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pramo\Desktop\Print\"/>
    </mc:Choice>
  </mc:AlternateContent>
  <xr:revisionPtr revIDLastSave="0" documentId="8_{F113ACDF-61C2-4F4F-8B5C-527A2177E1B1}" xr6:coauthVersionLast="47" xr6:coauthVersionMax="47" xr10:uidLastSave="{00000000-0000-0000-0000-000000000000}"/>
  <bookViews>
    <workbookView xWindow="-28920" yWindow="-105" windowWidth="29040" windowHeight="15720" xr2:uid="{00000000-000D-0000-FFFF-FFFF00000000}"/>
  </bookViews>
  <sheets>
    <sheet name="Total" sheetId="1" r:id="rId1"/>
    <sheet name="Jan" sheetId="4" r:id="rId2"/>
    <sheet name="Feb" sheetId="6" r:id="rId3"/>
    <sheet name="March" sheetId="5" r:id="rId4"/>
    <sheet name="April" sheetId="7" r:id="rId5"/>
    <sheet name="May" sheetId="8" r:id="rId6"/>
    <sheet name="June" sheetId="9" r:id="rId7"/>
    <sheet name="July" sheetId="12" r:id="rId8"/>
    <sheet name="Aug" sheetId="11" r:id="rId9"/>
    <sheet name="Sep" sheetId="10" r:id="rId10"/>
    <sheet name="Oct" sheetId="13" r:id="rId11"/>
    <sheet name="Nov" sheetId="14" r:id="rId12"/>
    <sheet name="Dec" sheetId="15" r:id="rId13"/>
    <sheet name="1st QTR" sheetId="16" r:id="rId14"/>
    <sheet name="2nd QTR" sheetId="17" r:id="rId15"/>
    <sheet name="3rd QTR" sheetId="18" r:id="rId16"/>
    <sheet name="4th QTR" sheetId="19" r:id="rId17"/>
  </sheets>
  <definedNames>
    <definedName name="_xlnm.Print_Area" localSheetId="13">'1st QTR'!$B$2:$AB$44</definedName>
    <definedName name="_xlnm.Print_Area" localSheetId="14">'2nd QTR'!$B$2:$AB$44</definedName>
    <definedName name="_xlnm.Print_Area" localSheetId="15">'3rd QTR'!$B$2:$AB$44</definedName>
    <definedName name="_xlnm.Print_Area" localSheetId="16">'4th QTR'!$B$2:$AB$44</definedName>
    <definedName name="_xlnm.Print_Area" localSheetId="4">April!$B$2:$AB$44</definedName>
    <definedName name="_xlnm.Print_Area" localSheetId="8">Aug!$B$2:$AB$44</definedName>
    <definedName name="_xlnm.Print_Area" localSheetId="12">Dec!$B$2:$AB$44</definedName>
    <definedName name="_xlnm.Print_Area" localSheetId="2">Feb!$B$2:$AB$44</definedName>
    <definedName name="_xlnm.Print_Area" localSheetId="1">Jan!$B$2:$AB$44</definedName>
    <definedName name="_xlnm.Print_Area" localSheetId="7">July!$B$2:$AB$44</definedName>
    <definedName name="_xlnm.Print_Area" localSheetId="6">June!$B$2:$AB$44</definedName>
    <definedName name="_xlnm.Print_Area" localSheetId="3">March!$B$2:$AB$44</definedName>
    <definedName name="_xlnm.Print_Area" localSheetId="5">May!$B$2:$AB$44</definedName>
    <definedName name="_xlnm.Print_Area" localSheetId="11">Nov!$B$2:$AB$44</definedName>
    <definedName name="_xlnm.Print_Area" localSheetId="10">Oct!$B$2:$AB$44</definedName>
    <definedName name="_xlnm.Print_Area" localSheetId="9">Sep!$B$2:$AB$44</definedName>
    <definedName name="_xlnm.Print_Area" localSheetId="0">Total!$B$2:$AB$44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 i="19" l="1"/>
  <c r="W13" i="19"/>
  <c r="W12" i="19"/>
  <c r="W13" i="18"/>
  <c r="W12" i="18"/>
  <c r="W13" i="17"/>
  <c r="W12" i="17"/>
  <c r="W13" i="16"/>
  <c r="W12" i="16"/>
  <c r="W9" i="6"/>
  <c r="W9" i="5"/>
  <c r="W9" i="7"/>
  <c r="W9" i="8"/>
  <c r="W9" i="9"/>
  <c r="W9" i="12"/>
  <c r="W9" i="11"/>
  <c r="W9" i="10"/>
  <c r="W9" i="13"/>
  <c r="W9" i="14"/>
  <c r="W9" i="15"/>
  <c r="W9" i="4"/>
  <c r="AC7" i="17"/>
  <c r="W6" i="16"/>
  <c r="AB6" i="16" s="1"/>
  <c r="W6" i="17"/>
  <c r="W6" i="18"/>
  <c r="W20" i="6"/>
  <c r="W20" i="5"/>
  <c r="W20" i="7"/>
  <c r="W20" i="8"/>
  <c r="W20" i="9"/>
  <c r="W20" i="12"/>
  <c r="W20" i="11"/>
  <c r="W20" i="10"/>
  <c r="W20" i="13"/>
  <c r="W20" i="14"/>
  <c r="W20" i="15"/>
  <c r="W20" i="4"/>
  <c r="AQ14" i="1"/>
  <c r="AQ13" i="1"/>
  <c r="AQ12" i="1"/>
  <c r="AQ11" i="1"/>
  <c r="AQ10" i="1"/>
  <c r="AJ26" i="1" s="1"/>
  <c r="AQ9" i="1"/>
  <c r="AQ8" i="1"/>
  <c r="AQ7" i="1"/>
  <c r="AQ6" i="1"/>
  <c r="AQ5" i="1"/>
  <c r="AQ4" i="1"/>
  <c r="AQ3" i="1"/>
  <c r="AJ22" i="1" s="1"/>
  <c r="K17" i="4"/>
  <c r="K42" i="4"/>
  <c r="Y31" i="4" s="1"/>
  <c r="AA2" i="4"/>
  <c r="K6" i="16"/>
  <c r="AX13" i="1"/>
  <c r="AX14" i="1"/>
  <c r="AU28" i="1" s="1"/>
  <c r="AX12" i="1"/>
  <c r="AX11" i="1"/>
  <c r="AX10" i="1"/>
  <c r="AX9" i="1"/>
  <c r="AX8" i="1"/>
  <c r="AX7" i="1"/>
  <c r="AU24" i="1" s="1"/>
  <c r="AX6" i="1"/>
  <c r="AX5" i="1"/>
  <c r="AX4" i="1"/>
  <c r="AX3" i="1"/>
  <c r="AU22" i="1" s="1"/>
  <c r="AA2" i="19"/>
  <c r="AA2" i="18"/>
  <c r="AA2" i="17"/>
  <c r="AA2" i="16"/>
  <c r="AA2" i="15"/>
  <c r="K17" i="14"/>
  <c r="K17" i="19" s="1"/>
  <c r="AA2" i="14"/>
  <c r="K17" i="13"/>
  <c r="K42" i="13"/>
  <c r="Y31" i="13" s="1"/>
  <c r="AA2" i="13"/>
  <c r="K17" i="10"/>
  <c r="K42" i="10" s="1"/>
  <c r="Y31" i="10" s="1"/>
  <c r="AA2" i="10"/>
  <c r="AA2" i="11"/>
  <c r="AA2" i="12"/>
  <c r="AA2" i="9"/>
  <c r="AA2" i="8"/>
  <c r="AA2" i="7"/>
  <c r="AA2" i="5"/>
  <c r="AA2" i="6"/>
  <c r="K17" i="15"/>
  <c r="K42" i="15" s="1"/>
  <c r="Y31" i="15" s="1"/>
  <c r="K17" i="11"/>
  <c r="K42" i="11" s="1"/>
  <c r="Y31" i="11" s="1"/>
  <c r="K17" i="12"/>
  <c r="K42" i="12" s="1"/>
  <c r="Y31" i="12" s="1"/>
  <c r="K17" i="9"/>
  <c r="K42" i="9" s="1"/>
  <c r="Y31" i="9" s="1"/>
  <c r="K17" i="8"/>
  <c r="K17" i="7"/>
  <c r="K42" i="7"/>
  <c r="Y31" i="7" s="1"/>
  <c r="B3" i="19"/>
  <c r="B3" i="18"/>
  <c r="B3" i="17"/>
  <c r="B3" i="16"/>
  <c r="B3" i="15"/>
  <c r="B3" i="14"/>
  <c r="B3" i="13"/>
  <c r="B3" i="10"/>
  <c r="B3" i="11"/>
  <c r="B3" i="12"/>
  <c r="B3" i="9"/>
  <c r="B3" i="8"/>
  <c r="B3" i="7"/>
  <c r="B3" i="5"/>
  <c r="B3" i="6"/>
  <c r="B3" i="4"/>
  <c r="Y24" i="19"/>
  <c r="Y24" i="1" s="1"/>
  <c r="Y25" i="19"/>
  <c r="Y26" i="19"/>
  <c r="Y27" i="19"/>
  <c r="Y28" i="19"/>
  <c r="Y29" i="19"/>
  <c r="Y30" i="19"/>
  <c r="Y23" i="19"/>
  <c r="Y23" i="1" s="1"/>
  <c r="Y14" i="19"/>
  <c r="Y15" i="19"/>
  <c r="Y16" i="19"/>
  <c r="Y17" i="19"/>
  <c r="Y17" i="1" s="1"/>
  <c r="Y18" i="19"/>
  <c r="Y19" i="19"/>
  <c r="Y7" i="19"/>
  <c r="AC7" i="19"/>
  <c r="Y8" i="19"/>
  <c r="H17" i="19"/>
  <c r="K41" i="19"/>
  <c r="K18" i="19"/>
  <c r="K19" i="19"/>
  <c r="K20" i="19"/>
  <c r="K21" i="19"/>
  <c r="K22" i="19"/>
  <c r="K23" i="19"/>
  <c r="K24" i="19"/>
  <c r="K25" i="19"/>
  <c r="K26" i="19"/>
  <c r="K27" i="19"/>
  <c r="K28" i="19"/>
  <c r="K29" i="19"/>
  <c r="K30" i="19"/>
  <c r="K31" i="19"/>
  <c r="K32" i="19"/>
  <c r="K33" i="19"/>
  <c r="K34" i="19"/>
  <c r="K35" i="19"/>
  <c r="K36" i="19"/>
  <c r="K37" i="19"/>
  <c r="K38" i="19"/>
  <c r="K39" i="19"/>
  <c r="K40" i="19"/>
  <c r="K7" i="19"/>
  <c r="K8" i="19"/>
  <c r="K9" i="19"/>
  <c r="K10" i="19"/>
  <c r="K11" i="19"/>
  <c r="K12" i="19"/>
  <c r="K13" i="19"/>
  <c r="K14" i="19"/>
  <c r="K15" i="19"/>
  <c r="K16" i="19"/>
  <c r="K6" i="19"/>
  <c r="Y24" i="18"/>
  <c r="Y25" i="18"/>
  <c r="Y26" i="18"/>
  <c r="Y27" i="18"/>
  <c r="Y28" i="18"/>
  <c r="Y29" i="18"/>
  <c r="Y30" i="18"/>
  <c r="Y30" i="1" s="1"/>
  <c r="Y23" i="18"/>
  <c r="Y14" i="18"/>
  <c r="Y15" i="18"/>
  <c r="Y16" i="18"/>
  <c r="Y17" i="18"/>
  <c r="Y18" i="18"/>
  <c r="Y19" i="18"/>
  <c r="Y7" i="18"/>
  <c r="AC7" i="18" s="1"/>
  <c r="Y8" i="18"/>
  <c r="H17" i="18"/>
  <c r="K7" i="18"/>
  <c r="K8" i="18"/>
  <c r="K9" i="18"/>
  <c r="K10" i="18"/>
  <c r="K11" i="18"/>
  <c r="K12" i="18"/>
  <c r="K13" i="18"/>
  <c r="K14" i="18"/>
  <c r="K15" i="18"/>
  <c r="K16" i="18"/>
  <c r="K18" i="18"/>
  <c r="K19" i="18"/>
  <c r="K20" i="18"/>
  <c r="K21" i="18"/>
  <c r="K22" i="18"/>
  <c r="K23" i="18"/>
  <c r="K24" i="18"/>
  <c r="K25" i="18"/>
  <c r="K26" i="18"/>
  <c r="K27" i="18"/>
  <c r="K28" i="18"/>
  <c r="K29" i="18"/>
  <c r="K30" i="18"/>
  <c r="K31" i="18"/>
  <c r="K32" i="18"/>
  <c r="K33" i="18"/>
  <c r="K34" i="18"/>
  <c r="K35" i="18"/>
  <c r="K36" i="18"/>
  <c r="K37" i="18"/>
  <c r="K38" i="18"/>
  <c r="K39" i="18"/>
  <c r="K40" i="18"/>
  <c r="K41" i="18"/>
  <c r="K6" i="18"/>
  <c r="Y24" i="17"/>
  <c r="Y25" i="17"/>
  <c r="Y26" i="17"/>
  <c r="Y27" i="17"/>
  <c r="Y28" i="17"/>
  <c r="Y29" i="17"/>
  <c r="Y30" i="17"/>
  <c r="Y23" i="17"/>
  <c r="Y14" i="17"/>
  <c r="Y15" i="17"/>
  <c r="Y16" i="17"/>
  <c r="Y17" i="17"/>
  <c r="Y18" i="17"/>
  <c r="Y19" i="17"/>
  <c r="Y7" i="17"/>
  <c r="Y8" i="17"/>
  <c r="H17" i="17"/>
  <c r="K18" i="17"/>
  <c r="K19" i="17"/>
  <c r="K20" i="17"/>
  <c r="K21" i="17"/>
  <c r="K22" i="17"/>
  <c r="K23" i="17"/>
  <c r="K24" i="17"/>
  <c r="K25" i="17"/>
  <c r="K26" i="17"/>
  <c r="K27" i="17"/>
  <c r="K28" i="17"/>
  <c r="K29" i="17"/>
  <c r="K30" i="17"/>
  <c r="K31" i="17"/>
  <c r="K32" i="17"/>
  <c r="K33" i="17"/>
  <c r="K34" i="17"/>
  <c r="K35" i="17"/>
  <c r="K36" i="17"/>
  <c r="K37" i="17"/>
  <c r="K38" i="17"/>
  <c r="K39" i="17"/>
  <c r="K40" i="17"/>
  <c r="K41" i="17"/>
  <c r="K7" i="17"/>
  <c r="K8" i="17"/>
  <c r="K9" i="17"/>
  <c r="K10" i="17"/>
  <c r="K11" i="17"/>
  <c r="K12" i="17"/>
  <c r="K13" i="17"/>
  <c r="K14" i="17"/>
  <c r="K15" i="17"/>
  <c r="K16" i="17"/>
  <c r="K6" i="17"/>
  <c r="Y24" i="16"/>
  <c r="Y25" i="16"/>
  <c r="Y26" i="16"/>
  <c r="Y27" i="16"/>
  <c r="Y28" i="16"/>
  <c r="Y29" i="16"/>
  <c r="Y30" i="16"/>
  <c r="Y23" i="16"/>
  <c r="Y14" i="16"/>
  <c r="Y15" i="16"/>
  <c r="Y16" i="16"/>
  <c r="Y16" i="1" s="1"/>
  <c r="Y17" i="16"/>
  <c r="Y18" i="16"/>
  <c r="Y19" i="16"/>
  <c r="Y19" i="1" s="1"/>
  <c r="Y7" i="16"/>
  <c r="AC7" i="16" s="1"/>
  <c r="Y7" i="1" s="1"/>
  <c r="Y8" i="16"/>
  <c r="K18" i="16"/>
  <c r="K19" i="16"/>
  <c r="K20" i="16"/>
  <c r="K21" i="16"/>
  <c r="K22" i="16"/>
  <c r="K22" i="1" s="1"/>
  <c r="K23" i="16"/>
  <c r="K24" i="16"/>
  <c r="K25" i="16"/>
  <c r="K26" i="16"/>
  <c r="K27" i="16"/>
  <c r="K28" i="16"/>
  <c r="K29" i="16"/>
  <c r="K30" i="16"/>
  <c r="K31" i="16"/>
  <c r="K32" i="16"/>
  <c r="K33" i="16"/>
  <c r="K34" i="16"/>
  <c r="K34" i="1" s="1"/>
  <c r="K35" i="16"/>
  <c r="K36" i="16"/>
  <c r="K37" i="16"/>
  <c r="K38" i="16"/>
  <c r="K39" i="16"/>
  <c r="K40" i="16"/>
  <c r="K41" i="16"/>
  <c r="K17" i="5"/>
  <c r="K42" i="5"/>
  <c r="Y31" i="5" s="1"/>
  <c r="K17" i="6"/>
  <c r="K42" i="6" s="1"/>
  <c r="Y31" i="6" s="1"/>
  <c r="H17" i="16"/>
  <c r="K16" i="16"/>
  <c r="K15" i="16"/>
  <c r="K14" i="16"/>
  <c r="K13" i="16"/>
  <c r="K12" i="16"/>
  <c r="K11" i="16"/>
  <c r="K10" i="16"/>
  <c r="K9" i="16"/>
  <c r="K8" i="16"/>
  <c r="K7" i="16"/>
  <c r="Y26" i="1"/>
  <c r="Y27" i="1"/>
  <c r="Y29" i="1"/>
  <c r="Y28" i="1"/>
  <c r="Y18" i="1"/>
  <c r="AU26" i="1"/>
  <c r="K17" i="16" l="1"/>
  <c r="AJ24" i="1"/>
  <c r="Y15" i="1"/>
  <c r="K17" i="17"/>
  <c r="AU30" i="1"/>
  <c r="Y25" i="1"/>
  <c r="K19" i="1"/>
  <c r="K42" i="8"/>
  <c r="Y31" i="8" s="1"/>
  <c r="K42" i="14"/>
  <c r="Y31" i="14" s="1"/>
  <c r="Y42" i="14" s="1"/>
  <c r="AV13" i="1" s="1"/>
  <c r="AY13" i="1" s="1"/>
  <c r="Y33" i="15"/>
  <c r="Z37" i="15" s="1"/>
  <c r="AJ28" i="1"/>
  <c r="K41" i="1"/>
  <c r="K42" i="19"/>
  <c r="Y31" i="19" s="1"/>
  <c r="Y33" i="13"/>
  <c r="Y42" i="13"/>
  <c r="AV12" i="1" s="1"/>
  <c r="Y42" i="11"/>
  <c r="AV10" i="1" s="1"/>
  <c r="AW10" i="1" s="1"/>
  <c r="K36" i="1"/>
  <c r="K31" i="1"/>
  <c r="K17" i="18"/>
  <c r="K42" i="18" s="1"/>
  <c r="Y31" i="18" s="1"/>
  <c r="Y33" i="10"/>
  <c r="Y42" i="10"/>
  <c r="AV11" i="1" s="1"/>
  <c r="Y33" i="11"/>
  <c r="AC36" i="11" s="1"/>
  <c r="Y36" i="11" s="1"/>
  <c r="W9" i="18"/>
  <c r="W20" i="18"/>
  <c r="K13" i="1"/>
  <c r="K7" i="1"/>
  <c r="K33" i="1"/>
  <c r="K8" i="1"/>
  <c r="Y33" i="12"/>
  <c r="Z38" i="12" s="1"/>
  <c r="K32" i="1"/>
  <c r="Y8" i="1"/>
  <c r="W9" i="17"/>
  <c r="K40" i="1"/>
  <c r="K38" i="1"/>
  <c r="K35" i="1"/>
  <c r="K29" i="1"/>
  <c r="K28" i="1"/>
  <c r="K23" i="1"/>
  <c r="K21" i="1"/>
  <c r="K12" i="1"/>
  <c r="K11" i="1"/>
  <c r="Y42" i="8"/>
  <c r="AV7" i="1" s="1"/>
  <c r="Y33" i="8"/>
  <c r="K6" i="1"/>
  <c r="K18" i="1"/>
  <c r="K39" i="1"/>
  <c r="K30" i="1"/>
  <c r="K37" i="1"/>
  <c r="K27" i="1"/>
  <c r="K26" i="1"/>
  <c r="K25" i="1"/>
  <c r="K24" i="1"/>
  <c r="K20" i="1"/>
  <c r="K16" i="1"/>
  <c r="K15" i="1"/>
  <c r="K14" i="1"/>
  <c r="K10" i="1"/>
  <c r="K42" i="17"/>
  <c r="Y31" i="17" s="1"/>
  <c r="Y33" i="7"/>
  <c r="Z38" i="7" s="1"/>
  <c r="Y42" i="5"/>
  <c r="AV5" i="1" s="1"/>
  <c r="AY5" i="1" s="1"/>
  <c r="Y42" i="6"/>
  <c r="AV4" i="1" s="1"/>
  <c r="AW4" i="1" s="1"/>
  <c r="Y33" i="6"/>
  <c r="K42" i="16"/>
  <c r="Y31" i="16" s="1"/>
  <c r="K9" i="1"/>
  <c r="W9" i="16"/>
  <c r="AQ15" i="1"/>
  <c r="AU10" i="1" s="1"/>
  <c r="AB6" i="17"/>
  <c r="AB6" i="18"/>
  <c r="AJ30" i="1"/>
  <c r="Y42" i="15"/>
  <c r="AV14" i="1" s="1"/>
  <c r="Y14" i="1"/>
  <c r="Y33" i="9"/>
  <c r="W20" i="19"/>
  <c r="W20" i="17"/>
  <c r="W12" i="1"/>
  <c r="Y42" i="9"/>
  <c r="AV8" i="1" s="1"/>
  <c r="AY8" i="1" s="1"/>
  <c r="Y42" i="7"/>
  <c r="AV6" i="1" s="1"/>
  <c r="AY6" i="1" s="1"/>
  <c r="Y42" i="4"/>
  <c r="AV3" i="1" s="1"/>
  <c r="AX15" i="1"/>
  <c r="Y42" i="12"/>
  <c r="AV9" i="1" s="1"/>
  <c r="AY9" i="1" s="1"/>
  <c r="W20" i="16"/>
  <c r="W13" i="1"/>
  <c r="Y33" i="5"/>
  <c r="Y33" i="4"/>
  <c r="Y33" i="14" l="1"/>
  <c r="Z37" i="14" s="1"/>
  <c r="AC36" i="15"/>
  <c r="Y36" i="15" s="1"/>
  <c r="AC38" i="15"/>
  <c r="Y38" i="15" s="1"/>
  <c r="AC37" i="15"/>
  <c r="Y37" i="15" s="1"/>
  <c r="Z38" i="15"/>
  <c r="AW13" i="1"/>
  <c r="AQ28" i="1"/>
  <c r="AW28" i="1" s="1"/>
  <c r="AY28" i="1" s="1"/>
  <c r="AC38" i="14"/>
  <c r="Y38" i="14" s="1"/>
  <c r="AC36" i="14"/>
  <c r="Y36" i="14" s="1"/>
  <c r="AC37" i="14"/>
  <c r="Y37" i="14" s="1"/>
  <c r="Z38" i="14"/>
  <c r="AW12" i="1"/>
  <c r="AY12" i="1"/>
  <c r="AC38" i="13"/>
  <c r="Y38" i="13" s="1"/>
  <c r="AC37" i="13"/>
  <c r="Y37" i="13" s="1"/>
  <c r="AC36" i="13"/>
  <c r="Y36" i="13" s="1"/>
  <c r="Z37" i="13"/>
  <c r="Z38" i="13"/>
  <c r="K17" i="1"/>
  <c r="AY10" i="1"/>
  <c r="AC6" i="19"/>
  <c r="AC37" i="11"/>
  <c r="Y37" i="11" s="1"/>
  <c r="AC38" i="11"/>
  <c r="Y38" i="11" s="1"/>
  <c r="AY11" i="1"/>
  <c r="AW11" i="1"/>
  <c r="AC37" i="10"/>
  <c r="Y37" i="10" s="1"/>
  <c r="Z38" i="10"/>
  <c r="Z37" i="10"/>
  <c r="AC36" i="10"/>
  <c r="Y36" i="10" s="1"/>
  <c r="AC38" i="10"/>
  <c r="Y38" i="10" s="1"/>
  <c r="Z37" i="11"/>
  <c r="Z38" i="11"/>
  <c r="Y33" i="18"/>
  <c r="Z38" i="18" s="1"/>
  <c r="AW9" i="1"/>
  <c r="Z37" i="12"/>
  <c r="Y42" i="18"/>
  <c r="AC38" i="12"/>
  <c r="Y38" i="12" s="1"/>
  <c r="AC37" i="12"/>
  <c r="Y37" i="12" s="1"/>
  <c r="AC36" i="12"/>
  <c r="Y36" i="12" s="1"/>
  <c r="AC36" i="9"/>
  <c r="Y36" i="9" s="1"/>
  <c r="AC37" i="9"/>
  <c r="Y37" i="9" s="1"/>
  <c r="AC38" i="9"/>
  <c r="Y38" i="9" s="1"/>
  <c r="Z37" i="8"/>
  <c r="Z38" i="8"/>
  <c r="AC38" i="8"/>
  <c r="Y38" i="8" s="1"/>
  <c r="AC37" i="8"/>
  <c r="Y37" i="8" s="1"/>
  <c r="AC36" i="8"/>
  <c r="Y36" i="8" s="1"/>
  <c r="AY7" i="1"/>
  <c r="AW7" i="1"/>
  <c r="K42" i="1"/>
  <c r="Y31" i="1" s="1"/>
  <c r="Z37" i="7"/>
  <c r="Y42" i="17"/>
  <c r="AC36" i="7"/>
  <c r="Y36" i="7" s="1"/>
  <c r="AC38" i="7"/>
  <c r="Y38" i="7" s="1"/>
  <c r="AC37" i="7"/>
  <c r="Y37" i="7" s="1"/>
  <c r="AW5" i="1"/>
  <c r="AC37" i="5"/>
  <c r="Y37" i="5" s="1"/>
  <c r="AC36" i="5"/>
  <c r="Y36" i="5" s="1"/>
  <c r="AC38" i="5"/>
  <c r="Y38" i="5" s="1"/>
  <c r="AY4" i="1"/>
  <c r="AQ22" i="1"/>
  <c r="AW22" i="1" s="1"/>
  <c r="AC37" i="6"/>
  <c r="Y37" i="6" s="1"/>
  <c r="AC38" i="6"/>
  <c r="Y38" i="6" s="1"/>
  <c r="Z38" i="6"/>
  <c r="AC36" i="6"/>
  <c r="Y36" i="6" s="1"/>
  <c r="Z37" i="6"/>
  <c r="AU6" i="1"/>
  <c r="AU15" i="1"/>
  <c r="AU9" i="1"/>
  <c r="AU12" i="1"/>
  <c r="AU7" i="1"/>
  <c r="AU11" i="1"/>
  <c r="AU14" i="1"/>
  <c r="AU8" i="1"/>
  <c r="AU5" i="1"/>
  <c r="AU3" i="1"/>
  <c r="AU4" i="1"/>
  <c r="AC38" i="4"/>
  <c r="Y38" i="4" s="1"/>
  <c r="AC36" i="4"/>
  <c r="Y36" i="4" s="1"/>
  <c r="AC37" i="4"/>
  <c r="Y37" i="4" s="1"/>
  <c r="AU13" i="1"/>
  <c r="Z37" i="4"/>
  <c r="AY14" i="1"/>
  <c r="AW14" i="1"/>
  <c r="Y33" i="17"/>
  <c r="Z38" i="9"/>
  <c r="Z37" i="9"/>
  <c r="AQ26" i="1"/>
  <c r="AW26" i="1" s="1"/>
  <c r="AY26" i="1" s="1"/>
  <c r="W20" i="1"/>
  <c r="AW8" i="1"/>
  <c r="AW6" i="1"/>
  <c r="AQ24" i="1"/>
  <c r="AW24" i="1" s="1"/>
  <c r="AY24" i="1" s="1"/>
  <c r="AV15" i="1"/>
  <c r="AW15" i="1" s="1"/>
  <c r="AW3" i="1"/>
  <c r="AY3" i="1"/>
  <c r="Y42" i="16"/>
  <c r="Y33" i="16"/>
  <c r="Z37" i="5"/>
  <c r="Z38" i="5"/>
  <c r="Z38" i="4"/>
  <c r="W9" i="1" l="1"/>
  <c r="Y42" i="1" s="1"/>
  <c r="W6" i="1"/>
  <c r="W9" i="19"/>
  <c r="Y33" i="19" s="1"/>
  <c r="Z37" i="19" s="1"/>
  <c r="Z37" i="18"/>
  <c r="AC37" i="18"/>
  <c r="Y37" i="18" s="1"/>
  <c r="AC38" i="18"/>
  <c r="Y38" i="18" s="1"/>
  <c r="AC36" i="18"/>
  <c r="Y36" i="18" s="1"/>
  <c r="AC36" i="17"/>
  <c r="Y36" i="17" s="1"/>
  <c r="AC37" i="17"/>
  <c r="Y37" i="17" s="1"/>
  <c r="AC38" i="17"/>
  <c r="Y38" i="17" s="1"/>
  <c r="AC36" i="16"/>
  <c r="Y36" i="16" s="1"/>
  <c r="AC37" i="16"/>
  <c r="Y37" i="16" s="1"/>
  <c r="AC38" i="16"/>
  <c r="Y38" i="16" s="1"/>
  <c r="Z37" i="17"/>
  <c r="Z38" i="17"/>
  <c r="AY15" i="1"/>
  <c r="AQ30" i="1"/>
  <c r="Z37" i="16"/>
  <c r="Z38" i="16"/>
  <c r="AW30" i="1"/>
  <c r="AY30" i="1" s="1"/>
  <c r="AY22" i="1"/>
  <c r="Y33" i="1" l="1"/>
  <c r="Z38" i="1" s="1"/>
  <c r="Y42" i="19"/>
  <c r="AC36" i="19"/>
  <c r="Y36" i="19" s="1"/>
  <c r="AC37" i="19"/>
  <c r="Y37" i="19" s="1"/>
  <c r="Z38" i="19"/>
  <c r="AC38" i="19"/>
  <c r="Y38" i="19" s="1"/>
  <c r="Z37" i="1" l="1"/>
  <c r="AC38" i="1"/>
  <c r="Y38" i="1" s="1"/>
  <c r="AC36" i="1"/>
  <c r="Y36" i="1" s="1"/>
  <c r="AC37" i="1"/>
  <c r="Y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000-000001000000}">
      <text>
        <r>
          <rPr>
            <b/>
            <sz val="9"/>
            <color indexed="81"/>
            <rFont val="Tahoma"/>
            <family val="2"/>
          </rPr>
          <t>Click the month name to go to that month and enter the income and exp.
Click Total for the front page</t>
        </r>
      </text>
    </comment>
    <comment ref="P6" authorId="0" shapeId="0" xr:uid="{00000000-0006-0000-0000-000002000000}">
      <text>
        <r>
          <rPr>
            <b/>
            <sz val="9"/>
            <color indexed="81"/>
            <rFont val="Tahoma"/>
            <family val="2"/>
          </rPr>
          <t xml:space="preserve">Enter all the deposits made minus any personal fund </t>
        </r>
      </text>
    </comment>
    <comment ref="P7" authorId="0" shapeId="0" xr:uid="{00000000-0006-0000-0000-000003000000}">
      <text>
        <r>
          <rPr>
            <b/>
            <sz val="9"/>
            <color indexed="81"/>
            <rFont val="Tahoma"/>
            <family val="2"/>
          </rPr>
          <t xml:space="preserve">Sale returns, NSF, Commission deducted from sale reported
</t>
        </r>
      </text>
    </comment>
    <comment ref="P8" authorId="0" shapeId="0" xr:uid="{00000000-0006-0000-0000-000004000000}">
      <text>
        <r>
          <rPr>
            <b/>
            <sz val="9"/>
            <color indexed="81"/>
            <rFont val="Tahoma"/>
            <family val="2"/>
          </rPr>
          <t xml:space="preserve">Other Income: Lottery Commission, Royalty, Interest Income etc. which is not included in the total sales
</t>
        </r>
      </text>
    </comment>
    <comment ref="H17" authorId="0" shapeId="0" xr:uid="{00000000-0006-0000-0000-000005000000}">
      <text>
        <r>
          <rPr>
            <b/>
            <sz val="9"/>
            <color indexed="81"/>
            <rFont val="Tahoma"/>
            <family val="2"/>
          </rPr>
          <t xml:space="preserve">Enter the business miles here and write an expense reimbursement check from business to personal ( if you are using the personal car for the business use)
</t>
        </r>
      </text>
    </comment>
    <comment ref="AE22" authorId="0" shapeId="0" xr:uid="{00000000-0006-0000-0000-000006000000}">
      <text>
        <r>
          <rPr>
            <b/>
            <sz val="9"/>
            <color indexed="81"/>
            <rFont val="Tahoma"/>
            <family val="2"/>
          </rPr>
          <t>Click here to go to the 1st QTR Report</t>
        </r>
      </text>
    </comment>
    <comment ref="AE24" authorId="0" shapeId="0" xr:uid="{00000000-0006-0000-0000-000007000000}">
      <text>
        <r>
          <rPr>
            <b/>
            <sz val="9"/>
            <color indexed="81"/>
            <rFont val="Tahoma"/>
            <family val="2"/>
          </rPr>
          <t>Click here to go to the 2nd  QTR Report</t>
        </r>
        <r>
          <rPr>
            <sz val="9"/>
            <color indexed="81"/>
            <rFont val="Tahoma"/>
            <family val="2"/>
          </rPr>
          <t xml:space="preserve">
</t>
        </r>
      </text>
    </comment>
    <comment ref="AE26" authorId="0" shapeId="0" xr:uid="{00000000-0006-0000-0000-000008000000}">
      <text>
        <r>
          <rPr>
            <b/>
            <sz val="9"/>
            <color indexed="81"/>
            <rFont val="Tahoma"/>
            <family val="2"/>
          </rPr>
          <t>Click here to go to the 3rd QTR  Report</t>
        </r>
        <r>
          <rPr>
            <sz val="9"/>
            <color indexed="81"/>
            <rFont val="Tahoma"/>
            <family val="2"/>
          </rPr>
          <t xml:space="preserve">
</t>
        </r>
      </text>
    </comment>
    <comment ref="AE28" authorId="0" shapeId="0" xr:uid="{00000000-0006-0000-0000-000009000000}">
      <text>
        <r>
          <rPr>
            <b/>
            <sz val="9"/>
            <color indexed="81"/>
            <rFont val="Tahoma"/>
            <family val="2"/>
          </rPr>
          <t>Click here to go to the 4th QTR Report</t>
        </r>
        <r>
          <rPr>
            <sz val="9"/>
            <color indexed="81"/>
            <rFont val="Tahoma"/>
            <family val="2"/>
          </rPr>
          <t xml:space="preserve">
</t>
        </r>
      </text>
    </comment>
    <comment ref="C36" authorId="0" shapeId="0" xr:uid="{00000000-0006-0000-0000-00000A000000}">
      <text>
        <r>
          <rPr>
            <sz val="9"/>
            <color indexed="81"/>
            <rFont val="Tahoma"/>
            <family val="2"/>
          </rPr>
          <t xml:space="preserve">We will calculate the depreciation and you can leave it blank ( if you don't have the number)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900-000001000000}">
      <text>
        <r>
          <rPr>
            <b/>
            <sz val="9"/>
            <color indexed="81"/>
            <rFont val="Tahoma"/>
            <family val="2"/>
          </rPr>
          <t>Click the month name to go to that month and enter the income and exp.
Click Total for the front page</t>
        </r>
        <r>
          <rPr>
            <sz val="9"/>
            <color indexed="81"/>
            <rFont val="Tahoma"/>
            <family val="2"/>
          </rPr>
          <t xml:space="preserve">
</t>
        </r>
      </text>
    </comment>
    <comment ref="P6" authorId="0" shapeId="0" xr:uid="{00000000-0006-0000-0900-000002000000}">
      <text>
        <r>
          <rPr>
            <b/>
            <sz val="9"/>
            <color indexed="81"/>
            <rFont val="Tahoma"/>
            <family val="2"/>
          </rPr>
          <t xml:space="preserve">Enter all the deposits made minus any personal fund </t>
        </r>
      </text>
    </comment>
    <comment ref="P7" authorId="0" shapeId="0" xr:uid="{00000000-0006-0000-0900-000003000000}">
      <text>
        <r>
          <rPr>
            <b/>
            <sz val="9"/>
            <color indexed="81"/>
            <rFont val="Tahoma"/>
            <family val="2"/>
          </rPr>
          <t xml:space="preserve">Sale returns, NSF, Commission deducted from sale reported
</t>
        </r>
      </text>
    </comment>
    <comment ref="P8" authorId="0" shapeId="0" xr:uid="{00000000-0006-0000-0900-000004000000}">
      <text>
        <r>
          <rPr>
            <b/>
            <sz val="9"/>
            <color indexed="81"/>
            <rFont val="Tahoma"/>
            <family val="2"/>
          </rPr>
          <t xml:space="preserve">Other Income: Lottery Commission, Royalty, Interest Income etc. which is not included in the total sales
</t>
        </r>
      </text>
    </comment>
    <comment ref="H17" authorId="0" shapeId="0" xr:uid="{00000000-0006-0000-0900-000005000000}">
      <text>
        <r>
          <rPr>
            <b/>
            <sz val="9"/>
            <color indexed="81"/>
            <rFont val="Tahoma"/>
            <family val="2"/>
          </rPr>
          <t xml:space="preserve">Enter the business miles here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A00-000001000000}">
      <text>
        <r>
          <rPr>
            <b/>
            <sz val="9"/>
            <color indexed="81"/>
            <rFont val="Tahoma"/>
            <family val="2"/>
          </rPr>
          <t>Click the month name to go to that month and enter the income and exp.
Click Total for the front page</t>
        </r>
        <r>
          <rPr>
            <sz val="9"/>
            <color indexed="81"/>
            <rFont val="Tahoma"/>
            <family val="2"/>
          </rPr>
          <t xml:space="preserve">
</t>
        </r>
      </text>
    </comment>
    <comment ref="P6" authorId="0" shapeId="0" xr:uid="{00000000-0006-0000-0A00-000002000000}">
      <text>
        <r>
          <rPr>
            <b/>
            <sz val="9"/>
            <color indexed="81"/>
            <rFont val="Tahoma"/>
            <family val="2"/>
          </rPr>
          <t xml:space="preserve">Enter all the deposits made minus any personal fund </t>
        </r>
      </text>
    </comment>
    <comment ref="P7" authorId="0" shapeId="0" xr:uid="{00000000-0006-0000-0A00-000003000000}">
      <text>
        <r>
          <rPr>
            <b/>
            <sz val="9"/>
            <color indexed="81"/>
            <rFont val="Tahoma"/>
            <family val="2"/>
          </rPr>
          <t xml:space="preserve">Sale returns, NSF, Commission deducted from sale reported
</t>
        </r>
      </text>
    </comment>
    <comment ref="P8" authorId="0" shapeId="0" xr:uid="{00000000-0006-0000-0A00-000004000000}">
      <text>
        <r>
          <rPr>
            <b/>
            <sz val="9"/>
            <color indexed="81"/>
            <rFont val="Tahoma"/>
            <family val="2"/>
          </rPr>
          <t xml:space="preserve">Other Income: Lottery Commission, Royalty, Interest Income etc. which is not included in the total sales
</t>
        </r>
      </text>
    </comment>
    <comment ref="H17" authorId="0" shapeId="0" xr:uid="{00000000-0006-0000-0A00-000005000000}">
      <text>
        <r>
          <rPr>
            <b/>
            <sz val="9"/>
            <color indexed="81"/>
            <rFont val="Tahoma"/>
            <family val="2"/>
          </rPr>
          <t xml:space="preserve">Enter the business miles here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B00-000001000000}">
      <text>
        <r>
          <rPr>
            <b/>
            <sz val="9"/>
            <color indexed="81"/>
            <rFont val="Tahoma"/>
            <family val="2"/>
          </rPr>
          <t>Click the month name to go to that month and enter the income and exp.
Click Total for the front page</t>
        </r>
        <r>
          <rPr>
            <sz val="9"/>
            <color indexed="81"/>
            <rFont val="Tahoma"/>
            <family val="2"/>
          </rPr>
          <t xml:space="preserve">
</t>
        </r>
      </text>
    </comment>
    <comment ref="P6" authorId="0" shapeId="0" xr:uid="{00000000-0006-0000-0B00-000002000000}">
      <text>
        <r>
          <rPr>
            <b/>
            <sz val="9"/>
            <color indexed="81"/>
            <rFont val="Tahoma"/>
            <family val="2"/>
          </rPr>
          <t xml:space="preserve">Enter all the deposits made minus any personal fund </t>
        </r>
      </text>
    </comment>
    <comment ref="P7" authorId="0" shapeId="0" xr:uid="{00000000-0006-0000-0B00-000003000000}">
      <text>
        <r>
          <rPr>
            <b/>
            <sz val="9"/>
            <color indexed="81"/>
            <rFont val="Tahoma"/>
            <family val="2"/>
          </rPr>
          <t xml:space="preserve">Sale returns, NSF, Commission deducted from sale reported
</t>
        </r>
      </text>
    </comment>
    <comment ref="P8" authorId="0" shapeId="0" xr:uid="{00000000-0006-0000-0B00-000004000000}">
      <text>
        <r>
          <rPr>
            <b/>
            <sz val="9"/>
            <color indexed="81"/>
            <rFont val="Tahoma"/>
            <family val="2"/>
          </rPr>
          <t xml:space="preserve">Other Income: Lottery Commission, Royalty, Interest Income etc. which is not included in the total sales
</t>
        </r>
      </text>
    </comment>
    <comment ref="H17" authorId="0" shapeId="0" xr:uid="{00000000-0006-0000-0B00-000005000000}">
      <text>
        <r>
          <rPr>
            <b/>
            <sz val="9"/>
            <color indexed="81"/>
            <rFont val="Tahoma"/>
            <family val="2"/>
          </rPr>
          <t xml:space="preserve">Enter the business miles here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C00-000001000000}">
      <text>
        <r>
          <rPr>
            <b/>
            <sz val="9"/>
            <color indexed="81"/>
            <rFont val="Tahoma"/>
            <family val="2"/>
          </rPr>
          <t>Click the month name to go to that month and enter the income and exp.
Click Total for the front page</t>
        </r>
        <r>
          <rPr>
            <sz val="9"/>
            <color indexed="81"/>
            <rFont val="Tahoma"/>
            <family val="2"/>
          </rPr>
          <t xml:space="preserve">
</t>
        </r>
      </text>
    </comment>
    <comment ref="P6" authorId="0" shapeId="0" xr:uid="{00000000-0006-0000-0C00-000002000000}">
      <text>
        <r>
          <rPr>
            <b/>
            <sz val="9"/>
            <color indexed="81"/>
            <rFont val="Tahoma"/>
            <family val="2"/>
          </rPr>
          <t xml:space="preserve">Enter all the deposits made minus any personal fund </t>
        </r>
      </text>
    </comment>
    <comment ref="P7" authorId="0" shapeId="0" xr:uid="{00000000-0006-0000-0C00-000003000000}">
      <text>
        <r>
          <rPr>
            <b/>
            <sz val="9"/>
            <color indexed="81"/>
            <rFont val="Tahoma"/>
            <family val="2"/>
          </rPr>
          <t xml:space="preserve">Sale returns, NSF, Commission deducted from sale reported
</t>
        </r>
      </text>
    </comment>
    <comment ref="P8" authorId="0" shapeId="0" xr:uid="{00000000-0006-0000-0C00-000004000000}">
      <text>
        <r>
          <rPr>
            <b/>
            <sz val="9"/>
            <color indexed="81"/>
            <rFont val="Tahoma"/>
            <family val="2"/>
          </rPr>
          <t xml:space="preserve">Other Income: Lottery Commission, Royalty, Interest Income etc. which is not included in the total sales
</t>
        </r>
      </text>
    </comment>
    <comment ref="H17" authorId="0" shapeId="0" xr:uid="{00000000-0006-0000-0C00-000005000000}">
      <text>
        <r>
          <rPr>
            <b/>
            <sz val="9"/>
            <color indexed="81"/>
            <rFont val="Tahoma"/>
            <family val="2"/>
          </rPr>
          <t xml:space="preserve">Enter the business miles here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D00-000001000000}">
      <text>
        <r>
          <rPr>
            <b/>
            <sz val="9"/>
            <color indexed="81"/>
            <rFont val="Tahoma"/>
            <family val="2"/>
          </rPr>
          <t>Click the month name to go to that month and enter the income and exp.
Click Total for the front page</t>
        </r>
      </text>
    </comment>
    <comment ref="P6" authorId="0" shapeId="0" xr:uid="{00000000-0006-0000-0D00-000002000000}">
      <text>
        <r>
          <rPr>
            <b/>
            <sz val="9"/>
            <color indexed="81"/>
            <rFont val="Tahoma"/>
            <family val="2"/>
          </rPr>
          <t xml:space="preserve">Enter all the deposits made minus any personal fund </t>
        </r>
      </text>
    </comment>
    <comment ref="P7" authorId="0" shapeId="0" xr:uid="{00000000-0006-0000-0D00-000003000000}">
      <text>
        <r>
          <rPr>
            <b/>
            <sz val="9"/>
            <color indexed="81"/>
            <rFont val="Tahoma"/>
            <family val="2"/>
          </rPr>
          <t xml:space="preserve">Sale returns, NSF, Commission deducted from sale reported
</t>
        </r>
      </text>
    </comment>
    <comment ref="P8" authorId="0" shapeId="0" xr:uid="{00000000-0006-0000-0D00-000004000000}">
      <text>
        <r>
          <rPr>
            <b/>
            <sz val="9"/>
            <color indexed="81"/>
            <rFont val="Tahoma"/>
            <family val="2"/>
          </rPr>
          <t xml:space="preserve">Other Income: Lottery Commission, Royalty, Interest Income etc. which is not included in the total sales
</t>
        </r>
      </text>
    </comment>
    <comment ref="H17" authorId="0" shapeId="0" xr:uid="{00000000-0006-0000-0D00-000005000000}">
      <text>
        <r>
          <rPr>
            <b/>
            <sz val="9"/>
            <color indexed="81"/>
            <rFont val="Tahoma"/>
            <family val="2"/>
          </rPr>
          <t xml:space="preserve">Enter the business miles here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E00-000001000000}">
      <text>
        <r>
          <rPr>
            <b/>
            <sz val="9"/>
            <color indexed="81"/>
            <rFont val="Tahoma"/>
            <family val="2"/>
          </rPr>
          <t>Click the month name to go to that month and enter the income and exp.
Click Total for the front page</t>
        </r>
        <r>
          <rPr>
            <sz val="9"/>
            <color indexed="81"/>
            <rFont val="Tahoma"/>
            <family val="2"/>
          </rPr>
          <t xml:space="preserve">
</t>
        </r>
      </text>
    </comment>
    <comment ref="P6" authorId="0" shapeId="0" xr:uid="{00000000-0006-0000-0E00-000002000000}">
      <text>
        <r>
          <rPr>
            <b/>
            <sz val="9"/>
            <color indexed="81"/>
            <rFont val="Tahoma"/>
            <family val="2"/>
          </rPr>
          <t xml:space="preserve">Enter all the deposits made minus any personal fund </t>
        </r>
      </text>
    </comment>
    <comment ref="P7" authorId="0" shapeId="0" xr:uid="{00000000-0006-0000-0E00-000003000000}">
      <text>
        <r>
          <rPr>
            <b/>
            <sz val="9"/>
            <color indexed="81"/>
            <rFont val="Tahoma"/>
            <family val="2"/>
          </rPr>
          <t xml:space="preserve">Sale returns, NSF, Commission deducted from sale reported
</t>
        </r>
      </text>
    </comment>
    <comment ref="P8" authorId="0" shapeId="0" xr:uid="{00000000-0006-0000-0E00-000004000000}">
      <text>
        <r>
          <rPr>
            <b/>
            <sz val="9"/>
            <color indexed="81"/>
            <rFont val="Tahoma"/>
            <family val="2"/>
          </rPr>
          <t xml:space="preserve">Other Income: Lottery Commission, Royalty, Interest Income etc. which is not included in the total sales
</t>
        </r>
      </text>
    </comment>
    <comment ref="H17" authorId="0" shapeId="0" xr:uid="{00000000-0006-0000-0E00-000005000000}">
      <text>
        <r>
          <rPr>
            <b/>
            <sz val="9"/>
            <color indexed="81"/>
            <rFont val="Tahoma"/>
            <family val="2"/>
          </rPr>
          <t xml:space="preserve">Enter the business miles here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F00-000001000000}">
      <text>
        <r>
          <rPr>
            <b/>
            <sz val="9"/>
            <color indexed="81"/>
            <rFont val="Tahoma"/>
            <family val="2"/>
          </rPr>
          <t>Click the month name to go to that month and enter the income and exp.
Click Total for the front page</t>
        </r>
      </text>
    </comment>
    <comment ref="P6" authorId="0" shapeId="0" xr:uid="{00000000-0006-0000-0F00-000002000000}">
      <text>
        <r>
          <rPr>
            <b/>
            <sz val="9"/>
            <color indexed="81"/>
            <rFont val="Tahoma"/>
            <family val="2"/>
          </rPr>
          <t xml:space="preserve">Enter all the deposits made minus any personal fund </t>
        </r>
      </text>
    </comment>
    <comment ref="P7" authorId="0" shapeId="0" xr:uid="{00000000-0006-0000-0F00-000003000000}">
      <text>
        <r>
          <rPr>
            <b/>
            <sz val="9"/>
            <color indexed="81"/>
            <rFont val="Tahoma"/>
            <family val="2"/>
          </rPr>
          <t xml:space="preserve">Sale returns, NSF, Commission deducted from sale reported
</t>
        </r>
      </text>
    </comment>
    <comment ref="P8" authorId="0" shapeId="0" xr:uid="{00000000-0006-0000-0F00-000004000000}">
      <text>
        <r>
          <rPr>
            <b/>
            <sz val="9"/>
            <color indexed="81"/>
            <rFont val="Tahoma"/>
            <family val="2"/>
          </rPr>
          <t xml:space="preserve">Other Income: Lottery Commission, Royalty, Interest Income etc. which is not included in the total sales
</t>
        </r>
      </text>
    </comment>
    <comment ref="H17" authorId="0" shapeId="0" xr:uid="{00000000-0006-0000-0F00-000005000000}">
      <text>
        <r>
          <rPr>
            <b/>
            <sz val="9"/>
            <color indexed="81"/>
            <rFont val="Tahoma"/>
            <family val="2"/>
          </rPr>
          <t xml:space="preserve">Enter the business miles here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1000-000001000000}">
      <text>
        <r>
          <rPr>
            <b/>
            <sz val="9"/>
            <color indexed="81"/>
            <rFont val="Tahoma"/>
            <family val="2"/>
          </rPr>
          <t>Click the month name to go to that month and enter the income and exp.
Click Total for the front page</t>
        </r>
        <r>
          <rPr>
            <sz val="9"/>
            <color indexed="81"/>
            <rFont val="Tahoma"/>
            <family val="2"/>
          </rPr>
          <t xml:space="preserve">
</t>
        </r>
      </text>
    </comment>
    <comment ref="P6" authorId="0" shapeId="0" xr:uid="{00000000-0006-0000-1000-000002000000}">
      <text>
        <r>
          <rPr>
            <b/>
            <sz val="9"/>
            <color indexed="81"/>
            <rFont val="Tahoma"/>
            <family val="2"/>
          </rPr>
          <t xml:space="preserve">Enter all the deposits made minus any personal fund </t>
        </r>
      </text>
    </comment>
    <comment ref="P7" authorId="0" shapeId="0" xr:uid="{00000000-0006-0000-1000-000003000000}">
      <text>
        <r>
          <rPr>
            <b/>
            <sz val="9"/>
            <color indexed="81"/>
            <rFont val="Tahoma"/>
            <family val="2"/>
          </rPr>
          <t xml:space="preserve">Sale returns, NSF, Commission deducted from sale reported
</t>
        </r>
      </text>
    </comment>
    <comment ref="P8" authorId="0" shapeId="0" xr:uid="{00000000-0006-0000-1000-000004000000}">
      <text>
        <r>
          <rPr>
            <b/>
            <sz val="9"/>
            <color indexed="81"/>
            <rFont val="Tahoma"/>
            <family val="2"/>
          </rPr>
          <t xml:space="preserve">Other Income: Lottery Commission, Royalty, Interest Income etc. which is not included in the total sales
</t>
        </r>
      </text>
    </comment>
    <comment ref="H17" authorId="0" shapeId="0" xr:uid="{00000000-0006-0000-1000-000005000000}">
      <text>
        <r>
          <rPr>
            <b/>
            <sz val="9"/>
            <color indexed="81"/>
            <rFont val="Tahoma"/>
            <family val="2"/>
          </rPr>
          <t xml:space="preserve">Enter the business miles here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100-000001000000}">
      <text>
        <r>
          <rPr>
            <b/>
            <sz val="9"/>
            <color indexed="81"/>
            <rFont val="Tahoma"/>
            <family val="2"/>
          </rPr>
          <t>Click the month name to go to that month and enter the income and exp.
Click Total for the front page</t>
        </r>
        <r>
          <rPr>
            <sz val="9"/>
            <color indexed="81"/>
            <rFont val="Tahoma"/>
            <family val="2"/>
          </rPr>
          <t xml:space="preserve">
</t>
        </r>
      </text>
    </comment>
    <comment ref="P6" authorId="0" shapeId="0" xr:uid="{00000000-0006-0000-0100-000002000000}">
      <text>
        <r>
          <rPr>
            <b/>
            <sz val="9"/>
            <color indexed="81"/>
            <rFont val="Tahoma"/>
            <family val="2"/>
          </rPr>
          <t xml:space="preserve">Enter all the deposits made minus any personal fund </t>
        </r>
      </text>
    </comment>
    <comment ref="P7" authorId="0" shapeId="0" xr:uid="{00000000-0006-0000-0100-000003000000}">
      <text>
        <r>
          <rPr>
            <b/>
            <sz val="9"/>
            <color indexed="81"/>
            <rFont val="Tahoma"/>
            <family val="2"/>
          </rPr>
          <t xml:space="preserve">Sale returns, NSF, Commission deducted from sale reported
</t>
        </r>
      </text>
    </comment>
    <comment ref="P8" authorId="0" shapeId="0" xr:uid="{00000000-0006-0000-0100-000004000000}">
      <text>
        <r>
          <rPr>
            <b/>
            <sz val="9"/>
            <color indexed="81"/>
            <rFont val="Tahoma"/>
            <family val="2"/>
          </rPr>
          <t xml:space="preserve">Other Income: Lottery Commission, Royalty, Interest Income etc. which is not included in the total sales
</t>
        </r>
      </text>
    </comment>
    <comment ref="H17" authorId="0" shapeId="0" xr:uid="{00000000-0006-0000-0100-000005000000}">
      <text>
        <r>
          <rPr>
            <b/>
            <sz val="9"/>
            <color indexed="81"/>
            <rFont val="Tahoma"/>
            <family val="2"/>
          </rPr>
          <t xml:space="preserve">Enter the business miles here and write an expense reimbursement check from business to personal ( if you are using the personal car for the business use)
</t>
        </r>
      </text>
    </comment>
    <comment ref="C36" authorId="0" shapeId="0" xr:uid="{00000000-0006-0000-0100-000006000000}">
      <text>
        <r>
          <rPr>
            <sz val="9"/>
            <color indexed="81"/>
            <rFont val="Tahoma"/>
            <family val="2"/>
          </rPr>
          <t xml:space="preserve">We will calculate the depreciation and you can leave it blank ( if you don't have the number)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200-000001000000}">
      <text>
        <r>
          <rPr>
            <sz val="9"/>
            <color indexed="81"/>
            <rFont val="Tahoma"/>
            <family val="2"/>
          </rPr>
          <t>Click the month name to go to that month and enter the income and exp.
Click Total for the front page</t>
        </r>
      </text>
    </comment>
    <comment ref="P6" authorId="0" shapeId="0" xr:uid="{00000000-0006-0000-0200-000002000000}">
      <text>
        <r>
          <rPr>
            <b/>
            <sz val="9"/>
            <color indexed="81"/>
            <rFont val="Tahoma"/>
            <family val="2"/>
          </rPr>
          <t xml:space="preserve">Enter all the deposits made minus any personal fund </t>
        </r>
      </text>
    </comment>
    <comment ref="P7" authorId="0" shapeId="0" xr:uid="{00000000-0006-0000-0200-000003000000}">
      <text>
        <r>
          <rPr>
            <b/>
            <sz val="9"/>
            <color indexed="81"/>
            <rFont val="Tahoma"/>
            <family val="2"/>
          </rPr>
          <t xml:space="preserve">Sale returns, NSF, Commission deducted from sale reported
</t>
        </r>
      </text>
    </comment>
    <comment ref="P8" authorId="0" shapeId="0" xr:uid="{00000000-0006-0000-0200-000004000000}">
      <text>
        <r>
          <rPr>
            <b/>
            <sz val="9"/>
            <color indexed="81"/>
            <rFont val="Tahoma"/>
            <family val="2"/>
          </rPr>
          <t xml:space="preserve">Other Income: Lottery Commission, Royalty, Interest Income etc. which is not included in the total sales
</t>
        </r>
      </text>
    </comment>
    <comment ref="H17" authorId="0" shapeId="0" xr:uid="{00000000-0006-0000-0200-000005000000}">
      <text>
        <r>
          <rPr>
            <b/>
            <sz val="9"/>
            <color indexed="81"/>
            <rFont val="Tahoma"/>
            <family val="2"/>
          </rPr>
          <t xml:space="preserve">Enter the business miles here and write an expense reimbursement check from business to personal ( if you are using the personal car for the business use)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300-000001000000}">
      <text>
        <r>
          <rPr>
            <b/>
            <sz val="9"/>
            <color indexed="81"/>
            <rFont val="Tahoma"/>
            <family val="2"/>
          </rPr>
          <t>Click the month name to go to that month and enter the income and exp.
Click Total for the front page</t>
        </r>
        <r>
          <rPr>
            <sz val="9"/>
            <color indexed="81"/>
            <rFont val="Tahoma"/>
            <family val="2"/>
          </rPr>
          <t xml:space="preserve">
</t>
        </r>
      </text>
    </comment>
    <comment ref="P6" authorId="0" shapeId="0" xr:uid="{00000000-0006-0000-0300-000002000000}">
      <text>
        <r>
          <rPr>
            <b/>
            <sz val="9"/>
            <color indexed="81"/>
            <rFont val="Tahoma"/>
            <family val="2"/>
          </rPr>
          <t xml:space="preserve">Enter all the deposits made minus any personal fund </t>
        </r>
      </text>
    </comment>
    <comment ref="P7" authorId="0" shapeId="0" xr:uid="{00000000-0006-0000-0300-000003000000}">
      <text>
        <r>
          <rPr>
            <b/>
            <sz val="9"/>
            <color indexed="81"/>
            <rFont val="Tahoma"/>
            <family val="2"/>
          </rPr>
          <t xml:space="preserve">Sale returns, NSF, Commission deducted from sale reported
</t>
        </r>
      </text>
    </comment>
    <comment ref="P8" authorId="0" shapeId="0" xr:uid="{00000000-0006-0000-0300-000004000000}">
      <text>
        <r>
          <rPr>
            <b/>
            <sz val="9"/>
            <color indexed="81"/>
            <rFont val="Tahoma"/>
            <family val="2"/>
          </rPr>
          <t xml:space="preserve">Other Income: Lottery Commission, Royalty, Interest Income etc. which is not included in the total sales
</t>
        </r>
      </text>
    </comment>
    <comment ref="H17" authorId="0" shapeId="0" xr:uid="{00000000-0006-0000-0300-000005000000}">
      <text>
        <r>
          <rPr>
            <b/>
            <sz val="9"/>
            <color indexed="81"/>
            <rFont val="Tahoma"/>
            <family val="2"/>
          </rPr>
          <t xml:space="preserve">Enter the business miles here and write an expense reimbursement check from business to personal ( if you are using the personal car for the business use)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400-000001000000}">
      <text>
        <r>
          <rPr>
            <b/>
            <sz val="9"/>
            <color indexed="81"/>
            <rFont val="Tahoma"/>
            <family val="2"/>
          </rPr>
          <t>Click the month name to go to that month and enter the income and exp.
Click Total for the front page</t>
        </r>
        <r>
          <rPr>
            <sz val="9"/>
            <color indexed="81"/>
            <rFont val="Tahoma"/>
            <family val="2"/>
          </rPr>
          <t xml:space="preserve">
</t>
        </r>
      </text>
    </comment>
    <comment ref="P6" authorId="0" shapeId="0" xr:uid="{00000000-0006-0000-0400-000002000000}">
      <text>
        <r>
          <rPr>
            <b/>
            <sz val="9"/>
            <color indexed="81"/>
            <rFont val="Tahoma"/>
            <family val="2"/>
          </rPr>
          <t xml:space="preserve">Enter all the deposits made minus any personal fund </t>
        </r>
      </text>
    </comment>
    <comment ref="P7" authorId="0" shapeId="0" xr:uid="{00000000-0006-0000-0400-000003000000}">
      <text>
        <r>
          <rPr>
            <b/>
            <sz val="9"/>
            <color indexed="81"/>
            <rFont val="Tahoma"/>
            <family val="2"/>
          </rPr>
          <t xml:space="preserve">Sale returns, NSF, Commission deducted from sale reported
</t>
        </r>
      </text>
    </comment>
    <comment ref="P8" authorId="0" shapeId="0" xr:uid="{00000000-0006-0000-0400-000004000000}">
      <text>
        <r>
          <rPr>
            <b/>
            <sz val="9"/>
            <color indexed="81"/>
            <rFont val="Tahoma"/>
            <family val="2"/>
          </rPr>
          <t xml:space="preserve">Other Income: Lottery Commission, Royalty, Interest Income etc. which is not included in the total sales
</t>
        </r>
      </text>
    </comment>
    <comment ref="H17" authorId="0" shapeId="0" xr:uid="{00000000-0006-0000-0400-000005000000}">
      <text>
        <r>
          <rPr>
            <b/>
            <sz val="9"/>
            <color indexed="81"/>
            <rFont val="Tahoma"/>
            <family val="2"/>
          </rPr>
          <t xml:space="preserve">Enter the business miles here and write an expense reimbursement check from business to personal ( if you are using the personal car for the business use)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500-000001000000}">
      <text>
        <r>
          <rPr>
            <b/>
            <sz val="9"/>
            <color indexed="81"/>
            <rFont val="Tahoma"/>
            <family val="2"/>
          </rPr>
          <t>Click the month name to go to that month and enter the income and exp.
Click Total for the front page</t>
        </r>
        <r>
          <rPr>
            <sz val="9"/>
            <color indexed="81"/>
            <rFont val="Tahoma"/>
            <family val="2"/>
          </rPr>
          <t xml:space="preserve">
</t>
        </r>
      </text>
    </comment>
    <comment ref="P6" authorId="0" shapeId="0" xr:uid="{00000000-0006-0000-0500-000002000000}">
      <text>
        <r>
          <rPr>
            <b/>
            <sz val="9"/>
            <color indexed="81"/>
            <rFont val="Tahoma"/>
            <family val="2"/>
          </rPr>
          <t xml:space="preserve">Enter all the deposits made minus any personal fund </t>
        </r>
      </text>
    </comment>
    <comment ref="P7" authorId="0" shapeId="0" xr:uid="{00000000-0006-0000-0500-000003000000}">
      <text>
        <r>
          <rPr>
            <b/>
            <sz val="9"/>
            <color indexed="81"/>
            <rFont val="Tahoma"/>
            <family val="2"/>
          </rPr>
          <t xml:space="preserve">Sale returns, NSF, Commission deducted from sale reported
</t>
        </r>
      </text>
    </comment>
    <comment ref="P8" authorId="0" shapeId="0" xr:uid="{00000000-0006-0000-0500-000004000000}">
      <text>
        <r>
          <rPr>
            <b/>
            <sz val="9"/>
            <color indexed="81"/>
            <rFont val="Tahoma"/>
            <family val="2"/>
          </rPr>
          <t xml:space="preserve">Other Income: Lottery Commission, Royalty, Interest Income etc. which is not included in the total sales
</t>
        </r>
      </text>
    </comment>
    <comment ref="H17" authorId="0" shapeId="0" xr:uid="{00000000-0006-0000-0500-000005000000}">
      <text>
        <r>
          <rPr>
            <b/>
            <sz val="9"/>
            <color indexed="81"/>
            <rFont val="Tahoma"/>
            <family val="2"/>
          </rPr>
          <t xml:space="preserve">Enter the business miles here and write an expense reimbursement check from business to personal ( if you are using the personal car for the business use)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600-000001000000}">
      <text>
        <r>
          <rPr>
            <b/>
            <sz val="9"/>
            <color indexed="81"/>
            <rFont val="Tahoma"/>
            <family val="2"/>
          </rPr>
          <t>Click the month name to go to that month and enter the income and exp.
Click Total for the front page</t>
        </r>
        <r>
          <rPr>
            <sz val="9"/>
            <color indexed="81"/>
            <rFont val="Tahoma"/>
            <family val="2"/>
          </rPr>
          <t xml:space="preserve">
</t>
        </r>
      </text>
    </comment>
    <comment ref="P6" authorId="0" shapeId="0" xr:uid="{00000000-0006-0000-0600-000002000000}">
      <text>
        <r>
          <rPr>
            <b/>
            <sz val="9"/>
            <color indexed="81"/>
            <rFont val="Tahoma"/>
            <family val="2"/>
          </rPr>
          <t xml:space="preserve">Enter all the deposits made minus any personal fund </t>
        </r>
      </text>
    </comment>
    <comment ref="P7" authorId="0" shapeId="0" xr:uid="{00000000-0006-0000-0600-000003000000}">
      <text>
        <r>
          <rPr>
            <b/>
            <sz val="9"/>
            <color indexed="81"/>
            <rFont val="Tahoma"/>
            <family val="2"/>
          </rPr>
          <t xml:space="preserve">Sale returns, NSF, Commission deducted from sale reported
</t>
        </r>
      </text>
    </comment>
    <comment ref="P8" authorId="0" shapeId="0" xr:uid="{00000000-0006-0000-0600-000004000000}">
      <text>
        <r>
          <rPr>
            <b/>
            <sz val="9"/>
            <color indexed="81"/>
            <rFont val="Tahoma"/>
            <family val="2"/>
          </rPr>
          <t xml:space="preserve">Other Income: Lottery Commission, Royalty, Interest Income etc. which is not included in the total sales
</t>
        </r>
      </text>
    </comment>
    <comment ref="H17" authorId="0" shapeId="0" xr:uid="{00000000-0006-0000-0600-000005000000}">
      <text>
        <r>
          <rPr>
            <b/>
            <sz val="9"/>
            <color indexed="81"/>
            <rFont val="Tahoma"/>
            <family val="2"/>
          </rPr>
          <t xml:space="preserve">Enter the business miles here and write an expense reimbursement check from business to personal ( if you are using the personal car for the business use)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700-000001000000}">
      <text>
        <r>
          <rPr>
            <b/>
            <sz val="9"/>
            <color indexed="81"/>
            <rFont val="Tahoma"/>
            <family val="2"/>
          </rPr>
          <t>Click the month name to go to that month and enter the income and exp.
Click Total for the front page</t>
        </r>
        <r>
          <rPr>
            <sz val="9"/>
            <color indexed="81"/>
            <rFont val="Tahoma"/>
            <family val="2"/>
          </rPr>
          <t xml:space="preserve">
</t>
        </r>
      </text>
    </comment>
    <comment ref="P6" authorId="0" shapeId="0" xr:uid="{00000000-0006-0000-0700-000002000000}">
      <text>
        <r>
          <rPr>
            <b/>
            <sz val="9"/>
            <color indexed="81"/>
            <rFont val="Tahoma"/>
            <family val="2"/>
          </rPr>
          <t xml:space="preserve">Enter all the deposits made minus any personal fund </t>
        </r>
      </text>
    </comment>
    <comment ref="P7" authorId="0" shapeId="0" xr:uid="{00000000-0006-0000-0700-000003000000}">
      <text>
        <r>
          <rPr>
            <b/>
            <sz val="9"/>
            <color indexed="81"/>
            <rFont val="Tahoma"/>
            <family val="2"/>
          </rPr>
          <t xml:space="preserve">Sale returns, NSF, Commission deducted from sale reported
</t>
        </r>
      </text>
    </comment>
    <comment ref="P8" authorId="0" shapeId="0" xr:uid="{00000000-0006-0000-0700-000004000000}">
      <text>
        <r>
          <rPr>
            <b/>
            <sz val="9"/>
            <color indexed="81"/>
            <rFont val="Tahoma"/>
            <family val="2"/>
          </rPr>
          <t xml:space="preserve">Other Income: Lottery Commission, Royalty, Interest Income etc. which is not included in the total sales
</t>
        </r>
      </text>
    </comment>
    <comment ref="H17" authorId="0" shapeId="0" xr:uid="{00000000-0006-0000-0700-000005000000}">
      <text>
        <r>
          <rPr>
            <b/>
            <sz val="9"/>
            <color indexed="81"/>
            <rFont val="Tahoma"/>
            <family val="2"/>
          </rPr>
          <t xml:space="preserve">Enter the business miles here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B4" authorId="0" shapeId="0" xr:uid="{00000000-0006-0000-0800-000001000000}">
      <text>
        <r>
          <rPr>
            <b/>
            <sz val="9"/>
            <color indexed="81"/>
            <rFont val="Tahoma"/>
            <family val="2"/>
          </rPr>
          <t>Click the month name to go to that month and enter the income and exp.
Click Total for the front page</t>
        </r>
        <r>
          <rPr>
            <sz val="9"/>
            <color indexed="81"/>
            <rFont val="Tahoma"/>
            <family val="2"/>
          </rPr>
          <t xml:space="preserve">
</t>
        </r>
      </text>
    </comment>
    <comment ref="P6" authorId="0" shapeId="0" xr:uid="{00000000-0006-0000-0800-000002000000}">
      <text>
        <r>
          <rPr>
            <b/>
            <sz val="9"/>
            <color indexed="81"/>
            <rFont val="Tahoma"/>
            <family val="2"/>
          </rPr>
          <t xml:space="preserve">Enter all the deposits made minus any personal fund </t>
        </r>
      </text>
    </comment>
    <comment ref="P7" authorId="0" shapeId="0" xr:uid="{00000000-0006-0000-0800-000003000000}">
      <text>
        <r>
          <rPr>
            <b/>
            <sz val="9"/>
            <color indexed="81"/>
            <rFont val="Tahoma"/>
            <family val="2"/>
          </rPr>
          <t xml:space="preserve">Sale returns, NSF, Commission deducted from sale reported
</t>
        </r>
      </text>
    </comment>
    <comment ref="P8" authorId="0" shapeId="0" xr:uid="{00000000-0006-0000-0800-000004000000}">
      <text>
        <r>
          <rPr>
            <b/>
            <sz val="9"/>
            <color indexed="81"/>
            <rFont val="Tahoma"/>
            <family val="2"/>
          </rPr>
          <t xml:space="preserve">Other Income: Lottery Commission, Royalty, Interest Income etc. which is not included in the total sales
</t>
        </r>
      </text>
    </comment>
    <comment ref="H17" authorId="0" shapeId="0" xr:uid="{00000000-0006-0000-0800-000005000000}">
      <text>
        <r>
          <rPr>
            <b/>
            <sz val="9"/>
            <color indexed="81"/>
            <rFont val="Tahoma"/>
            <family val="2"/>
          </rPr>
          <t xml:space="preserve">Enter the business miles here
</t>
        </r>
      </text>
    </comment>
  </commentList>
</comments>
</file>

<file path=xl/sharedStrings.xml><?xml version="1.0" encoding="utf-8"?>
<sst xmlns="http://schemas.openxmlformats.org/spreadsheetml/2006/main" count="1614" uniqueCount="135">
  <si>
    <t>Bank Charges</t>
  </si>
  <si>
    <t>Operating Expenses</t>
  </si>
  <si>
    <t>Purchases</t>
  </si>
  <si>
    <t>Software Exp</t>
  </si>
  <si>
    <t>Security Service</t>
  </si>
  <si>
    <t>Sales ( Revenue)</t>
  </si>
  <si>
    <t>Returns</t>
  </si>
  <si>
    <t>Total Income</t>
  </si>
  <si>
    <t>Cost of Goods Sold</t>
  </si>
  <si>
    <t>Total Operating Exp</t>
  </si>
  <si>
    <t>Net Profit</t>
  </si>
  <si>
    <t>Payroll and Employment Exp</t>
  </si>
  <si>
    <t>License and Permits</t>
  </si>
  <si>
    <t>Payroll Officer Compensation</t>
  </si>
  <si>
    <t xml:space="preserve">Payroll All Others </t>
  </si>
  <si>
    <t>Payroll Tax (Employer Part)</t>
  </si>
  <si>
    <t>Pension/Profit Sharing/401K</t>
  </si>
  <si>
    <t>Per Diem Exp</t>
  </si>
  <si>
    <t>Mileage Exp</t>
  </si>
  <si>
    <t>Other Income (No Sale Tax)</t>
  </si>
  <si>
    <t>Total Sales</t>
  </si>
  <si>
    <t xml:space="preserve">Ending Inventory </t>
  </si>
  <si>
    <t>Beginning Inventory</t>
  </si>
  <si>
    <t>Jan</t>
  </si>
  <si>
    <t>Feb</t>
  </si>
  <si>
    <t>March</t>
  </si>
  <si>
    <t>April</t>
  </si>
  <si>
    <t>May</t>
  </si>
  <si>
    <t>June</t>
  </si>
  <si>
    <t>July</t>
  </si>
  <si>
    <t>Aug</t>
  </si>
  <si>
    <t>Sep</t>
  </si>
  <si>
    <t>Oct</t>
  </si>
  <si>
    <t>Nov</t>
  </si>
  <si>
    <t>Dec</t>
  </si>
  <si>
    <t xml:space="preserve">  </t>
  </si>
  <si>
    <t xml:space="preserve"> </t>
  </si>
  <si>
    <t>Total</t>
  </si>
  <si>
    <t>Month</t>
  </si>
  <si>
    <t>Sales</t>
  </si>
  <si>
    <t>%</t>
  </si>
  <si>
    <t>Profit</t>
  </si>
  <si>
    <t>1st QTR</t>
  </si>
  <si>
    <t>2nd QTR</t>
  </si>
  <si>
    <t>3rd QTR</t>
  </si>
  <si>
    <t>4th QTR</t>
  </si>
  <si>
    <t>Grand Total</t>
  </si>
  <si>
    <t xml:space="preserve">Greatways Tax Service Inc                                Income and Exp Worksheet - Jan to Dec </t>
  </si>
  <si>
    <t>Greatways Tax Service Inc                                              Income and Exp Worksheet Jan</t>
  </si>
  <si>
    <t>Greatways Tax Service Inc                                             Income and Exp Worksheet  Feb</t>
  </si>
  <si>
    <t>Greatways Tax Service Inc                                          Income and Exp Worksheet March</t>
  </si>
  <si>
    <t xml:space="preserve"> Greatways Tax Service Inc                                          Income and Exp Worksheet  April</t>
  </si>
  <si>
    <t>Greatways Tax Service Inc                                             Income and Exp Worksheet May</t>
  </si>
  <si>
    <t>Greatways Tax Service Inc                                            Income and Exp Worksheet June</t>
  </si>
  <si>
    <t>Greatways Tax Service Inc                                             Income and Exp Worksheet July</t>
  </si>
  <si>
    <t>Greatways Tax Service Inc                                              Income and Exp Worksheet Aug</t>
  </si>
  <si>
    <t>Greatways Tax Service Inc                                              Income and Exp Worksheet Sep</t>
  </si>
  <si>
    <t>Greatways Tax Service Inc                                               Income and Exp Worksheet Oct</t>
  </si>
  <si>
    <t xml:space="preserve">Greatways Tax Service Inc                                            Income and Exp Worksheet  Nov </t>
  </si>
  <si>
    <t xml:space="preserve">Greatways Tax Service Inc                                              Income and Exp Worksheet Dec </t>
  </si>
  <si>
    <t>Officer Salary</t>
  </si>
  <si>
    <t>Actual Take Home</t>
  </si>
  <si>
    <t>Take Home</t>
  </si>
  <si>
    <t>Greatways Tax Service Inc                                    Income and Exp Worksheet 1st QTR</t>
  </si>
  <si>
    <t>Please enter your income and expense on a monthly basis. All the deposit you made to the operating account will consider as your sales/revenue. If you made any deposit, other than business income such as personal loan form personal account to the business account) make sure to keep track of those deposit and which should not count as business income.( Its a loan from Officer)</t>
  </si>
  <si>
    <t>Greatways Tax Service Inc                                    Income and Exp Worksheet 2nd QTR</t>
  </si>
  <si>
    <t>Greatways Tax Service Inc                                    Income and Exp Worksheet 3rd QTR</t>
  </si>
  <si>
    <t>Greatways Tax Service Inc                                    Income and Exp Worksheet 4th QTR</t>
  </si>
  <si>
    <t>Sep IRA/401K ( Employer Part)</t>
  </si>
  <si>
    <t>Beginning Inventory (Retail Client)</t>
  </si>
  <si>
    <t>Ending Inventory  (Retail Client)</t>
  </si>
  <si>
    <t>Purchases (Retail Client)</t>
  </si>
  <si>
    <t>Sec of State ( Annual Report)</t>
  </si>
  <si>
    <t>Client Paid Exp included in Sales</t>
  </si>
  <si>
    <t>Client Paid Exp Included in Sales</t>
  </si>
  <si>
    <r>
      <rPr>
        <sz val="10"/>
        <color indexed="10"/>
        <rFont val="Arial"/>
        <family val="2"/>
      </rPr>
      <t xml:space="preserve">Front &amp;Total Page is locked and you can't make any changes to this page, Jan to Dec pages are unlocked and highlighted </t>
    </r>
    <r>
      <rPr>
        <sz val="10"/>
        <rFont val="Arial"/>
        <family val="2"/>
      </rPr>
      <t xml:space="preserve">  </t>
    </r>
    <r>
      <rPr>
        <b/>
        <sz val="10"/>
        <rFont val="Arial"/>
        <family val="2"/>
      </rPr>
      <t>You may click the name of the month to go to that month and enter the data</t>
    </r>
    <r>
      <rPr>
        <sz val="10"/>
        <rFont val="Arial"/>
        <family val="2"/>
      </rPr>
      <t>. If you can't find an item, you may enter it under all other expense. If you have any questions, send me at email tax@greatwaystax.com</t>
    </r>
  </si>
  <si>
    <t>Automobile and truck expenses</t>
  </si>
  <si>
    <t>Business start-up expenditures</t>
  </si>
  <si>
    <t>Consulting fees</t>
  </si>
  <si>
    <t>Credit and collection costs</t>
  </si>
  <si>
    <t>Delivery/Postage</t>
  </si>
  <si>
    <t>Dues and subscriptions</t>
  </si>
  <si>
    <t>Insurance (Business)</t>
  </si>
  <si>
    <t>Janitorial/Cleaning</t>
  </si>
  <si>
    <t>Legal and professional fees</t>
  </si>
  <si>
    <t>Meal (Business Meal only)</t>
  </si>
  <si>
    <t>Office Supplies</t>
  </si>
  <si>
    <t>Parking fees and tolls</t>
  </si>
  <si>
    <t>Payroll Processing Fee</t>
  </si>
  <si>
    <t>Small tools and equipment</t>
  </si>
  <si>
    <t>Sale Tax Paid (if Retail)</t>
  </si>
  <si>
    <t>Storage /Server Fees</t>
  </si>
  <si>
    <t>Telephone  (Land, Cell, Fax)</t>
  </si>
  <si>
    <t>Travel Exp (Flight, Taxi etc.)</t>
  </si>
  <si>
    <t>Utilities (if under Business name)</t>
  </si>
  <si>
    <t>Website/ hosting Charges</t>
  </si>
  <si>
    <t>Repairs on Business Assets</t>
  </si>
  <si>
    <t>Rent for the office or Equipment's</t>
  </si>
  <si>
    <t>Interest on business Loan/Car</t>
  </si>
  <si>
    <t>Depreciation</t>
  </si>
  <si>
    <t>Advertisement</t>
  </si>
  <si>
    <t>Other Exp ( please type here)</t>
  </si>
  <si>
    <t>Total Operating Expense</t>
  </si>
  <si>
    <t>Contractor Payments ( 1099 Misc.)</t>
  </si>
  <si>
    <t>Sales by Qtr.</t>
  </si>
  <si>
    <t>Profit by Qtr.</t>
  </si>
  <si>
    <t>Officer Salary/Qtr.</t>
  </si>
  <si>
    <t>Cost of Labor (Direct)</t>
  </si>
  <si>
    <t>State Income Tax paid -2021</t>
  </si>
  <si>
    <t>Total Payroll &amp; Employment Exp</t>
  </si>
  <si>
    <t>Estimated Tax Calculation on Profit</t>
  </si>
  <si>
    <t xml:space="preserve">State Tax ( if any) </t>
  </si>
  <si>
    <t xml:space="preserve">Please update the above tax rate based on your </t>
  </si>
  <si>
    <t>personal income and the state you live</t>
  </si>
  <si>
    <t>IRS Payment Link : Click Here</t>
  </si>
  <si>
    <t>State: Please pay online on the state you live</t>
  </si>
  <si>
    <t>Tax on Personal ( State)</t>
  </si>
  <si>
    <t>Tax on Personal ( IRS)</t>
  </si>
  <si>
    <t>401K Employee Share from W2</t>
  </si>
  <si>
    <t>Phone (Land, Cell, Fax)</t>
  </si>
  <si>
    <t>401K Officer Share from W2</t>
  </si>
  <si>
    <r>
      <t xml:space="preserve">This is only for your information purpose.  ( S Corp and LLC)                    </t>
    </r>
    <r>
      <rPr>
        <sz val="12"/>
        <color indexed="10"/>
        <rFont val="Arial"/>
        <family val="2"/>
      </rPr>
      <t xml:space="preserve">
* Taxpayer need to enter their tax bracket to get the estimated tax             * Assumed you are qualified for 20% QBI
* Tax bracket need to be change based  on your personal Income             * Estimated Tax (Deduct the tax withholding from the Officer Paycheck)</t>
    </r>
  </si>
  <si>
    <r>
      <t xml:space="preserve">This is only for your information purpose.  ( S Corp and LLC)                    </t>
    </r>
    <r>
      <rPr>
        <sz val="12"/>
        <color indexed="10"/>
        <rFont val="Arial"/>
        <family val="2"/>
      </rPr>
      <t xml:space="preserve">
* Taxpayer need to enter their tax bracket to get the estimated tax             * Assumed you are qualified for 20% QBI
* Tax bracket need to be change based  on your person</t>
    </r>
    <r>
      <rPr>
        <b/>
        <i/>
        <sz val="12"/>
        <color indexed="10"/>
        <rFont val="Arial"/>
        <family val="2"/>
      </rPr>
      <t>al Income             * Estimated Tax (Deduct the tax withholding from the Officer Paycheck)</t>
    </r>
  </si>
  <si>
    <t>Waste Removal</t>
  </si>
  <si>
    <t>Village Sales Tax</t>
  </si>
  <si>
    <t>Waste removal</t>
  </si>
  <si>
    <t>Garbage Pick Up</t>
  </si>
  <si>
    <t>Waste Collection</t>
  </si>
  <si>
    <t xml:space="preserve">Waste Pick Up </t>
  </si>
  <si>
    <t>Waste Pick Up</t>
  </si>
  <si>
    <t>Village Tax</t>
  </si>
  <si>
    <t>Waste collection</t>
  </si>
  <si>
    <t>Insurance Vehicle</t>
  </si>
  <si>
    <t>Equipment Purchase</t>
  </si>
  <si>
    <t>Sample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</si>
</sst>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4" x14ac:knownFonts="1">
    <font>
      <sz val="10"/>
      <name val="Arial"/>
    </font>
    <font>
      <sz val="8"/>
      <name val="Arial"/>
      <family val="2"/>
    </font>
    <font>
      <sz val="10"/>
      <name val="Arial"/>
      <family val="2"/>
    </font>
    <font>
      <sz val="10"/>
      <name val="Arial"/>
      <family val="2"/>
    </font>
    <font>
      <b/>
      <sz val="9"/>
      <color indexed="81"/>
      <name val="Tahoma"/>
      <family val="2"/>
    </font>
    <font>
      <b/>
      <sz val="10"/>
      <name val="Arial"/>
      <family val="2"/>
    </font>
    <font>
      <sz val="9"/>
      <color indexed="81"/>
      <name val="Tahoma"/>
      <family val="2"/>
    </font>
    <font>
      <sz val="10"/>
      <color indexed="10"/>
      <name val="Arial"/>
      <family val="2"/>
    </font>
    <font>
      <sz val="9"/>
      <name val="Arial"/>
      <family val="2"/>
    </font>
    <font>
      <sz val="12"/>
      <color indexed="10"/>
      <name val="Arial"/>
      <family val="2"/>
    </font>
    <font>
      <sz val="12"/>
      <name val="Arial"/>
      <family val="2"/>
    </font>
    <font>
      <b/>
      <i/>
      <sz val="12"/>
      <color indexed="10"/>
      <name val="Arial"/>
      <family val="2"/>
    </font>
    <font>
      <u/>
      <sz val="10"/>
      <color theme="10"/>
      <name val="Arial"/>
      <family val="2"/>
    </font>
    <font>
      <sz val="10"/>
      <color theme="0"/>
      <name val="Arial"/>
      <family val="2"/>
    </font>
    <font>
      <sz val="10"/>
      <color theme="1"/>
      <name val="Arial"/>
      <family val="2"/>
    </font>
    <font>
      <sz val="10"/>
      <color theme="10"/>
      <name val="Arial"/>
      <family val="2"/>
    </font>
    <font>
      <sz val="10"/>
      <color rgb="FF00B0F0"/>
      <name val="Arial"/>
      <family val="2"/>
    </font>
    <font>
      <sz val="10"/>
      <color rgb="FFFF0000"/>
      <name val="Arial"/>
      <family val="2"/>
    </font>
    <font>
      <b/>
      <sz val="10"/>
      <color theme="0"/>
      <name val="Arial"/>
      <family val="2"/>
    </font>
    <font>
      <sz val="10"/>
      <color rgb="FF0070C0"/>
      <name val="Arial"/>
      <family val="2"/>
    </font>
    <font>
      <b/>
      <u/>
      <sz val="10"/>
      <color rgb="FFFF0000"/>
      <name val="Arial"/>
      <family val="2"/>
    </font>
    <font>
      <b/>
      <sz val="10"/>
      <color rgb="FFFF0000"/>
      <name val="Arial"/>
      <family val="2"/>
    </font>
    <font>
      <b/>
      <i/>
      <sz val="12"/>
      <color rgb="FFFF0000"/>
      <name val="Arial"/>
      <family val="2"/>
    </font>
    <font>
      <sz val="10"/>
      <color theme="0" tint="-4.9989318521683403E-2"/>
      <name val="Arial"/>
      <family val="2"/>
    </font>
  </fonts>
  <fills count="18">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indexed="4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0070C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4.9989318521683403E-2"/>
        <bgColor theme="8"/>
      </patternFill>
    </fill>
    <fill>
      <patternFill patternType="solid">
        <fgColor rgb="FF00B050"/>
        <bgColor indexed="64"/>
      </patternFill>
    </fill>
    <fill>
      <patternFill patternType="solid">
        <fgColor rgb="FFFFFF00"/>
        <bgColor theme="8"/>
      </patternFill>
    </fill>
    <fill>
      <patternFill patternType="solid">
        <fgColor theme="8"/>
        <bgColor indexed="64"/>
      </patternFill>
    </fill>
    <fill>
      <patternFill patternType="solid">
        <fgColor theme="2"/>
        <bgColor indexed="64"/>
      </patternFill>
    </fill>
    <fill>
      <patternFill patternType="solid">
        <fgColor theme="0" tint="-0.14999847407452621"/>
        <bgColor indexed="64"/>
      </patternFill>
    </fill>
    <fill>
      <patternFill patternType="solid">
        <fgColor rgb="FF00B0F0"/>
        <bgColor indexed="64"/>
      </patternFill>
    </fill>
  </fills>
  <borders count="17">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s>
  <cellStyleXfs count="2">
    <xf numFmtId="0" fontId="0" fillId="0" borderId="0"/>
    <xf numFmtId="0" fontId="12" fillId="0" borderId="0" applyNumberFormat="0" applyFill="0" applyBorder="0" applyAlignment="0" applyProtection="0"/>
  </cellStyleXfs>
  <cellXfs count="273">
    <xf numFmtId="0" fontId="0" fillId="0" borderId="0" xfId="0"/>
    <xf numFmtId="0" fontId="0" fillId="2" borderId="0" xfId="0" applyFill="1"/>
    <xf numFmtId="0" fontId="3" fillId="2" borderId="0" xfId="0" applyFont="1" applyFill="1"/>
    <xf numFmtId="0" fontId="0" fillId="5" borderId="0" xfId="0" applyFill="1"/>
    <xf numFmtId="0" fontId="3" fillId="5" borderId="1" xfId="0" applyFont="1" applyFill="1" applyBorder="1" applyAlignment="1" applyProtection="1">
      <alignment horizontal="center"/>
      <protection locked="0"/>
    </xf>
    <xf numFmtId="0" fontId="0" fillId="5" borderId="2" xfId="0" applyFill="1" applyBorder="1" applyAlignment="1">
      <alignment horizontal="center"/>
    </xf>
    <xf numFmtId="0" fontId="0" fillId="5" borderId="0" xfId="0" applyFill="1" applyAlignment="1">
      <alignment horizontal="center"/>
    </xf>
    <xf numFmtId="0" fontId="3" fillId="0" borderId="0" xfId="0" applyFont="1" applyAlignment="1">
      <alignment horizontal="center"/>
    </xf>
    <xf numFmtId="0" fontId="3" fillId="5" borderId="0" xfId="0" applyFont="1" applyFill="1" applyAlignment="1">
      <alignment horizontal="center"/>
    </xf>
    <xf numFmtId="0" fontId="3" fillId="0" borderId="1" xfId="0" applyFont="1" applyBorder="1" applyAlignment="1">
      <alignment horizontal="center"/>
    </xf>
    <xf numFmtId="0" fontId="0" fillId="6" borderId="0" xfId="0" applyFill="1"/>
    <xf numFmtId="0" fontId="0" fillId="5" borderId="1" xfId="0" applyFill="1" applyBorder="1"/>
    <xf numFmtId="4" fontId="0" fillId="5" borderId="0" xfId="0" applyNumberFormat="1" applyFill="1"/>
    <xf numFmtId="0" fontId="0" fillId="10" borderId="0" xfId="0" applyFill="1"/>
    <xf numFmtId="4" fontId="0" fillId="10" borderId="0" xfId="0" applyNumberFormat="1" applyFill="1"/>
    <xf numFmtId="0" fontId="3" fillId="7" borderId="3" xfId="0" applyFont="1" applyFill="1" applyBorder="1"/>
    <xf numFmtId="0" fontId="12" fillId="12" borderId="0" xfId="1" applyFill="1" applyAlignment="1" applyProtection="1">
      <alignment horizontal="left" vertical="center"/>
    </xf>
    <xf numFmtId="0" fontId="0" fillId="10" borderId="0" xfId="0" applyFill="1" applyAlignment="1">
      <alignment horizontal="left" vertical="center" wrapText="1"/>
    </xf>
    <xf numFmtId="0" fontId="0" fillId="10" borderId="0" xfId="0" applyFill="1" applyAlignment="1">
      <alignment horizontal="center" vertical="center" wrapText="1"/>
    </xf>
    <xf numFmtId="0" fontId="15" fillId="11" borderId="0" xfId="1" applyFont="1" applyFill="1" applyBorder="1" applyAlignment="1" applyProtection="1">
      <alignment horizontal="center" vertical="center" wrapText="1"/>
    </xf>
    <xf numFmtId="0" fontId="3" fillId="5" borderId="1" xfId="0" applyFont="1" applyFill="1" applyBorder="1" applyAlignment="1">
      <alignment horizontal="center"/>
    </xf>
    <xf numFmtId="0" fontId="0" fillId="10" borderId="0" xfId="0" applyFill="1" applyAlignment="1">
      <alignment horizontal="center"/>
    </xf>
    <xf numFmtId="4" fontId="13" fillId="2" borderId="0" xfId="0" applyNumberFormat="1" applyFont="1" applyFill="1"/>
    <xf numFmtId="4" fontId="13" fillId="10" borderId="0" xfId="0" applyNumberFormat="1" applyFont="1" applyFill="1"/>
    <xf numFmtId="0" fontId="0" fillId="3" borderId="0" xfId="0" applyFill="1"/>
    <xf numFmtId="4" fontId="0" fillId="2" borderId="0" xfId="0" applyNumberFormat="1" applyFill="1"/>
    <xf numFmtId="0" fontId="13" fillId="8" borderId="0" xfId="0" applyFont="1" applyFill="1" applyAlignment="1">
      <alignment horizontal="center" vertical="center" wrapText="1"/>
    </xf>
    <xf numFmtId="0" fontId="13" fillId="8" borderId="3"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0" fillId="6" borderId="0" xfId="0" applyFill="1" applyAlignment="1">
      <alignment horizontal="center" vertical="center" wrapText="1"/>
    </xf>
    <xf numFmtId="164" fontId="0" fillId="9" borderId="0" xfId="0" applyNumberFormat="1" applyFill="1"/>
    <xf numFmtId="10" fontId="0" fillId="7" borderId="0" xfId="0" applyNumberFormat="1" applyFill="1"/>
    <xf numFmtId="164" fontId="0" fillId="10" borderId="0" xfId="0" applyNumberFormat="1" applyFill="1"/>
    <xf numFmtId="0" fontId="14" fillId="7" borderId="3" xfId="0" applyFont="1" applyFill="1" applyBorder="1"/>
    <xf numFmtId="0" fontId="3" fillId="6" borderId="0" xfId="0" applyFont="1" applyFill="1"/>
    <xf numFmtId="0" fontId="23" fillId="10" borderId="0" xfId="0" applyFont="1" applyFill="1"/>
    <xf numFmtId="164" fontId="23" fillId="10" borderId="0" xfId="0" applyNumberFormat="1" applyFont="1" applyFill="1"/>
    <xf numFmtId="164" fontId="2" fillId="7" borderId="3" xfId="0" applyNumberFormat="1" applyFont="1" applyFill="1" applyBorder="1" applyAlignment="1">
      <alignment wrapText="1"/>
    </xf>
    <xf numFmtId="164" fontId="0" fillId="7" borderId="4" xfId="0" applyNumberFormat="1" applyFill="1" applyBorder="1" applyAlignment="1">
      <alignment wrapText="1"/>
    </xf>
    <xf numFmtId="164" fontId="0" fillId="7" borderId="5" xfId="0" applyNumberFormat="1" applyFill="1" applyBorder="1" applyAlignment="1">
      <alignment wrapText="1"/>
    </xf>
    <xf numFmtId="164" fontId="0" fillId="10" borderId="3" xfId="0" applyNumberFormat="1" applyFill="1" applyBorder="1" applyAlignment="1">
      <alignment horizontal="right" vertical="center" wrapText="1"/>
    </xf>
    <xf numFmtId="164" fontId="0" fillId="10" borderId="4" xfId="0" applyNumberFormat="1" applyFill="1" applyBorder="1" applyAlignment="1">
      <alignment horizontal="right" vertical="center" wrapText="1"/>
    </xf>
    <xf numFmtId="164" fontId="0" fillId="10" borderId="5" xfId="0" applyNumberFormat="1" applyFill="1" applyBorder="1" applyAlignment="1">
      <alignment horizontal="right" vertical="center" wrapText="1"/>
    </xf>
    <xf numFmtId="0" fontId="3" fillId="4" borderId="3" xfId="0" applyFont="1" applyFill="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3" fillId="2" borderId="3" xfId="0" applyFont="1" applyFill="1" applyBorder="1"/>
    <xf numFmtId="0" fontId="0" fillId="2" borderId="4" xfId="0" applyFill="1" applyBorder="1"/>
    <xf numFmtId="0" fontId="0" fillId="2" borderId="5" xfId="0" applyFill="1" applyBorder="1"/>
    <xf numFmtId="0" fontId="3" fillId="2" borderId="7" xfId="0" applyFont="1" applyFill="1" applyBorder="1"/>
    <xf numFmtId="0" fontId="0" fillId="2" borderId="8" xfId="0" applyFill="1" applyBorder="1"/>
    <xf numFmtId="0" fontId="0" fillId="2" borderId="9" xfId="0" applyFill="1" applyBorder="1"/>
    <xf numFmtId="0" fontId="14" fillId="13" borderId="3" xfId="1" applyFont="1" applyFill="1" applyBorder="1" applyAlignment="1" applyProtection="1">
      <alignment horizontal="center" vertical="center" wrapText="1"/>
    </xf>
    <xf numFmtId="0" fontId="14" fillId="13" borderId="5" xfId="1" applyFont="1" applyFill="1" applyBorder="1" applyAlignment="1" applyProtection="1">
      <alignment horizontal="center" vertical="center" wrapText="1"/>
    </xf>
    <xf numFmtId="164" fontId="0" fillId="10" borderId="7" xfId="0" applyNumberFormat="1" applyFill="1" applyBorder="1" applyAlignment="1">
      <alignment horizontal="right" vertical="center" wrapText="1"/>
    </xf>
    <xf numFmtId="164" fontId="0" fillId="10" borderId="8" xfId="0" applyNumberFormat="1" applyFill="1" applyBorder="1" applyAlignment="1">
      <alignment horizontal="right" vertical="center" wrapText="1"/>
    </xf>
    <xf numFmtId="164" fontId="0" fillId="10" borderId="9" xfId="0" applyNumberFormat="1" applyFill="1" applyBorder="1" applyAlignment="1">
      <alignment horizontal="right" vertical="center" wrapText="1"/>
    </xf>
    <xf numFmtId="0" fontId="2" fillId="5" borderId="6" xfId="0" applyFont="1" applyFill="1" applyBorder="1"/>
    <xf numFmtId="0" fontId="0" fillId="5" borderId="4" xfId="0" applyFill="1" applyBorder="1"/>
    <xf numFmtId="0" fontId="8" fillId="5" borderId="4" xfId="0" applyFont="1" applyFill="1" applyBorder="1" applyAlignment="1">
      <alignment wrapText="1"/>
    </xf>
    <xf numFmtId="0" fontId="8" fillId="5" borderId="5" xfId="0" applyFont="1" applyFill="1" applyBorder="1" applyAlignment="1">
      <alignment wrapText="1"/>
    </xf>
    <xf numFmtId="0" fontId="3" fillId="7" borderId="3" xfId="0" applyFont="1" applyFill="1" applyBorder="1" applyAlignment="1">
      <alignment wrapText="1"/>
    </xf>
    <xf numFmtId="0" fontId="0" fillId="0" borderId="4" xfId="0" applyBorder="1" applyAlignment="1">
      <alignment wrapText="1"/>
    </xf>
    <xf numFmtId="164" fontId="0" fillId="7" borderId="3" xfId="0" applyNumberFormat="1" applyFill="1" applyBorder="1" applyAlignment="1">
      <alignment wrapText="1"/>
    </xf>
    <xf numFmtId="164" fontId="0" fillId="0" borderId="4" xfId="0" applyNumberFormat="1" applyBorder="1" applyAlignment="1">
      <alignment wrapText="1"/>
    </xf>
    <xf numFmtId="164" fontId="0" fillId="0" borderId="5" xfId="0" applyNumberFormat="1" applyBorder="1" applyAlignment="1">
      <alignment wrapText="1"/>
    </xf>
    <xf numFmtId="0" fontId="0" fillId="4" borderId="7" xfId="0" applyFill="1" applyBorder="1" applyAlignment="1">
      <alignment horizontal="center"/>
    </xf>
    <xf numFmtId="0" fontId="0" fillId="4" borderId="8"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5" borderId="5" xfId="0" applyFill="1" applyBorder="1"/>
    <xf numFmtId="0" fontId="3" fillId="5" borderId="0" xfId="0" applyFont="1" applyFill="1" applyAlignment="1">
      <alignment horizontal="center" vertical="center" wrapText="1"/>
    </xf>
    <xf numFmtId="0" fontId="0" fillId="0" borderId="0" xfId="0" applyAlignment="1">
      <alignment horizontal="center" vertical="center" wrapText="1"/>
    </xf>
    <xf numFmtId="0" fontId="18" fillId="14" borderId="4" xfId="0" applyFont="1" applyFill="1" applyBorder="1" applyAlignment="1">
      <alignment horizontal="left" vertical="center" wrapText="1"/>
    </xf>
    <xf numFmtId="0" fontId="0" fillId="0" borderId="5" xfId="0" applyBorder="1" applyAlignment="1">
      <alignment horizontal="left" vertical="center" wrapText="1"/>
    </xf>
    <xf numFmtId="0" fontId="18" fillId="14" borderId="3" xfId="0" applyFont="1" applyFill="1" applyBorder="1" applyAlignment="1">
      <alignment horizontal="center" vertical="center" wrapText="1"/>
    </xf>
    <xf numFmtId="0" fontId="0" fillId="0" borderId="4" xfId="0" applyBorder="1" applyAlignment="1">
      <alignment horizontal="center" vertical="center" wrapText="1"/>
    </xf>
    <xf numFmtId="0" fontId="14" fillId="13" borderId="4" xfId="1" applyFont="1" applyFill="1" applyBorder="1" applyAlignment="1" applyProtection="1">
      <alignment horizontal="center" vertical="center" wrapText="1"/>
    </xf>
    <xf numFmtId="49" fontId="2" fillId="9" borderId="3" xfId="0" applyNumberFormat="1" applyFont="1" applyFill="1" applyBorder="1" applyAlignment="1" applyProtection="1">
      <alignment horizontal="center" vertical="center" wrapText="1"/>
      <protection locked="0"/>
    </xf>
    <xf numFmtId="49" fontId="0" fillId="9" borderId="4" xfId="0" applyNumberFormat="1" applyFill="1" applyBorder="1" applyAlignment="1" applyProtection="1">
      <alignment horizontal="center" vertical="center" wrapText="1"/>
      <protection locked="0"/>
    </xf>
    <xf numFmtId="49" fontId="0" fillId="9" borderId="5" xfId="0" applyNumberFormat="1" applyFill="1" applyBorder="1" applyAlignment="1" applyProtection="1">
      <alignment horizontal="center" vertical="center" wrapText="1"/>
      <protection locked="0"/>
    </xf>
    <xf numFmtId="0" fontId="3" fillId="4" borderId="8" xfId="0" applyFont="1" applyFill="1" applyBorder="1" applyAlignment="1">
      <alignment horizontal="center" wrapText="1"/>
    </xf>
    <xf numFmtId="0" fontId="0" fillId="0" borderId="8" xfId="0" applyBorder="1" applyAlignment="1">
      <alignment horizontal="center" wrapText="1"/>
    </xf>
    <xf numFmtId="0" fontId="5" fillId="4" borderId="3" xfId="0" applyFont="1" applyFill="1" applyBorder="1" applyAlignment="1">
      <alignment horizontal="center" wrapText="1"/>
    </xf>
    <xf numFmtId="0" fontId="3" fillId="5" borderId="0" xfId="0" applyFont="1" applyFill="1" applyAlignment="1">
      <alignment wrapText="1"/>
    </xf>
    <xf numFmtId="0" fontId="0" fillId="0" borderId="0" xfId="0" applyAlignment="1">
      <alignment wrapText="1"/>
    </xf>
    <xf numFmtId="0" fontId="17" fillId="2" borderId="3" xfId="0" applyFont="1" applyFill="1" applyBorder="1" applyAlignment="1" applyProtection="1">
      <alignment wrapText="1"/>
      <protection locked="0"/>
    </xf>
    <xf numFmtId="0" fontId="17" fillId="2" borderId="4" xfId="0" applyFont="1" applyFill="1" applyBorder="1" applyAlignment="1" applyProtection="1">
      <alignment wrapText="1"/>
      <protection locked="0"/>
    </xf>
    <xf numFmtId="0" fontId="17" fillId="2" borderId="5" xfId="0" applyFont="1" applyFill="1" applyBorder="1" applyAlignment="1" applyProtection="1">
      <alignment wrapText="1"/>
      <protection locked="0"/>
    </xf>
    <xf numFmtId="164" fontId="16" fillId="10" borderId="7" xfId="0" applyNumberFormat="1" applyFont="1" applyFill="1" applyBorder="1" applyAlignment="1">
      <alignment horizontal="right" vertical="center" wrapText="1"/>
    </xf>
    <xf numFmtId="164" fontId="16" fillId="10" borderId="8" xfId="0" applyNumberFormat="1" applyFont="1" applyFill="1" applyBorder="1" applyAlignment="1">
      <alignment horizontal="right" vertical="center" wrapText="1"/>
    </xf>
    <xf numFmtId="164" fontId="16" fillId="10" borderId="9" xfId="0" applyNumberFormat="1" applyFont="1" applyFill="1" applyBorder="1" applyAlignment="1">
      <alignment horizontal="right" vertical="center" wrapText="1"/>
    </xf>
    <xf numFmtId="0" fontId="17" fillId="5" borderId="6" xfId="0" applyFont="1" applyFill="1" applyBorder="1" applyProtection="1">
      <protection locked="0"/>
    </xf>
    <xf numFmtId="0" fontId="17" fillId="15" borderId="4" xfId="0" applyFont="1" applyFill="1" applyBorder="1" applyProtection="1">
      <protection locked="0"/>
    </xf>
    <xf numFmtId="0" fontId="17" fillId="15" borderId="5" xfId="0" applyFont="1" applyFill="1" applyBorder="1" applyProtection="1">
      <protection locked="0"/>
    </xf>
    <xf numFmtId="0" fontId="17" fillId="5" borderId="4" xfId="0" applyFont="1" applyFill="1" applyBorder="1" applyAlignment="1">
      <alignment wrapText="1"/>
    </xf>
    <xf numFmtId="164" fontId="0" fillId="5" borderId="4" xfId="0" applyNumberFormat="1" applyFill="1" applyBorder="1" applyAlignment="1">
      <alignment horizontal="right" vertical="center" wrapText="1"/>
    </xf>
    <xf numFmtId="0" fontId="2" fillId="5" borderId="10" xfId="0" applyFont="1" applyFill="1" applyBorder="1"/>
    <xf numFmtId="0" fontId="0" fillId="15" borderId="11" xfId="0" applyFill="1" applyBorder="1"/>
    <xf numFmtId="0" fontId="0" fillId="15" borderId="12" xfId="0" applyFill="1" applyBorder="1"/>
    <xf numFmtId="0" fontId="17" fillId="9" borderId="16" xfId="0" applyFont="1" applyFill="1" applyBorder="1" applyAlignment="1">
      <alignment wrapText="1"/>
    </xf>
    <xf numFmtId="0" fontId="17" fillId="9" borderId="11" xfId="0" applyFont="1" applyFill="1" applyBorder="1" applyAlignment="1">
      <alignment wrapText="1"/>
    </xf>
    <xf numFmtId="0" fontId="0" fillId="9" borderId="11" xfId="0" applyFill="1" applyBorder="1" applyAlignment="1">
      <alignment wrapText="1"/>
    </xf>
    <xf numFmtId="0" fontId="0" fillId="9" borderId="12" xfId="0" applyFill="1" applyBorder="1" applyAlignment="1">
      <alignment wrapText="1"/>
    </xf>
    <xf numFmtId="0" fontId="0" fillId="15" borderId="4" xfId="0" applyFill="1" applyBorder="1"/>
    <xf numFmtId="0" fontId="0" fillId="15" borderId="5" xfId="0" applyFill="1" applyBorder="1"/>
    <xf numFmtId="164" fontId="0" fillId="4" borderId="3" xfId="0" applyNumberFormat="1" applyFill="1" applyBorder="1" applyAlignment="1">
      <alignment horizontal="right" vertical="center" wrapText="1"/>
    </xf>
    <xf numFmtId="164" fontId="0" fillId="4" borderId="4" xfId="0" applyNumberFormat="1" applyFill="1" applyBorder="1" applyAlignment="1">
      <alignment horizontal="right" vertical="center" wrapText="1"/>
    </xf>
    <xf numFmtId="164" fontId="0" fillId="4" borderId="5" xfId="0" applyNumberFormat="1" applyFill="1" applyBorder="1" applyAlignment="1">
      <alignment horizontal="right" vertical="center" wrapText="1"/>
    </xf>
    <xf numFmtId="0" fontId="0" fillId="2" borderId="3" xfId="0" applyFill="1" applyBorder="1"/>
    <xf numFmtId="164" fontId="0" fillId="4" borderId="7" xfId="0" applyNumberFormat="1" applyFill="1" applyBorder="1" applyAlignment="1">
      <alignment horizontal="right" vertical="center" wrapText="1"/>
    </xf>
    <xf numFmtId="164" fontId="0" fillId="4" borderId="8" xfId="0" applyNumberFormat="1" applyFill="1" applyBorder="1" applyAlignment="1">
      <alignment horizontal="right" vertical="center" wrapText="1"/>
    </xf>
    <xf numFmtId="164" fontId="0" fillId="4" borderId="9" xfId="0" applyNumberFormat="1" applyFill="1" applyBorder="1" applyAlignment="1">
      <alignment horizontal="right" vertical="center" wrapText="1"/>
    </xf>
    <xf numFmtId="0" fontId="0" fillId="2" borderId="6" xfId="0" applyFill="1" applyBorder="1"/>
    <xf numFmtId="0" fontId="17" fillId="5" borderId="6" xfId="0" applyFont="1" applyFill="1" applyBorder="1"/>
    <xf numFmtId="0" fontId="17" fillId="15" borderId="4" xfId="0" applyFont="1" applyFill="1" applyBorder="1"/>
    <xf numFmtId="0" fontId="17" fillId="15" borderId="5" xfId="0" applyFont="1" applyFill="1" applyBorder="1"/>
    <xf numFmtId="0" fontId="17" fillId="9" borderId="7" xfId="0" applyFont="1" applyFill="1" applyBorder="1" applyAlignment="1">
      <alignment wrapText="1"/>
    </xf>
    <xf numFmtId="0" fontId="17" fillId="9" borderId="8" xfId="0" applyFont="1" applyFill="1" applyBorder="1" applyAlignment="1">
      <alignment wrapText="1"/>
    </xf>
    <xf numFmtId="0" fontId="17" fillId="9" borderId="9" xfId="0" applyFont="1" applyFill="1" applyBorder="1" applyAlignment="1">
      <alignment wrapText="1"/>
    </xf>
    <xf numFmtId="0" fontId="20" fillId="17" borderId="7" xfId="1" applyFont="1" applyFill="1" applyBorder="1" applyAlignment="1" applyProtection="1">
      <alignment horizontal="center" wrapText="1"/>
    </xf>
    <xf numFmtId="0" fontId="20" fillId="17" borderId="8" xfId="1" applyFont="1" applyFill="1" applyBorder="1" applyAlignment="1" applyProtection="1">
      <alignment horizontal="center" wrapText="1"/>
    </xf>
    <xf numFmtId="0" fontId="21" fillId="17" borderId="8" xfId="0" applyFont="1" applyFill="1" applyBorder="1" applyAlignment="1">
      <alignment horizontal="center" wrapText="1"/>
    </xf>
    <xf numFmtId="0" fontId="21" fillId="17" borderId="9" xfId="0" applyFont="1" applyFill="1" applyBorder="1" applyAlignment="1">
      <alignment horizontal="center" wrapText="1"/>
    </xf>
    <xf numFmtId="0" fontId="2" fillId="17" borderId="3" xfId="0" applyFont="1" applyFill="1" applyBorder="1" applyAlignment="1">
      <alignment horizontal="center"/>
    </xf>
    <xf numFmtId="0" fontId="0" fillId="17" borderId="4" xfId="0" applyFill="1" applyBorder="1" applyAlignment="1">
      <alignment horizontal="center"/>
    </xf>
    <xf numFmtId="0" fontId="0" fillId="17" borderId="5" xfId="0" applyFill="1" applyBorder="1" applyAlignment="1">
      <alignment horizontal="center"/>
    </xf>
    <xf numFmtId="0" fontId="16" fillId="2" borderId="3" xfId="0" applyFont="1" applyFill="1" applyBorder="1"/>
    <xf numFmtId="0" fontId="16" fillId="2" borderId="4" xfId="0" applyFont="1" applyFill="1" applyBorder="1"/>
    <xf numFmtId="0" fontId="16" fillId="2" borderId="5" xfId="0" applyFont="1" applyFill="1" applyBorder="1"/>
    <xf numFmtId="0" fontId="2" fillId="2" borderId="3" xfId="0" applyFont="1" applyFill="1" applyBorder="1"/>
    <xf numFmtId="0" fontId="5" fillId="4" borderId="4" xfId="0" applyFont="1" applyFill="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164" fontId="3" fillId="7" borderId="3" xfId="0" applyNumberFormat="1" applyFont="1" applyFill="1" applyBorder="1" applyAlignment="1">
      <alignment wrapText="1"/>
    </xf>
    <xf numFmtId="0" fontId="3" fillId="10" borderId="3" xfId="0" applyFont="1" applyFill="1" applyBorder="1" applyAlignment="1">
      <alignment wrapText="1"/>
    </xf>
    <xf numFmtId="0" fontId="0" fillId="10" borderId="4" xfId="0" applyFill="1" applyBorder="1" applyAlignment="1">
      <alignment wrapText="1"/>
    </xf>
    <xf numFmtId="0" fontId="17" fillId="2" borderId="6" xfId="0" applyFont="1" applyFill="1" applyBorder="1"/>
    <xf numFmtId="0" fontId="0" fillId="0" borderId="4" xfId="0" applyBorder="1"/>
    <xf numFmtId="0" fontId="17" fillId="5" borderId="4" xfId="0" applyFont="1" applyFill="1" applyBorder="1"/>
    <xf numFmtId="0" fontId="17" fillId="0" borderId="4" xfId="0" applyFont="1" applyBorder="1" applyAlignment="1" applyProtection="1">
      <alignment wrapText="1"/>
      <protection locked="0"/>
    </xf>
    <xf numFmtId="0" fontId="17" fillId="0" borderId="5" xfId="0" applyFont="1" applyBorder="1" applyAlignment="1" applyProtection="1">
      <alignment wrapText="1"/>
      <protection locked="0"/>
    </xf>
    <xf numFmtId="0" fontId="2" fillId="10" borderId="3" xfId="0" applyFont="1" applyFill="1" applyBorder="1" applyAlignment="1">
      <alignment wrapText="1"/>
    </xf>
    <xf numFmtId="164" fontId="3" fillId="10" borderId="3" xfId="0" applyNumberFormat="1" applyFont="1" applyFill="1" applyBorder="1" applyAlignment="1">
      <alignment wrapText="1"/>
    </xf>
    <xf numFmtId="0" fontId="17" fillId="2" borderId="5" xfId="0" applyFont="1" applyFill="1" applyBorder="1"/>
    <xf numFmtId="0" fontId="3" fillId="2" borderId="6" xfId="0" applyFont="1" applyFill="1" applyBorder="1"/>
    <xf numFmtId="0" fontId="0" fillId="0" borderId="5" xfId="0" applyBorder="1"/>
    <xf numFmtId="0" fontId="17" fillId="2" borderId="6" xfId="1" applyFont="1" applyFill="1" applyBorder="1" applyAlignment="1" applyProtection="1">
      <alignment wrapText="1"/>
    </xf>
    <xf numFmtId="0" fontId="17" fillId="0" borderId="4" xfId="1" applyFont="1" applyBorder="1" applyAlignment="1" applyProtection="1">
      <alignment wrapText="1"/>
    </xf>
    <xf numFmtId="0" fontId="0" fillId="0" borderId="5" xfId="0" applyBorder="1" applyAlignment="1">
      <alignment wrapText="1"/>
    </xf>
    <xf numFmtId="0" fontId="19" fillId="5" borderId="6" xfId="0" applyFont="1" applyFill="1" applyBorder="1"/>
    <xf numFmtId="0" fontId="19" fillId="5" borderId="4" xfId="0" applyFont="1" applyFill="1" applyBorder="1"/>
    <xf numFmtId="0" fontId="19" fillId="2" borderId="5" xfId="0" applyFont="1" applyFill="1" applyBorder="1"/>
    <xf numFmtId="0" fontId="12" fillId="2" borderId="6" xfId="1" applyFill="1" applyBorder="1" applyAlignment="1" applyProtection="1"/>
    <xf numFmtId="0" fontId="12" fillId="5" borderId="4" xfId="1" applyFill="1" applyBorder="1" applyAlignment="1" applyProtection="1"/>
    <xf numFmtId="0" fontId="12" fillId="2" borderId="5" xfId="1" applyFill="1" applyBorder="1" applyAlignment="1" applyProtection="1"/>
    <xf numFmtId="0" fontId="17" fillId="5" borderId="5" xfId="0" applyFont="1" applyFill="1" applyBorder="1"/>
    <xf numFmtId="4" fontId="0" fillId="7" borderId="3" xfId="0" applyNumberFormat="1" applyFill="1" applyBorder="1"/>
    <xf numFmtId="4" fontId="0" fillId="7" borderId="4" xfId="0" applyNumberFormat="1" applyFill="1" applyBorder="1"/>
    <xf numFmtId="4" fontId="0" fillId="7" borderId="5" xfId="0" applyNumberFormat="1" applyFill="1" applyBorder="1"/>
    <xf numFmtId="0" fontId="13" fillId="8" borderId="0" xfId="0" applyFont="1" applyFill="1" applyAlignment="1">
      <alignment horizontal="center" vertical="center" wrapText="1"/>
    </xf>
    <xf numFmtId="0" fontId="3" fillId="12" borderId="3" xfId="1" applyFont="1" applyFill="1" applyBorder="1" applyAlignment="1" applyProtection="1">
      <alignment vertical="center" wrapText="1"/>
    </xf>
    <xf numFmtId="0" fontId="3" fillId="12" borderId="4" xfId="1" applyFont="1" applyFill="1" applyBorder="1" applyAlignment="1" applyProtection="1">
      <alignment vertical="center" wrapText="1"/>
    </xf>
    <xf numFmtId="0" fontId="3" fillId="12" borderId="5" xfId="1" applyFont="1" applyFill="1" applyBorder="1" applyAlignment="1" applyProtection="1">
      <alignment vertical="center" wrapText="1"/>
    </xf>
    <xf numFmtId="164" fontId="0" fillId="12" borderId="3" xfId="0" applyNumberFormat="1"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164" fontId="0" fillId="9" borderId="0" xfId="0" applyNumberFormat="1" applyFill="1"/>
    <xf numFmtId="164" fontId="0" fillId="0" borderId="0" xfId="0" applyNumberFormat="1"/>
    <xf numFmtId="0" fontId="13" fillId="8"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0" fillId="12" borderId="0" xfId="0" applyFill="1"/>
    <xf numFmtId="0" fontId="15" fillId="7" borderId="3" xfId="1" applyFont="1" applyFill="1" applyBorder="1" applyAlignment="1" applyProtection="1">
      <alignment wrapText="1"/>
    </xf>
    <xf numFmtId="0" fontId="2" fillId="0" borderId="4" xfId="0" applyFont="1" applyBorder="1" applyAlignment="1">
      <alignment wrapText="1"/>
    </xf>
    <xf numFmtId="0" fontId="2" fillId="0" borderId="5" xfId="0" applyFont="1" applyBorder="1" applyAlignment="1">
      <alignment wrapText="1"/>
    </xf>
    <xf numFmtId="10" fontId="15" fillId="0" borderId="4" xfId="1" applyNumberFormat="1" applyFont="1" applyBorder="1" applyAlignment="1" applyProtection="1">
      <alignment wrapText="1"/>
      <protection locked="0"/>
    </xf>
    <xf numFmtId="10" fontId="2" fillId="0" borderId="4" xfId="0" applyNumberFormat="1" applyFont="1" applyBorder="1" applyAlignment="1" applyProtection="1">
      <alignment wrapText="1"/>
      <protection locked="0"/>
    </xf>
    <xf numFmtId="164" fontId="17" fillId="16" borderId="3" xfId="0" applyNumberFormat="1" applyFont="1" applyFill="1" applyBorder="1" applyAlignment="1">
      <alignment wrapText="1"/>
    </xf>
    <xf numFmtId="0" fontId="0" fillId="4" borderId="13" xfId="0" applyFill="1" applyBorder="1"/>
    <xf numFmtId="0" fontId="0" fillId="4" borderId="14" xfId="0" applyFill="1" applyBorder="1"/>
    <xf numFmtId="0" fontId="0" fillId="4" borderId="15" xfId="0" applyFill="1" applyBorder="1"/>
    <xf numFmtId="164" fontId="0" fillId="4" borderId="13" xfId="0" applyNumberFormat="1" applyFill="1" applyBorder="1" applyAlignment="1">
      <alignment horizontal="right" vertical="center" wrapText="1"/>
    </xf>
    <xf numFmtId="164" fontId="0" fillId="4" borderId="14" xfId="0" applyNumberFormat="1" applyFill="1" applyBorder="1" applyAlignment="1">
      <alignment horizontal="right" vertical="center" wrapText="1"/>
    </xf>
    <xf numFmtId="164" fontId="0" fillId="4" borderId="15" xfId="0" applyNumberFormat="1" applyFill="1" applyBorder="1" applyAlignment="1">
      <alignment horizontal="right" vertical="center" wrapText="1"/>
    </xf>
    <xf numFmtId="164" fontId="0" fillId="10" borderId="3" xfId="0" applyNumberFormat="1" applyFill="1" applyBorder="1" applyProtection="1">
      <protection locked="0"/>
    </xf>
    <xf numFmtId="164" fontId="0" fillId="10" borderId="4" xfId="0" applyNumberFormat="1" applyFill="1" applyBorder="1" applyProtection="1">
      <protection locked="0"/>
    </xf>
    <xf numFmtId="164" fontId="0" fillId="10" borderId="5" xfId="0" applyNumberFormat="1" applyFill="1" applyBorder="1" applyProtection="1">
      <protection locked="0"/>
    </xf>
    <xf numFmtId="0" fontId="2" fillId="5" borderId="6" xfId="0" applyFont="1" applyFill="1" applyBorder="1" applyProtection="1">
      <protection locked="0"/>
    </xf>
    <xf numFmtId="0" fontId="0" fillId="15" borderId="4" xfId="0" applyFill="1" applyBorder="1" applyProtection="1">
      <protection locked="0"/>
    </xf>
    <xf numFmtId="0" fontId="0" fillId="15" borderId="5" xfId="0" applyFill="1" applyBorder="1" applyProtection="1">
      <protection locked="0"/>
    </xf>
    <xf numFmtId="164" fontId="0" fillId="4" borderId="3" xfId="0" applyNumberFormat="1" applyFill="1" applyBorder="1"/>
    <xf numFmtId="164" fontId="0" fillId="4" borderId="4" xfId="0" applyNumberFormat="1" applyFill="1" applyBorder="1"/>
    <xf numFmtId="164" fontId="0" fillId="4" borderId="5" xfId="0" applyNumberFormat="1" applyFill="1" applyBorder="1"/>
    <xf numFmtId="164" fontId="3" fillId="10" borderId="3" xfId="0" applyNumberFormat="1" applyFont="1" applyFill="1" applyBorder="1" applyAlignment="1" applyProtection="1">
      <alignment wrapText="1"/>
      <protection locked="0"/>
    </xf>
    <xf numFmtId="164" fontId="0" fillId="10" borderId="4" xfId="0" applyNumberFormat="1" applyFill="1" applyBorder="1" applyAlignment="1" applyProtection="1">
      <alignment wrapText="1"/>
      <protection locked="0"/>
    </xf>
    <xf numFmtId="164" fontId="0" fillId="0" borderId="4" xfId="0" applyNumberFormat="1" applyBorder="1" applyAlignment="1" applyProtection="1">
      <alignment wrapText="1"/>
      <protection locked="0"/>
    </xf>
    <xf numFmtId="164" fontId="0" fillId="0" borderId="5" xfId="0" applyNumberFormat="1" applyBorder="1" applyAlignment="1" applyProtection="1">
      <alignment wrapText="1"/>
      <protection locked="0"/>
    </xf>
    <xf numFmtId="4" fontId="3" fillId="7" borderId="3" xfId="0" applyNumberFormat="1" applyFont="1" applyFill="1" applyBorder="1" applyAlignment="1">
      <alignment wrapText="1"/>
    </xf>
    <xf numFmtId="4" fontId="0" fillId="7" borderId="4" xfId="0" applyNumberFormat="1" applyFill="1" applyBorder="1" applyAlignment="1">
      <alignment wrapText="1"/>
    </xf>
    <xf numFmtId="4" fontId="0" fillId="7" borderId="5" xfId="0" applyNumberFormat="1" applyFill="1" applyBorder="1" applyAlignment="1">
      <alignment wrapText="1"/>
    </xf>
    <xf numFmtId="0" fontId="17" fillId="5" borderId="3" xfId="0" applyFont="1" applyFill="1" applyBorder="1" applyAlignment="1" applyProtection="1">
      <alignment wrapText="1"/>
      <protection locked="0"/>
    </xf>
    <xf numFmtId="0" fontId="17" fillId="15" borderId="4" xfId="0" applyFont="1" applyFill="1" applyBorder="1" applyAlignment="1" applyProtection="1">
      <alignment wrapText="1"/>
      <protection locked="0"/>
    </xf>
    <xf numFmtId="164" fontId="0" fillId="7" borderId="3" xfId="0" applyNumberFormat="1" applyFill="1" applyBorder="1" applyAlignment="1" applyProtection="1">
      <alignment wrapText="1"/>
      <protection locked="0"/>
    </xf>
    <xf numFmtId="0" fontId="17" fillId="5" borderId="4" xfId="0" applyFont="1" applyFill="1" applyBorder="1" applyProtection="1">
      <protection locked="0"/>
    </xf>
    <xf numFmtId="4" fontId="17" fillId="5" borderId="4" xfId="0" applyNumberFormat="1" applyFont="1" applyFill="1" applyBorder="1" applyProtection="1">
      <protection locked="0"/>
    </xf>
    <xf numFmtId="164" fontId="0" fillId="4" borderId="13" xfId="0" applyNumberFormat="1" applyFill="1" applyBorder="1"/>
    <xf numFmtId="164" fontId="0" fillId="4" borderId="14" xfId="0" applyNumberFormat="1" applyFill="1" applyBorder="1"/>
    <xf numFmtId="164" fontId="0" fillId="4" borderId="15" xfId="0" applyNumberFormat="1" applyFill="1" applyBorder="1"/>
    <xf numFmtId="0" fontId="19" fillId="2" borderId="3" xfId="0" applyFont="1" applyFill="1" applyBorder="1"/>
    <xf numFmtId="0" fontId="19" fillId="2" borderId="4" xfId="0" applyFont="1" applyFill="1" applyBorder="1"/>
    <xf numFmtId="164" fontId="19" fillId="10" borderId="3" xfId="0" applyNumberFormat="1" applyFont="1" applyFill="1" applyBorder="1" applyProtection="1">
      <protection locked="0"/>
    </xf>
    <xf numFmtId="164" fontId="19" fillId="10" borderId="4" xfId="0" applyNumberFormat="1" applyFont="1" applyFill="1" applyBorder="1" applyProtection="1">
      <protection locked="0"/>
    </xf>
    <xf numFmtId="164" fontId="19" fillId="10" borderId="5" xfId="0" applyNumberFormat="1" applyFont="1" applyFill="1" applyBorder="1" applyProtection="1">
      <protection locked="0"/>
    </xf>
    <xf numFmtId="0" fontId="17" fillId="2" borderId="6" xfId="0" applyFont="1" applyFill="1" applyBorder="1" applyAlignment="1">
      <alignment wrapText="1"/>
    </xf>
    <xf numFmtId="0" fontId="5" fillId="2" borderId="3" xfId="0" applyFont="1" applyFill="1" applyBorder="1"/>
    <xf numFmtId="0" fontId="5" fillId="2" borderId="4" xfId="0" applyFont="1" applyFill="1" applyBorder="1"/>
    <xf numFmtId="0" fontId="5" fillId="2" borderId="5" xfId="0" applyFont="1" applyFill="1" applyBorder="1"/>
    <xf numFmtId="164" fontId="0" fillId="10" borderId="7" xfId="0" applyNumberFormat="1" applyFill="1" applyBorder="1" applyProtection="1">
      <protection locked="0"/>
    </xf>
    <xf numFmtId="164" fontId="0" fillId="10" borderId="8" xfId="0" applyNumberFormat="1" applyFill="1" applyBorder="1" applyProtection="1">
      <protection locked="0"/>
    </xf>
    <xf numFmtId="164" fontId="0" fillId="10" borderId="9" xfId="0" applyNumberFormat="1" applyFill="1" applyBorder="1" applyProtection="1">
      <protection locked="0"/>
    </xf>
    <xf numFmtId="0" fontId="12" fillId="2" borderId="6" xfId="1" applyFill="1" applyBorder="1" applyAlignment="1"/>
    <xf numFmtId="0" fontId="12" fillId="5" borderId="4" xfId="1" applyFill="1" applyBorder="1" applyAlignment="1"/>
    <xf numFmtId="0" fontId="12" fillId="2" borderId="5" xfId="1" applyFill="1" applyBorder="1" applyAlignment="1"/>
    <xf numFmtId="164" fontId="3" fillId="10" borderId="3" xfId="0" applyNumberFormat="1" applyFont="1" applyFill="1" applyBorder="1" applyProtection="1">
      <protection locked="0"/>
    </xf>
    <xf numFmtId="4" fontId="0" fillId="7" borderId="3" xfId="0" applyNumberFormat="1" applyFill="1" applyBorder="1" applyProtection="1">
      <protection locked="0"/>
    </xf>
    <xf numFmtId="4" fontId="0" fillId="7" borderId="4" xfId="0" applyNumberFormat="1" applyFill="1" applyBorder="1" applyProtection="1">
      <protection locked="0"/>
    </xf>
    <xf numFmtId="4" fontId="0" fillId="7" borderId="5" xfId="0" applyNumberFormat="1" applyFill="1" applyBorder="1" applyProtection="1">
      <protection locked="0"/>
    </xf>
    <xf numFmtId="164" fontId="3" fillId="9" borderId="3" xfId="0" applyNumberFormat="1" applyFont="1" applyFill="1" applyBorder="1"/>
    <xf numFmtId="164" fontId="0" fillId="9" borderId="4" xfId="0" applyNumberFormat="1" applyFill="1" applyBorder="1"/>
    <xf numFmtId="164" fontId="0" fillId="9" borderId="5" xfId="0" applyNumberFormat="1" applyFill="1" applyBorder="1"/>
    <xf numFmtId="164" fontId="3" fillId="7" borderId="3" xfId="0" applyNumberFormat="1" applyFont="1" applyFill="1" applyBorder="1" applyAlignment="1" applyProtection="1">
      <alignment wrapText="1"/>
      <protection locked="0"/>
    </xf>
    <xf numFmtId="0" fontId="15" fillId="13" borderId="3" xfId="1" applyFont="1" applyFill="1" applyBorder="1" applyAlignment="1" applyProtection="1">
      <alignment horizontal="center" vertical="center" wrapText="1"/>
    </xf>
    <xf numFmtId="0" fontId="15" fillId="13" borderId="5" xfId="1" applyFont="1" applyFill="1" applyBorder="1" applyAlignment="1">
      <alignment horizontal="center" vertical="center" wrapText="1"/>
    </xf>
    <xf numFmtId="49" fontId="3" fillId="9" borderId="3" xfId="0" applyNumberFormat="1" applyFont="1" applyFill="1" applyBorder="1" applyAlignment="1">
      <alignment horizontal="center" vertical="center" wrapText="1"/>
    </xf>
    <xf numFmtId="0" fontId="0" fillId="9" borderId="4" xfId="0" applyFill="1" applyBorder="1" applyAlignment="1">
      <alignment horizontal="center" vertical="center" wrapText="1"/>
    </xf>
    <xf numFmtId="0" fontId="0" fillId="9" borderId="5" xfId="0" applyFill="1" applyBorder="1" applyAlignment="1">
      <alignment horizontal="center" vertical="center" wrapText="1"/>
    </xf>
    <xf numFmtId="0" fontId="15" fillId="13" borderId="4" xfId="1" applyFont="1" applyFill="1" applyBorder="1" applyAlignment="1" applyProtection="1">
      <alignment horizontal="center" vertical="center" wrapText="1"/>
    </xf>
    <xf numFmtId="0" fontId="22" fillId="7" borderId="16" xfId="0"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0" fillId="7" borderId="0" xfId="0" applyFont="1" applyFill="1" applyAlignment="1">
      <alignment horizontal="left" vertical="center" wrapText="1"/>
    </xf>
    <xf numFmtId="0" fontId="10" fillId="7" borderId="1"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10" fillId="7" borderId="9" xfId="0" applyFont="1" applyFill="1" applyBorder="1" applyAlignment="1">
      <alignment horizontal="left" vertical="center" wrapText="1"/>
    </xf>
    <xf numFmtId="0" fontId="3" fillId="2" borderId="6" xfId="0" applyFont="1" applyFill="1" applyBorder="1" applyAlignment="1">
      <alignment wrapText="1"/>
    </xf>
    <xf numFmtId="164" fontId="2" fillId="7" borderId="3" xfId="0" applyNumberFormat="1" applyFont="1" applyFill="1" applyBorder="1" applyAlignment="1" applyProtection="1">
      <alignment wrapText="1"/>
      <protection locked="0"/>
    </xf>
    <xf numFmtId="164" fontId="0" fillId="10" borderId="3" xfId="0" applyNumberFormat="1" applyFill="1" applyBorder="1"/>
    <xf numFmtId="164" fontId="0" fillId="10" borderId="4" xfId="0" applyNumberFormat="1" applyFill="1" applyBorder="1"/>
    <xf numFmtId="164" fontId="0" fillId="10" borderId="5" xfId="0" applyNumberFormat="1" applyFill="1" applyBorder="1"/>
    <xf numFmtId="44" fontId="0" fillId="10" borderId="7" xfId="0" applyNumberFormat="1" applyFill="1" applyBorder="1"/>
    <xf numFmtId="44" fontId="0" fillId="10" borderId="8" xfId="0" applyNumberFormat="1" applyFill="1" applyBorder="1"/>
    <xf numFmtId="44" fontId="0" fillId="10" borderId="9" xfId="0" applyNumberFormat="1" applyFill="1" applyBorder="1"/>
    <xf numFmtId="4" fontId="0" fillId="10" borderId="7" xfId="0" applyNumberFormat="1" applyFill="1" applyBorder="1"/>
    <xf numFmtId="4" fontId="0" fillId="10" borderId="8" xfId="0" applyNumberFormat="1" applyFill="1" applyBorder="1"/>
    <xf numFmtId="4" fontId="0" fillId="10" borderId="9" xfId="0" applyNumberFormat="1" applyFill="1" applyBorder="1"/>
    <xf numFmtId="0" fontId="17" fillId="5" borderId="3" xfId="0" applyFont="1" applyFill="1" applyBorder="1" applyAlignment="1">
      <alignment wrapText="1"/>
    </xf>
    <xf numFmtId="0" fontId="17" fillId="15" borderId="4" xfId="0" applyFont="1" applyFill="1" applyBorder="1" applyAlignment="1">
      <alignment wrapText="1"/>
    </xf>
    <xf numFmtId="4" fontId="0" fillId="10" borderId="3" xfId="0" applyNumberFormat="1" applyFill="1" applyBorder="1"/>
    <xf numFmtId="4" fontId="0" fillId="10" borderId="4" xfId="0" applyNumberFormat="1" applyFill="1" applyBorder="1"/>
    <xf numFmtId="4" fontId="0" fillId="10" borderId="5" xfId="0" applyNumberFormat="1" applyFill="1" applyBorder="1"/>
    <xf numFmtId="44" fontId="19" fillId="10" borderId="7" xfId="0" applyNumberFormat="1" applyFont="1" applyFill="1" applyBorder="1"/>
    <xf numFmtId="44" fontId="19" fillId="10" borderId="8" xfId="0" applyNumberFormat="1" applyFont="1" applyFill="1" applyBorder="1"/>
    <xf numFmtId="44" fontId="19" fillId="10" borderId="9" xfId="0" applyNumberFormat="1" applyFont="1" applyFill="1" applyBorder="1"/>
    <xf numFmtId="44" fontId="0" fillId="4" borderId="3" xfId="0" applyNumberFormat="1" applyFill="1" applyBorder="1"/>
    <xf numFmtId="44" fontId="0" fillId="4" borderId="4" xfId="0" applyNumberFormat="1" applyFill="1" applyBorder="1"/>
    <xf numFmtId="44" fontId="0" fillId="4" borderId="5" xfId="0" applyNumberFormat="1" applyFill="1" applyBorder="1"/>
    <xf numFmtId="164" fontId="0" fillId="10" borderId="7" xfId="0" applyNumberFormat="1" applyFill="1" applyBorder="1"/>
    <xf numFmtId="164" fontId="0" fillId="10" borderId="8" xfId="0" applyNumberFormat="1" applyFill="1" applyBorder="1"/>
    <xf numFmtId="164" fontId="0" fillId="10" borderId="9" xfId="0" applyNumberFormat="1" applyFill="1" applyBorder="1"/>
    <xf numFmtId="0" fontId="15" fillId="13" borderId="5" xfId="1" applyFont="1" applyFill="1" applyBorder="1" applyAlignment="1" applyProtection="1">
      <alignment horizontal="center" vertical="center" wrapText="1"/>
    </xf>
    <xf numFmtId="4" fontId="17" fillId="5" borderId="4" xfId="0" applyNumberFormat="1"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Sales</a:t>
            </a:r>
            <a:r>
              <a:rPr lang="en-US" baseline="0"/>
              <a:t> By Month</a:t>
            </a:r>
            <a:endParaRPr lang="en-US"/>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1.070913647106329E-2"/>
          <c:y val="5.2860306959771289E-3"/>
          <c:w val="0.98929086352893669"/>
          <c:h val="0.71111085092058668"/>
        </c:manualLayout>
      </c:layout>
      <c:pie3DChart>
        <c:varyColors val="1"/>
        <c:ser>
          <c:idx val="0"/>
          <c:order val="0"/>
          <c:explosion val="3"/>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0-B753-418F-B82E-029B3B93D00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B753-418F-B82E-029B3B93D00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B753-418F-B82E-029B3B93D00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B753-418F-B82E-029B3B93D00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4-B753-418F-B82E-029B3B93D008}"/>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5-B753-418F-B82E-029B3B93D008}"/>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6-B753-418F-B82E-029B3B93D008}"/>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B753-418F-B82E-029B3B93D008}"/>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8-B753-418F-B82E-029B3B93D008}"/>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B753-418F-B82E-029B3B93D008}"/>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A-B753-418F-B82E-029B3B93D008}"/>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B753-418F-B82E-029B3B93D008}"/>
              </c:ext>
            </c:extLst>
          </c:dPt>
          <c:cat>
            <c:strRef>
              <c:f>Total!$AP$3:$AP$14</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Total!$AQ$3:$AQ$14</c:f>
              <c:numCache>
                <c:formatCode>"$"#,##0.00</c:formatCode>
                <c:ptCount val="12"/>
                <c:pt idx="0">
                  <c:v>91874.78</c:v>
                </c:pt>
                <c:pt idx="1">
                  <c:v>92086.75</c:v>
                </c:pt>
                <c:pt idx="2">
                  <c:v>101052.99</c:v>
                </c:pt>
                <c:pt idx="3">
                  <c:v>103285.23</c:v>
                </c:pt>
                <c:pt idx="4">
                  <c:v>108114.86</c:v>
                </c:pt>
                <c:pt idx="5">
                  <c:v>112030.61</c:v>
                </c:pt>
                <c:pt idx="6">
                  <c:v>117994.92</c:v>
                </c:pt>
                <c:pt idx="7">
                  <c:v>103632.79</c:v>
                </c:pt>
                <c:pt idx="8">
                  <c:v>102738.21</c:v>
                </c:pt>
                <c:pt idx="9">
                  <c:v>100098.88</c:v>
                </c:pt>
                <c:pt idx="10">
                  <c:v>104297.41</c:v>
                </c:pt>
                <c:pt idx="11">
                  <c:v>121723.87</c:v>
                </c:pt>
              </c:numCache>
            </c:numRef>
          </c:val>
          <c:extLst>
            <c:ext xmlns:c16="http://schemas.microsoft.com/office/drawing/2014/chart" uri="{C3380CC4-5D6E-409C-BE32-E72D297353CC}">
              <c16:uniqueId val="{0000000C-B753-418F-B82E-029B3B93D008}"/>
            </c:ext>
          </c:extLst>
        </c:ser>
        <c:ser>
          <c:idx val="1"/>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D-B753-418F-B82E-029B3B93D00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B753-418F-B82E-029B3B93D00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F-B753-418F-B82E-029B3B93D00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0-B753-418F-B82E-029B3B93D00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1-B753-418F-B82E-029B3B93D008}"/>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2-B753-418F-B82E-029B3B93D008}"/>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B753-418F-B82E-029B3B93D008}"/>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4-B753-418F-B82E-029B3B93D008}"/>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B753-418F-B82E-029B3B93D008}"/>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6-B753-418F-B82E-029B3B93D008}"/>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B753-418F-B82E-029B3B93D008}"/>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8-B753-418F-B82E-029B3B93D008}"/>
              </c:ext>
            </c:extLst>
          </c:dPt>
          <c:cat>
            <c:strRef>
              <c:f>Total!$AP$3:$AP$14</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Total!$AR$3:$AR$14</c:f>
              <c:numCache>
                <c:formatCode>"$"#,##0.00</c:formatCode>
                <c:ptCount val="12"/>
              </c:numCache>
            </c:numRef>
          </c:val>
          <c:extLst>
            <c:ext xmlns:c16="http://schemas.microsoft.com/office/drawing/2014/chart" uri="{C3380CC4-5D6E-409C-BE32-E72D297353CC}">
              <c16:uniqueId val="{00000019-B753-418F-B82E-029B3B93D008}"/>
            </c:ext>
          </c:extLst>
        </c:ser>
        <c:ser>
          <c:idx val="2"/>
          <c:order val="2"/>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A-B753-418F-B82E-029B3B93D00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B-B753-418F-B82E-029B3B93D00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C-B753-418F-B82E-029B3B93D00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D-B753-418F-B82E-029B3B93D00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E-B753-418F-B82E-029B3B93D008}"/>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F-B753-418F-B82E-029B3B93D008}"/>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0-B753-418F-B82E-029B3B93D008}"/>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1-B753-418F-B82E-029B3B93D008}"/>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2-B753-418F-B82E-029B3B93D008}"/>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3-B753-418F-B82E-029B3B93D008}"/>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4-B753-418F-B82E-029B3B93D008}"/>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5-B753-418F-B82E-029B3B93D008}"/>
              </c:ext>
            </c:extLst>
          </c:dPt>
          <c:cat>
            <c:strRef>
              <c:f>Total!$AP$3:$AP$14</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Total!$AS$3:$AS$14</c:f>
              <c:numCache>
                <c:formatCode>"$"#,##0.00</c:formatCode>
                <c:ptCount val="12"/>
              </c:numCache>
            </c:numRef>
          </c:val>
          <c:extLst>
            <c:ext xmlns:c16="http://schemas.microsoft.com/office/drawing/2014/chart" uri="{C3380CC4-5D6E-409C-BE32-E72D297353CC}">
              <c16:uniqueId val="{00000026-B753-418F-B82E-029B3B93D008}"/>
            </c:ext>
          </c:extLst>
        </c:ser>
        <c:ser>
          <c:idx val="3"/>
          <c:order val="3"/>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27-B753-418F-B82E-029B3B93D00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28-B753-418F-B82E-029B3B93D00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29-B753-418F-B82E-029B3B93D00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2A-B753-418F-B82E-029B3B93D00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2B-B753-418F-B82E-029B3B93D008}"/>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2C-B753-418F-B82E-029B3B93D008}"/>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D-B753-418F-B82E-029B3B93D008}"/>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E-B753-418F-B82E-029B3B93D008}"/>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F-B753-418F-B82E-029B3B93D008}"/>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0-B753-418F-B82E-029B3B93D008}"/>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1-B753-418F-B82E-029B3B93D008}"/>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2-B753-418F-B82E-029B3B93D008}"/>
              </c:ext>
            </c:extLst>
          </c:dPt>
          <c:cat>
            <c:strRef>
              <c:f>Total!$AP$3:$AP$14</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Total!$AT$3:$AT$14</c:f>
              <c:numCache>
                <c:formatCode>"$"#,##0.00</c:formatCode>
                <c:ptCount val="12"/>
              </c:numCache>
            </c:numRef>
          </c:val>
          <c:extLst>
            <c:ext xmlns:c16="http://schemas.microsoft.com/office/drawing/2014/chart" uri="{C3380CC4-5D6E-409C-BE32-E72D297353CC}">
              <c16:uniqueId val="{00000033-B753-418F-B82E-029B3B93D008}"/>
            </c:ext>
          </c:extLst>
        </c:ser>
        <c:dLbls>
          <c:showLegendKey val="0"/>
          <c:showVal val="0"/>
          <c:showCatName val="0"/>
          <c:showSerName val="0"/>
          <c:showPercent val="0"/>
          <c:showBubbleSize val="0"/>
          <c:showLeaderLines val="1"/>
        </c:dLbls>
      </c:pie3DChart>
      <c:spPr>
        <a:solidFill>
          <a:srgbClr val="92D050"/>
        </a:solidFill>
        <a:ln w="25400">
          <a:noFill/>
        </a:ln>
      </c:spPr>
    </c:plotArea>
    <c:legend>
      <c:legendPos val="b"/>
      <c:overlay val="0"/>
      <c:spPr>
        <a:solidFill>
          <a:schemeClr val="accent5">
            <a:lumMod val="20000"/>
            <a:lumOff val="80000"/>
          </a:schemeClr>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rgbClr val="92D050"/>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29</xdr:col>
      <xdr:colOff>19050</xdr:colOff>
      <xdr:row>1</xdr:row>
      <xdr:rowOff>219075</xdr:rowOff>
    </xdr:from>
    <xdr:to>
      <xdr:col>40</xdr:col>
      <xdr:colOff>19050</xdr:colOff>
      <xdr:row>14</xdr:row>
      <xdr:rowOff>161925</xdr:rowOff>
    </xdr:to>
    <xdr:graphicFrame macro="">
      <xdr:nvGraphicFramePr>
        <xdr:cNvPr id="1183" name="Chart 1">
          <a:extLst>
            <a:ext uri="{FF2B5EF4-FFF2-40B4-BE49-F238E27FC236}">
              <a16:creationId xmlns:a16="http://schemas.microsoft.com/office/drawing/2014/main" id="{174C1635-350B-7FFA-FD58-ED8462C25C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15.xm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17.xml"/><Relationship Id="rId4" Type="http://schemas.openxmlformats.org/officeDocument/2006/relationships/vmlDrawing" Target="../drawings/vmlDrawing17.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directpay.irs.gov/directpay/payment?execution=e1s1" TargetMode="External"/><Relationship Id="rId1" Type="http://schemas.openxmlformats.org/officeDocument/2006/relationships/hyperlink" Target="https://greatwaysinc.com/services-details_affordable_2"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508"/>
  <sheetViews>
    <sheetView tabSelected="1" zoomScale="125" zoomScaleNormal="125" workbookViewId="0">
      <selection activeCell="B3" sqref="B3:AB3"/>
    </sheetView>
  </sheetViews>
  <sheetFormatPr defaultRowHeight="12.75" x14ac:dyDescent="0.2"/>
  <cols>
    <col min="1" max="1" width="0.5703125" customWidth="1"/>
    <col min="2" max="2" width="2.5703125" customWidth="1"/>
    <col min="3" max="9" width="3.140625" customWidth="1"/>
    <col min="10" max="10" width="4.42578125" customWidth="1"/>
    <col min="11" max="11" width="3.140625" customWidth="1"/>
    <col min="12" max="12" width="4" customWidth="1"/>
    <col min="13" max="13" width="4.5703125" customWidth="1"/>
    <col min="14" max="14" width="2.28515625" customWidth="1"/>
    <col min="15" max="23" width="3.140625" customWidth="1"/>
    <col min="24" max="24" width="4.140625" customWidth="1"/>
    <col min="25" max="26" width="3.140625" customWidth="1"/>
    <col min="27" max="27" width="5.85546875" customWidth="1"/>
    <col min="28" max="28" width="3.140625" customWidth="1"/>
    <col min="29" max="29" width="3.140625" style="10" customWidth="1"/>
    <col min="30" max="30" width="0.42578125" style="10" customWidth="1"/>
    <col min="31" max="34" width="3.140625" style="10" customWidth="1"/>
    <col min="35" max="35" width="2.85546875" style="10" customWidth="1"/>
    <col min="36" max="39" width="3.140625" style="10" customWidth="1"/>
    <col min="40" max="40" width="5.42578125" style="10" customWidth="1"/>
    <col min="41" max="41" width="3.140625" style="10" customWidth="1"/>
    <col min="42" max="42" width="7.7109375" style="10" customWidth="1"/>
    <col min="43" max="45" width="3.140625" style="10" customWidth="1"/>
    <col min="46" max="46" width="4" style="10" customWidth="1"/>
    <col min="47" max="47" width="10.7109375" style="10" customWidth="1"/>
    <col min="48" max="48" width="14" style="10" customWidth="1"/>
    <col min="49" max="49" width="10.7109375" style="10" customWidth="1"/>
    <col min="50" max="50" width="15.7109375" style="10" customWidth="1"/>
    <col min="51" max="51" width="10.140625" style="10" customWidth="1"/>
    <col min="52" max="52" width="4.42578125" style="10" customWidth="1"/>
    <col min="53" max="53" width="4.7109375" style="10" customWidth="1"/>
    <col min="54" max="54" width="6.85546875" style="10" customWidth="1"/>
    <col min="55" max="67" width="3.140625" style="10" customWidth="1"/>
    <col min="68" max="82" width="9.140625" style="10"/>
  </cols>
  <sheetData>
    <row r="1" spans="1:54"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row>
    <row r="2" spans="1:54" ht="18.75" customHeight="1" x14ac:dyDescent="0.2">
      <c r="A2" s="13"/>
      <c r="B2" s="75" t="s">
        <v>47</v>
      </c>
      <c r="C2" s="76"/>
      <c r="D2" s="76"/>
      <c r="E2" s="76"/>
      <c r="F2" s="76"/>
      <c r="G2" s="76"/>
      <c r="H2" s="76"/>
      <c r="I2" s="76"/>
      <c r="J2" s="76"/>
      <c r="K2" s="76"/>
      <c r="L2" s="76"/>
      <c r="M2" s="76"/>
      <c r="N2" s="76"/>
      <c r="O2" s="76"/>
      <c r="P2" s="76"/>
      <c r="Q2" s="76"/>
      <c r="R2" s="76"/>
      <c r="S2" s="76"/>
      <c r="T2" s="76"/>
      <c r="U2" s="76"/>
      <c r="V2" s="76"/>
      <c r="W2" s="76"/>
      <c r="X2" s="76"/>
      <c r="Y2" s="76"/>
      <c r="Z2" s="76"/>
      <c r="AA2" s="73">
        <v>2023</v>
      </c>
      <c r="AB2" s="74"/>
      <c r="AC2" s="13"/>
      <c r="AE2" s="160" t="s">
        <v>20</v>
      </c>
      <c r="AF2" s="160"/>
      <c r="AG2" s="160"/>
      <c r="AH2" s="160"/>
      <c r="AI2" s="160"/>
      <c r="AJ2" s="160"/>
      <c r="AK2" s="160"/>
      <c r="AL2" s="160"/>
      <c r="AM2" s="160"/>
      <c r="AN2" s="160"/>
      <c r="AP2" s="27" t="s">
        <v>38</v>
      </c>
      <c r="AQ2" s="169" t="s">
        <v>39</v>
      </c>
      <c r="AR2" s="170"/>
      <c r="AS2" s="170"/>
      <c r="AT2" s="170"/>
      <c r="AU2" s="28" t="s">
        <v>40</v>
      </c>
      <c r="AV2" s="28" t="s">
        <v>41</v>
      </c>
      <c r="AW2" s="28" t="s">
        <v>40</v>
      </c>
      <c r="AX2" s="26" t="s">
        <v>60</v>
      </c>
      <c r="AY2" s="160" t="s">
        <v>62</v>
      </c>
      <c r="AZ2" s="72"/>
      <c r="BA2" s="18"/>
      <c r="BB2" s="29"/>
    </row>
    <row r="3" spans="1:54" ht="18.75" customHeight="1" x14ac:dyDescent="0.2">
      <c r="A3" s="13"/>
      <c r="B3" s="78" t="s">
        <v>134</v>
      </c>
      <c r="C3" s="79"/>
      <c r="D3" s="79"/>
      <c r="E3" s="79"/>
      <c r="F3" s="79"/>
      <c r="G3" s="79"/>
      <c r="H3" s="79"/>
      <c r="I3" s="79"/>
      <c r="J3" s="79"/>
      <c r="K3" s="79"/>
      <c r="L3" s="79"/>
      <c r="M3" s="79"/>
      <c r="N3" s="79"/>
      <c r="O3" s="79"/>
      <c r="P3" s="79"/>
      <c r="Q3" s="79"/>
      <c r="R3" s="79"/>
      <c r="S3" s="79"/>
      <c r="T3" s="79"/>
      <c r="U3" s="79"/>
      <c r="V3" s="79"/>
      <c r="W3" s="79"/>
      <c r="X3" s="79"/>
      <c r="Y3" s="79"/>
      <c r="Z3" s="79"/>
      <c r="AA3" s="79"/>
      <c r="AB3" s="80"/>
      <c r="AC3" s="13"/>
      <c r="AP3" s="16" t="s">
        <v>23</v>
      </c>
      <c r="AQ3" s="167">
        <f>Jan!W6</f>
        <v>91874.78</v>
      </c>
      <c r="AR3" s="168"/>
      <c r="AS3" s="168"/>
      <c r="AT3" s="168"/>
      <c r="AU3" s="31">
        <f t="shared" ref="AU3:AU15" si="0">AQ3/AQ$15</f>
        <v>7.2978390480878508E-2</v>
      </c>
      <c r="AV3" s="30">
        <f>Jan!Y42</f>
        <v>-228267.09</v>
      </c>
      <c r="AW3" s="31">
        <f>AV3/AQ3</f>
        <v>-2.4845457044903942</v>
      </c>
      <c r="AX3" s="30">
        <f>Jan!Y23</f>
        <v>0</v>
      </c>
      <c r="AY3" s="167">
        <f>AV3+AX3</f>
        <v>-228267.09</v>
      </c>
      <c r="AZ3" s="168"/>
      <c r="BA3" s="32"/>
      <c r="BB3" s="10">
        <v>0.625</v>
      </c>
    </row>
    <row r="4" spans="1:54" ht="18.75" customHeight="1" x14ac:dyDescent="0.2">
      <c r="A4" s="13"/>
      <c r="B4" s="33"/>
      <c r="C4" s="77" t="s">
        <v>37</v>
      </c>
      <c r="D4" s="53"/>
      <c r="E4" s="52" t="s">
        <v>23</v>
      </c>
      <c r="F4" s="53"/>
      <c r="G4" s="52" t="s">
        <v>24</v>
      </c>
      <c r="H4" s="53"/>
      <c r="I4" s="52" t="s">
        <v>25</v>
      </c>
      <c r="J4" s="53"/>
      <c r="K4" s="52" t="s">
        <v>26</v>
      </c>
      <c r="L4" s="53"/>
      <c r="M4" s="52" t="s">
        <v>27</v>
      </c>
      <c r="N4" s="53"/>
      <c r="O4" s="52" t="s">
        <v>28</v>
      </c>
      <c r="P4" s="53"/>
      <c r="Q4" s="52" t="s">
        <v>29</v>
      </c>
      <c r="R4" s="53"/>
      <c r="S4" s="52" t="s">
        <v>30</v>
      </c>
      <c r="T4" s="53"/>
      <c r="U4" s="52" t="s">
        <v>31</v>
      </c>
      <c r="V4" s="53"/>
      <c r="W4" s="52" t="s">
        <v>32</v>
      </c>
      <c r="X4" s="53"/>
      <c r="Y4" s="52" t="s">
        <v>33</v>
      </c>
      <c r="Z4" s="53"/>
      <c r="AA4" s="52" t="s">
        <v>34</v>
      </c>
      <c r="AB4" s="53"/>
      <c r="AC4" s="13"/>
      <c r="AP4" s="16" t="s">
        <v>24</v>
      </c>
      <c r="AQ4" s="167">
        <f>Feb!W6</f>
        <v>92086.75</v>
      </c>
      <c r="AR4" s="168"/>
      <c r="AS4" s="168"/>
      <c r="AT4" s="168"/>
      <c r="AU4" s="31">
        <f t="shared" si="0"/>
        <v>7.3146763449284335E-2</v>
      </c>
      <c r="AV4" s="30">
        <f>Feb!Y42</f>
        <v>22849.199999999997</v>
      </c>
      <c r="AW4" s="31">
        <f t="shared" ref="AW4:AW15" si="1">AV4/AQ4</f>
        <v>0.24812690207874638</v>
      </c>
      <c r="AX4" s="30">
        <f>Feb!Y23</f>
        <v>0</v>
      </c>
      <c r="AY4" s="167">
        <f t="shared" ref="AY4:AY14" si="2">AV4+AX4</f>
        <v>22849.199999999997</v>
      </c>
      <c r="AZ4" s="168"/>
      <c r="BA4" s="32"/>
    </row>
    <row r="5" spans="1:54" ht="15" customHeight="1" x14ac:dyDescent="0.2">
      <c r="A5" s="13"/>
      <c r="B5" s="11"/>
      <c r="C5" s="66" t="s">
        <v>1</v>
      </c>
      <c r="D5" s="67"/>
      <c r="E5" s="68"/>
      <c r="F5" s="68"/>
      <c r="G5" s="68"/>
      <c r="H5" s="68"/>
      <c r="I5" s="68"/>
      <c r="J5" s="68"/>
      <c r="K5" s="68"/>
      <c r="L5" s="68"/>
      <c r="M5" s="69"/>
      <c r="N5" s="1"/>
      <c r="O5" s="20" t="s">
        <v>35</v>
      </c>
      <c r="P5" s="81" t="s">
        <v>5</v>
      </c>
      <c r="Q5" s="44"/>
      <c r="R5" s="44"/>
      <c r="S5" s="44"/>
      <c r="T5" s="44"/>
      <c r="U5" s="44"/>
      <c r="V5" s="44"/>
      <c r="W5" s="44"/>
      <c r="X5" s="44"/>
      <c r="Y5" s="44"/>
      <c r="Z5" s="44"/>
      <c r="AA5" s="82"/>
      <c r="AB5" s="5"/>
      <c r="AC5" s="13"/>
      <c r="AP5" s="16" t="s">
        <v>25</v>
      </c>
      <c r="AQ5" s="167">
        <f>March!W6</f>
        <v>101052.99</v>
      </c>
      <c r="AR5" s="168"/>
      <c r="AS5" s="168"/>
      <c r="AT5" s="168"/>
      <c r="AU5" s="31">
        <f t="shared" si="0"/>
        <v>8.0268867729319321E-2</v>
      </c>
      <c r="AV5" s="30">
        <f>March!Y42</f>
        <v>18119.900000000005</v>
      </c>
      <c r="AW5" s="31">
        <f t="shared" si="1"/>
        <v>0.17931087442340898</v>
      </c>
      <c r="AX5" s="30">
        <f>March!Y23</f>
        <v>0</v>
      </c>
      <c r="AY5" s="167">
        <f t="shared" si="2"/>
        <v>18119.900000000005</v>
      </c>
      <c r="AZ5" s="168"/>
      <c r="BA5" s="32"/>
    </row>
    <row r="6" spans="1:54" ht="15" customHeight="1" x14ac:dyDescent="0.2">
      <c r="A6" s="13"/>
      <c r="B6" s="3"/>
      <c r="C6" s="57" t="s">
        <v>76</v>
      </c>
      <c r="D6" s="58"/>
      <c r="E6" s="58"/>
      <c r="F6" s="58"/>
      <c r="G6" s="58"/>
      <c r="H6" s="58"/>
      <c r="I6" s="58"/>
      <c r="J6" s="70"/>
      <c r="K6" s="40">
        <f>'1st QTR'!K6+'2nd QTR'!K6+'3rd QTR'!K6+'4th QTR'!K6</f>
        <v>13965.17</v>
      </c>
      <c r="L6" s="41"/>
      <c r="M6" s="42"/>
      <c r="N6" s="1"/>
      <c r="O6" s="1"/>
      <c r="P6" s="61" t="s">
        <v>20</v>
      </c>
      <c r="Q6" s="62"/>
      <c r="R6" s="62"/>
      <c r="S6" s="62"/>
      <c r="T6" s="62"/>
      <c r="U6" s="62"/>
      <c r="V6" s="62"/>
      <c r="W6" s="63">
        <f>'1st QTR'!AB6+'2nd QTR'!AB6+'3rd QTR'!AB6+'4th QTR'!AC6</f>
        <v>1258931.2999999998</v>
      </c>
      <c r="X6" s="64"/>
      <c r="Y6" s="64"/>
      <c r="Z6" s="64"/>
      <c r="AA6" s="65"/>
      <c r="AB6" s="1"/>
      <c r="AC6" s="13"/>
      <c r="AP6" s="16" t="s">
        <v>26</v>
      </c>
      <c r="AQ6" s="167">
        <f>April!W6</f>
        <v>103285.23</v>
      </c>
      <c r="AR6" s="168"/>
      <c r="AS6" s="168"/>
      <c r="AT6" s="168"/>
      <c r="AU6" s="31">
        <f t="shared" si="0"/>
        <v>8.2041990694805986E-2</v>
      </c>
      <c r="AV6" s="30">
        <f>April!Y42</f>
        <v>12595.715</v>
      </c>
      <c r="AW6" s="31">
        <f t="shared" si="1"/>
        <v>0.12195078618695046</v>
      </c>
      <c r="AX6" s="30">
        <f>April!Y23</f>
        <v>0</v>
      </c>
      <c r="AY6" s="167">
        <f t="shared" si="2"/>
        <v>12595.715</v>
      </c>
      <c r="AZ6" s="168"/>
      <c r="BA6" s="32"/>
    </row>
    <row r="7" spans="1:54" ht="15" customHeight="1" x14ac:dyDescent="0.2">
      <c r="A7" s="13"/>
      <c r="B7" s="3"/>
      <c r="C7" s="114" t="s">
        <v>0</v>
      </c>
      <c r="D7" s="139"/>
      <c r="E7" s="139"/>
      <c r="F7" s="139"/>
      <c r="G7" s="139"/>
      <c r="H7" s="139"/>
      <c r="I7" s="139"/>
      <c r="J7" s="156"/>
      <c r="K7" s="40">
        <f>'1st QTR'!K7+'2nd QTR'!K7+'3rd QTR'!K7+'4th QTR'!K7</f>
        <v>734</v>
      </c>
      <c r="L7" s="41"/>
      <c r="M7" s="42"/>
      <c r="N7" s="1"/>
      <c r="O7" s="1"/>
      <c r="P7" s="49" t="s">
        <v>6</v>
      </c>
      <c r="Q7" s="50"/>
      <c r="R7" s="50"/>
      <c r="S7" s="50"/>
      <c r="T7" s="50"/>
      <c r="U7" s="50"/>
      <c r="V7" s="50"/>
      <c r="W7" s="50"/>
      <c r="X7" s="51"/>
      <c r="Y7" s="54">
        <f>'1st QTR'!AC7+'2nd QTR'!AC7+'3rd QTR'!AC7+'4th QTR'!AC7</f>
        <v>0</v>
      </c>
      <c r="Z7" s="55"/>
      <c r="AA7" s="56"/>
      <c r="AB7" s="1"/>
      <c r="AC7" s="13"/>
      <c r="AP7" s="16" t="s">
        <v>27</v>
      </c>
      <c r="AQ7" s="167">
        <f>May!W6</f>
        <v>108114.86</v>
      </c>
      <c r="AR7" s="168"/>
      <c r="AS7" s="168"/>
      <c r="AT7" s="168"/>
      <c r="AU7" s="31">
        <f t="shared" si="0"/>
        <v>8.5878284224087539E-2</v>
      </c>
      <c r="AV7" s="30">
        <f>May!Y42</f>
        <v>21125.040000000001</v>
      </c>
      <c r="AW7" s="31">
        <f t="shared" si="1"/>
        <v>0.19539441664170865</v>
      </c>
      <c r="AX7" s="30">
        <f>May!Y23</f>
        <v>0</v>
      </c>
      <c r="AY7" s="167">
        <f t="shared" si="2"/>
        <v>21125.040000000001</v>
      </c>
      <c r="AZ7" s="168"/>
      <c r="BA7" s="32"/>
    </row>
    <row r="8" spans="1:54" ht="15" customHeight="1" x14ac:dyDescent="0.2">
      <c r="A8" s="13"/>
      <c r="B8" s="3"/>
      <c r="C8" s="57" t="s">
        <v>77</v>
      </c>
      <c r="D8" s="58"/>
      <c r="E8" s="58"/>
      <c r="F8" s="58"/>
      <c r="G8" s="58"/>
      <c r="H8" s="58"/>
      <c r="I8" s="59" t="s">
        <v>36</v>
      </c>
      <c r="J8" s="60"/>
      <c r="K8" s="40">
        <f>'1st QTR'!K8+'2nd QTR'!K8+'3rd QTR'!K8+'4th QTR'!K8</f>
        <v>0</v>
      </c>
      <c r="L8" s="41"/>
      <c r="M8" s="42"/>
      <c r="N8" s="1"/>
      <c r="O8" s="1"/>
      <c r="P8" s="49" t="s">
        <v>19</v>
      </c>
      <c r="Q8" s="50"/>
      <c r="R8" s="50"/>
      <c r="S8" s="50"/>
      <c r="T8" s="50"/>
      <c r="U8" s="50"/>
      <c r="V8" s="50"/>
      <c r="W8" s="50"/>
      <c r="X8" s="51"/>
      <c r="Y8" s="54">
        <f>'1st QTR'!Y8+'2nd QTR'!Y8+'3rd QTR'!Y8+'4th QTR'!Y8</f>
        <v>1843</v>
      </c>
      <c r="Z8" s="55"/>
      <c r="AA8" s="56"/>
      <c r="AB8" s="1"/>
      <c r="AC8" s="13"/>
      <c r="AP8" s="16" t="s">
        <v>28</v>
      </c>
      <c r="AQ8" s="167">
        <f>June!W6</f>
        <v>112030.61</v>
      </c>
      <c r="AR8" s="168"/>
      <c r="AS8" s="168"/>
      <c r="AT8" s="168"/>
      <c r="AU8" s="31">
        <f t="shared" si="0"/>
        <v>8.8988660461456495E-2</v>
      </c>
      <c r="AV8" s="30">
        <f>June!Y42</f>
        <v>-9844.635000000002</v>
      </c>
      <c r="AW8" s="31">
        <f t="shared" si="1"/>
        <v>-8.7874510368193146E-2</v>
      </c>
      <c r="AX8" s="30">
        <f>June!Y23</f>
        <v>0</v>
      </c>
      <c r="AY8" s="167">
        <f t="shared" si="2"/>
        <v>-9844.635000000002</v>
      </c>
      <c r="AZ8" s="168"/>
      <c r="BA8" s="32"/>
    </row>
    <row r="9" spans="1:54" ht="15" customHeight="1" x14ac:dyDescent="0.2">
      <c r="A9" s="13"/>
      <c r="B9" s="3"/>
      <c r="C9" s="57" t="s">
        <v>78</v>
      </c>
      <c r="D9" s="58"/>
      <c r="E9" s="58"/>
      <c r="F9" s="58"/>
      <c r="G9" s="58"/>
      <c r="H9" s="58"/>
      <c r="I9" s="58"/>
      <c r="J9" s="70"/>
      <c r="K9" s="40">
        <f>'1st QTR'!K9+'2nd QTR'!K9+'3rd QTR'!K9+'4th QTR'!K9</f>
        <v>300</v>
      </c>
      <c r="L9" s="41"/>
      <c r="M9" s="42"/>
      <c r="N9" s="1"/>
      <c r="O9" s="1"/>
      <c r="P9" s="61" t="s">
        <v>7</v>
      </c>
      <c r="Q9" s="62"/>
      <c r="R9" s="62"/>
      <c r="S9" s="62"/>
      <c r="T9" s="62"/>
      <c r="U9" s="62"/>
      <c r="V9" s="62"/>
      <c r="W9" s="134">
        <f>W6-Y7+Y8</f>
        <v>1260774.2999999998</v>
      </c>
      <c r="X9" s="64"/>
      <c r="Y9" s="64"/>
      <c r="Z9" s="64"/>
      <c r="AA9" s="65"/>
      <c r="AB9" s="1"/>
      <c r="AC9" s="13"/>
      <c r="AP9" s="16" t="s">
        <v>29</v>
      </c>
      <c r="AQ9" s="167">
        <f>July!W6</f>
        <v>117994.92</v>
      </c>
      <c r="AR9" s="168"/>
      <c r="AS9" s="168"/>
      <c r="AT9" s="168"/>
      <c r="AU9" s="31">
        <f t="shared" si="0"/>
        <v>9.3726258136563934E-2</v>
      </c>
      <c r="AV9" s="30">
        <f>July!Y42</f>
        <v>41602.735000000001</v>
      </c>
      <c r="AW9" s="31">
        <f t="shared" si="1"/>
        <v>0.35258072974667048</v>
      </c>
      <c r="AX9" s="30">
        <f>July!Y23</f>
        <v>0</v>
      </c>
      <c r="AY9" s="167">
        <f t="shared" si="2"/>
        <v>41602.735000000001</v>
      </c>
      <c r="AZ9" s="168"/>
      <c r="BA9" s="32"/>
    </row>
    <row r="10" spans="1:54" ht="15" customHeight="1" x14ac:dyDescent="0.2">
      <c r="A10" s="13"/>
      <c r="B10" s="3"/>
      <c r="C10" s="57" t="s">
        <v>79</v>
      </c>
      <c r="D10" s="58"/>
      <c r="E10" s="58"/>
      <c r="F10" s="58"/>
      <c r="G10" s="58"/>
      <c r="H10" s="58"/>
      <c r="I10" s="58"/>
      <c r="J10" s="70"/>
      <c r="K10" s="40">
        <f>'1st QTR'!K10+'2nd QTR'!K10+'3rd QTR'!K10+'4th QTR'!K10</f>
        <v>22874.95</v>
      </c>
      <c r="L10" s="41"/>
      <c r="M10" s="42"/>
      <c r="N10" s="1"/>
      <c r="O10" s="1"/>
      <c r="P10" s="1"/>
      <c r="Q10" s="1"/>
      <c r="R10" s="1"/>
      <c r="S10" s="1"/>
      <c r="T10" s="1"/>
      <c r="U10" s="1"/>
      <c r="V10" s="1"/>
      <c r="W10" s="1"/>
      <c r="X10" s="1"/>
      <c r="Y10" s="1"/>
      <c r="Z10" s="1"/>
      <c r="AA10" s="1"/>
      <c r="AB10" s="1"/>
      <c r="AC10" s="13"/>
      <c r="AP10" s="16" t="s">
        <v>30</v>
      </c>
      <c r="AQ10" s="167">
        <f>Aug!W6</f>
        <v>103632.79</v>
      </c>
      <c r="AR10" s="168"/>
      <c r="AS10" s="168"/>
      <c r="AT10" s="168"/>
      <c r="AU10" s="31">
        <f t="shared" si="0"/>
        <v>8.2318066124815556E-2</v>
      </c>
      <c r="AV10" s="30">
        <f>Aug!Y42</f>
        <v>8309.5149999999994</v>
      </c>
      <c r="AW10" s="31">
        <f t="shared" si="1"/>
        <v>8.0182295584245097E-2</v>
      </c>
      <c r="AX10" s="30">
        <f>Aug!Y23</f>
        <v>0</v>
      </c>
      <c r="AY10" s="167">
        <f t="shared" si="2"/>
        <v>8309.5149999999994</v>
      </c>
      <c r="AZ10" s="168"/>
      <c r="BA10" s="32"/>
    </row>
    <row r="11" spans="1:54" ht="15" customHeight="1" x14ac:dyDescent="0.2">
      <c r="A11" s="13"/>
      <c r="B11" s="3"/>
      <c r="C11" s="57" t="s">
        <v>80</v>
      </c>
      <c r="D11" s="58"/>
      <c r="E11" s="58"/>
      <c r="F11" s="58"/>
      <c r="G11" s="58"/>
      <c r="H11" s="58"/>
      <c r="I11" s="58"/>
      <c r="J11" s="70"/>
      <c r="K11" s="40">
        <f>'1st QTR'!K11+'2nd QTR'!K11+'3rd QTR'!K11+'4th QTR'!K11</f>
        <v>7</v>
      </c>
      <c r="L11" s="41"/>
      <c r="M11" s="42"/>
      <c r="N11" s="1"/>
      <c r="O11" s="7" t="s">
        <v>36</v>
      </c>
      <c r="P11" s="43" t="s">
        <v>8</v>
      </c>
      <c r="Q11" s="44"/>
      <c r="R11" s="44"/>
      <c r="S11" s="44"/>
      <c r="T11" s="44"/>
      <c r="U11" s="44"/>
      <c r="V11" s="44"/>
      <c r="W11" s="44"/>
      <c r="X11" s="44"/>
      <c r="Y11" s="44"/>
      <c r="Z11" s="44"/>
      <c r="AA11" s="45"/>
      <c r="AB11" s="6"/>
      <c r="AC11" s="13"/>
      <c r="AP11" s="16" t="s">
        <v>31</v>
      </c>
      <c r="AQ11" s="167">
        <f>Sep!W6</f>
        <v>102738.21</v>
      </c>
      <c r="AR11" s="168"/>
      <c r="AS11" s="168"/>
      <c r="AT11" s="168"/>
      <c r="AU11" s="31">
        <f t="shared" si="0"/>
        <v>8.1607479296129992E-2</v>
      </c>
      <c r="AV11" s="30">
        <f>Sep!Y42</f>
        <v>10157.095000000008</v>
      </c>
      <c r="AW11" s="31">
        <f t="shared" si="1"/>
        <v>9.8863850168306497E-2</v>
      </c>
      <c r="AX11" s="30">
        <f>Sep!Y23</f>
        <v>0</v>
      </c>
      <c r="AY11" s="167">
        <f t="shared" si="2"/>
        <v>10157.095000000008</v>
      </c>
      <c r="AZ11" s="168"/>
      <c r="BA11" s="32"/>
    </row>
    <row r="12" spans="1:54" ht="15" customHeight="1" x14ac:dyDescent="0.2">
      <c r="A12" s="13"/>
      <c r="B12" s="3"/>
      <c r="C12" s="57" t="s">
        <v>81</v>
      </c>
      <c r="D12" s="58"/>
      <c r="E12" s="58"/>
      <c r="F12" s="58"/>
      <c r="G12" s="58"/>
      <c r="H12" s="58"/>
      <c r="I12" s="58"/>
      <c r="J12" s="70"/>
      <c r="K12" s="40">
        <f>'1st QTR'!K12+'2nd QTR'!K12+'3rd QTR'!K12+'4th QTR'!K12</f>
        <v>260</v>
      </c>
      <c r="L12" s="41"/>
      <c r="M12" s="42"/>
      <c r="N12" s="1"/>
      <c r="O12" s="1"/>
      <c r="P12" s="135" t="s">
        <v>71</v>
      </c>
      <c r="Q12" s="136"/>
      <c r="R12" s="136"/>
      <c r="S12" s="136"/>
      <c r="T12" s="136"/>
      <c r="U12" s="136"/>
      <c r="V12" s="136"/>
      <c r="W12" s="134">
        <f>'1st QTR'!W12+'2nd QTR'!W12+'3rd QTR'!W12+'4th QTR'!W12</f>
        <v>831771.48</v>
      </c>
      <c r="X12" s="64"/>
      <c r="Y12" s="64"/>
      <c r="Z12" s="64"/>
      <c r="AA12" s="65"/>
      <c r="AB12" s="1"/>
      <c r="AC12" s="13"/>
      <c r="AP12" s="16" t="s">
        <v>32</v>
      </c>
      <c r="AQ12" s="167">
        <f>Oct!W6</f>
        <v>100098.88</v>
      </c>
      <c r="AR12" s="168"/>
      <c r="AS12" s="168"/>
      <c r="AT12" s="168"/>
      <c r="AU12" s="31">
        <f t="shared" si="0"/>
        <v>7.9510994761985837E-2</v>
      </c>
      <c r="AV12" s="30">
        <f>Oct!Y42</f>
        <v>12908.174999999999</v>
      </c>
      <c r="AW12" s="31">
        <f t="shared" si="1"/>
        <v>0.12895424004744108</v>
      </c>
      <c r="AX12" s="30">
        <f>Oct!Y23</f>
        <v>0</v>
      </c>
      <c r="AY12" s="167">
        <f t="shared" si="2"/>
        <v>12908.174999999999</v>
      </c>
      <c r="AZ12" s="168"/>
      <c r="BA12" s="32"/>
    </row>
    <row r="13" spans="1:54" ht="15" customHeight="1" x14ac:dyDescent="0.2">
      <c r="A13" s="13"/>
      <c r="B13" s="3"/>
      <c r="C13" s="114" t="s">
        <v>82</v>
      </c>
      <c r="D13" s="139"/>
      <c r="E13" s="139"/>
      <c r="F13" s="139"/>
      <c r="G13" s="139"/>
      <c r="H13" s="139"/>
      <c r="I13" s="139"/>
      <c r="J13" s="144"/>
      <c r="K13" s="40">
        <f>'1st QTR'!K13+'2nd QTR'!K13+'3rd QTR'!K13+'4th QTR'!K13</f>
        <v>5093.63</v>
      </c>
      <c r="L13" s="41"/>
      <c r="M13" s="42"/>
      <c r="N13" s="1"/>
      <c r="O13" s="1"/>
      <c r="P13" s="142" t="s">
        <v>107</v>
      </c>
      <c r="Q13" s="136"/>
      <c r="R13" s="136"/>
      <c r="S13" s="136"/>
      <c r="T13" s="136"/>
      <c r="U13" s="136"/>
      <c r="V13" s="136"/>
      <c r="W13" s="143">
        <f>'1st QTR'!W13+'2nd QTR'!W13+'3rd QTR'!W13+'4th QTR'!W13</f>
        <v>0</v>
      </c>
      <c r="X13" s="64"/>
      <c r="Y13" s="64"/>
      <c r="Z13" s="64"/>
      <c r="AA13" s="65"/>
      <c r="AB13" s="1"/>
      <c r="AC13" s="13"/>
      <c r="AP13" s="16" t="s">
        <v>33</v>
      </c>
      <c r="AQ13" s="167">
        <f>Nov!W6</f>
        <v>104297.41</v>
      </c>
      <c r="AR13" s="168"/>
      <c r="AS13" s="168"/>
      <c r="AT13" s="168"/>
      <c r="AU13" s="31">
        <f t="shared" si="0"/>
        <v>8.2845990086988883E-2</v>
      </c>
      <c r="AV13" s="30">
        <f>Nov!Y42</f>
        <v>6221.9750000000095</v>
      </c>
      <c r="AW13" s="31">
        <f t="shared" si="1"/>
        <v>5.965608350197775E-2</v>
      </c>
      <c r="AX13" s="30">
        <f>Nov!Y23</f>
        <v>0</v>
      </c>
      <c r="AY13" s="167">
        <f t="shared" si="2"/>
        <v>6221.9750000000095</v>
      </c>
      <c r="AZ13" s="168"/>
      <c r="BA13" s="32"/>
    </row>
    <row r="14" spans="1:54" ht="15" customHeight="1" x14ac:dyDescent="0.2">
      <c r="A14" s="13"/>
      <c r="B14" s="3"/>
      <c r="C14" s="57" t="s">
        <v>83</v>
      </c>
      <c r="D14" s="58"/>
      <c r="E14" s="58"/>
      <c r="F14" s="58"/>
      <c r="G14" s="58"/>
      <c r="H14" s="58"/>
      <c r="I14" s="58"/>
      <c r="J14" s="70"/>
      <c r="K14" s="40">
        <f>'1st QTR'!K14+'2nd QTR'!K14+'3rd QTR'!K14+'4th QTR'!K14</f>
        <v>827</v>
      </c>
      <c r="L14" s="41"/>
      <c r="M14" s="42"/>
      <c r="N14" s="1"/>
      <c r="O14" s="1"/>
      <c r="P14" s="46" t="s">
        <v>69</v>
      </c>
      <c r="Q14" s="47"/>
      <c r="R14" s="47"/>
      <c r="S14" s="47"/>
      <c r="T14" s="47"/>
      <c r="U14" s="47"/>
      <c r="V14" s="47"/>
      <c r="W14" s="47"/>
      <c r="X14" s="48"/>
      <c r="Y14" s="40">
        <f>'1st QTR'!Y14+'2nd QTR'!Y14+'3rd QTR'!Y14+'4th QTR'!Y14</f>
        <v>235425</v>
      </c>
      <c r="Z14" s="41"/>
      <c r="AA14" s="42"/>
      <c r="AB14" s="1"/>
      <c r="AC14" s="13"/>
      <c r="AP14" s="16" t="s">
        <v>34</v>
      </c>
      <c r="AQ14" s="167">
        <f>Dec!W6</f>
        <v>121723.87</v>
      </c>
      <c r="AR14" s="168"/>
      <c r="AS14" s="168"/>
      <c r="AT14" s="168"/>
      <c r="AU14" s="31">
        <f t="shared" si="0"/>
        <v>9.6688254553683753E-2</v>
      </c>
      <c r="AV14" s="30">
        <f>Dec!Y42</f>
        <v>204494.97499999998</v>
      </c>
      <c r="AW14" s="31">
        <f t="shared" si="1"/>
        <v>1.67999074462552</v>
      </c>
      <c r="AX14" s="30">
        <f>Dec!Y23</f>
        <v>46153.75</v>
      </c>
      <c r="AY14" s="167">
        <f t="shared" si="2"/>
        <v>250648.72499999998</v>
      </c>
      <c r="AZ14" s="168"/>
      <c r="BA14" s="32"/>
    </row>
    <row r="15" spans="1:54" ht="15" customHeight="1" x14ac:dyDescent="0.2">
      <c r="A15" s="13"/>
      <c r="B15" s="3"/>
      <c r="C15" s="57" t="s">
        <v>84</v>
      </c>
      <c r="D15" s="58"/>
      <c r="E15" s="58"/>
      <c r="F15" s="58"/>
      <c r="G15" s="58"/>
      <c r="H15" s="58"/>
      <c r="I15" s="58"/>
      <c r="J15" s="70"/>
      <c r="K15" s="40">
        <f>'1st QTR'!K15+'2nd QTR'!K15+'3rd QTR'!K15+'4th QTR'!K15</f>
        <v>0</v>
      </c>
      <c r="L15" s="41"/>
      <c r="M15" s="42"/>
      <c r="N15" s="1"/>
      <c r="O15" s="1"/>
      <c r="P15" s="46" t="s">
        <v>70</v>
      </c>
      <c r="Q15" s="47"/>
      <c r="R15" s="47"/>
      <c r="S15" s="47"/>
      <c r="T15" s="47"/>
      <c r="U15" s="47"/>
      <c r="V15" s="47"/>
      <c r="W15" s="47"/>
      <c r="X15" s="48"/>
      <c r="Y15" s="40">
        <f>'1st QTR'!Y15+'2nd QTR'!Y15+'3rd QTR'!Y15+'4th QTR'!Y15</f>
        <v>275255</v>
      </c>
      <c r="Z15" s="41"/>
      <c r="AA15" s="42"/>
      <c r="AB15" s="1"/>
      <c r="AC15" s="13"/>
      <c r="AP15" s="16" t="s">
        <v>37</v>
      </c>
      <c r="AQ15" s="167">
        <f>AQ3+AQ4+AQ5+AQ6+AQ7+AQ8+AQ9+AQ10+AQ11+AQ12+AQ13+AQ14</f>
        <v>1258931.2999999998</v>
      </c>
      <c r="AR15" s="168"/>
      <c r="AS15" s="168"/>
      <c r="AT15" s="168"/>
      <c r="AU15" s="31">
        <f t="shared" si="0"/>
        <v>1</v>
      </c>
      <c r="AV15" s="30">
        <f>AV3+AV4+AV5+AV6+AV7+AV8+AV9+AV10+AV11+AV12+AV13+AV14</f>
        <v>120272.59999999996</v>
      </c>
      <c r="AW15" s="31">
        <f t="shared" si="1"/>
        <v>9.5535475208218257E-2</v>
      </c>
      <c r="AX15" s="30">
        <f>AX3+AX4+AX5+AX6+AX7+AX8+AX9+AX10+AX11+AX12+AX13+AX14</f>
        <v>46153.75</v>
      </c>
      <c r="AY15" s="167">
        <f>AV15+AX15</f>
        <v>166426.34999999998</v>
      </c>
      <c r="AZ15" s="168"/>
      <c r="BA15" s="32"/>
    </row>
    <row r="16" spans="1:54" ht="15" customHeight="1" x14ac:dyDescent="0.2">
      <c r="A16" s="13"/>
      <c r="B16" s="3"/>
      <c r="C16" s="57" t="s">
        <v>85</v>
      </c>
      <c r="D16" s="58"/>
      <c r="E16" s="58"/>
      <c r="F16" s="58"/>
      <c r="G16" s="58"/>
      <c r="H16" s="58"/>
      <c r="I16" s="58"/>
      <c r="J16" s="70"/>
      <c r="K16" s="40">
        <f>'1st QTR'!K16+'2nd QTR'!K16+'3rd QTR'!K16+'4th QTR'!K16</f>
        <v>1084.79</v>
      </c>
      <c r="L16" s="41"/>
      <c r="M16" s="42"/>
      <c r="N16" s="1"/>
      <c r="O16" s="1"/>
      <c r="P16" s="46" t="s">
        <v>73</v>
      </c>
      <c r="Q16" s="47"/>
      <c r="R16" s="47"/>
      <c r="S16" s="47"/>
      <c r="T16" s="47"/>
      <c r="U16" s="47"/>
      <c r="V16" s="47"/>
      <c r="W16" s="47"/>
      <c r="X16" s="48"/>
      <c r="Y16" s="40">
        <f>'1st QTR'!Y16+'2nd QTR'!Y16+'3rd QTR'!Y16+'4th QTR'!Y16</f>
        <v>0</v>
      </c>
      <c r="Z16" s="41"/>
      <c r="AA16" s="42"/>
      <c r="AB16" s="1"/>
      <c r="AC16" s="13"/>
      <c r="BA16" s="13"/>
    </row>
    <row r="17" spans="1:53" ht="15" customHeight="1" x14ac:dyDescent="0.2">
      <c r="A17" s="13"/>
      <c r="B17" s="3"/>
      <c r="C17" s="145" t="s">
        <v>18</v>
      </c>
      <c r="D17" s="138"/>
      <c r="E17" s="138"/>
      <c r="F17" s="138"/>
      <c r="G17" s="146"/>
      <c r="H17" s="157">
        <v>0</v>
      </c>
      <c r="I17" s="158"/>
      <c r="J17" s="159"/>
      <c r="K17" s="40">
        <f>'1st QTR'!K17+'2nd QTR'!K17+'3rd QTR'!K17+'4th QTR'!K17</f>
        <v>1131.25</v>
      </c>
      <c r="L17" s="41"/>
      <c r="M17" s="42"/>
      <c r="N17" s="1"/>
      <c r="O17" s="1"/>
      <c r="P17" s="130" t="s">
        <v>103</v>
      </c>
      <c r="Q17" s="47"/>
      <c r="R17" s="47"/>
      <c r="S17" s="47"/>
      <c r="T17" s="47"/>
      <c r="U17" s="47"/>
      <c r="V17" s="47"/>
      <c r="W17" s="47"/>
      <c r="X17" s="48"/>
      <c r="Y17" s="40">
        <f>'1st QTR'!Y17+'2nd QTR'!Y17+'3rd QTR'!Y17+'4th QTR'!Y17</f>
        <v>0</v>
      </c>
      <c r="Z17" s="41"/>
      <c r="AA17" s="42"/>
      <c r="AB17" s="1"/>
      <c r="AC17" s="13"/>
      <c r="BA17" s="13"/>
    </row>
    <row r="18" spans="1:53" ht="15" customHeight="1" x14ac:dyDescent="0.2">
      <c r="A18" s="13"/>
      <c r="B18" s="3"/>
      <c r="C18" s="114" t="s">
        <v>86</v>
      </c>
      <c r="D18" s="139"/>
      <c r="E18" s="139"/>
      <c r="F18" s="139"/>
      <c r="G18" s="139"/>
      <c r="H18" s="139"/>
      <c r="I18" s="139"/>
      <c r="J18" s="144"/>
      <c r="K18" s="40">
        <f>'1st QTR'!K18+'2nd QTR'!K18+'3rd QTR'!K18+'4th QTR'!K18</f>
        <v>1899.22</v>
      </c>
      <c r="L18" s="41"/>
      <c r="M18" s="42"/>
      <c r="N18" s="1"/>
      <c r="O18" s="1"/>
      <c r="P18" s="86" t="s">
        <v>101</v>
      </c>
      <c r="Q18" s="87"/>
      <c r="R18" s="87"/>
      <c r="S18" s="87"/>
      <c r="T18" s="87"/>
      <c r="U18" s="87"/>
      <c r="V18" s="87"/>
      <c r="W18" s="87"/>
      <c r="X18" s="88"/>
      <c r="Y18" s="40">
        <f>'1st QTR'!Y18+'2nd QTR'!Y18+'3rd QTR'!Y18+'4th QTR'!Y18</f>
        <v>0</v>
      </c>
      <c r="Z18" s="41"/>
      <c r="AA18" s="42"/>
      <c r="AB18" s="1"/>
      <c r="AC18" s="13"/>
      <c r="BA18" s="13"/>
    </row>
    <row r="19" spans="1:53" ht="15" customHeight="1" x14ac:dyDescent="0.2">
      <c r="A19" s="13"/>
      <c r="B19" s="3"/>
      <c r="C19" s="57" t="s">
        <v>87</v>
      </c>
      <c r="D19" s="58"/>
      <c r="E19" s="58"/>
      <c r="F19" s="58"/>
      <c r="G19" s="58"/>
      <c r="H19" s="58"/>
      <c r="I19" s="58"/>
      <c r="J19" s="70"/>
      <c r="K19" s="40">
        <f>'1st QTR'!K19+'2nd QTR'!K19+'3rd QTR'!K19+'4th QTR'!K19</f>
        <v>0</v>
      </c>
      <c r="L19" s="41"/>
      <c r="M19" s="42"/>
      <c r="N19" s="1"/>
      <c r="O19" s="1"/>
      <c r="P19" s="86" t="s">
        <v>101</v>
      </c>
      <c r="Q19" s="87"/>
      <c r="R19" s="140"/>
      <c r="S19" s="140"/>
      <c r="T19" s="140"/>
      <c r="U19" s="140"/>
      <c r="V19" s="140"/>
      <c r="W19" s="140"/>
      <c r="X19" s="141"/>
      <c r="Y19" s="40">
        <f>'1st QTR'!Y19+'2nd QTR'!Y19+'3rd QTR'!Y19+'4th QTR'!Y19</f>
        <v>0</v>
      </c>
      <c r="Z19" s="41"/>
      <c r="AA19" s="42"/>
      <c r="AB19" s="1"/>
      <c r="AC19" s="13"/>
      <c r="BA19" s="13"/>
    </row>
    <row r="20" spans="1:53" ht="15" customHeight="1" x14ac:dyDescent="0.2">
      <c r="A20" s="13"/>
      <c r="B20" s="3"/>
      <c r="C20" s="153" t="s">
        <v>88</v>
      </c>
      <c r="D20" s="154"/>
      <c r="E20" s="154"/>
      <c r="F20" s="154"/>
      <c r="G20" s="154"/>
      <c r="H20" s="154"/>
      <c r="I20" s="154"/>
      <c r="J20" s="155"/>
      <c r="K20" s="40">
        <f>'1st QTR'!K20+'2nd QTR'!K20+'3rd QTR'!K20+'4th QTR'!K20</f>
        <v>1500</v>
      </c>
      <c r="L20" s="41"/>
      <c r="M20" s="42"/>
      <c r="N20" s="1"/>
      <c r="O20" s="1"/>
      <c r="P20" s="142" t="s">
        <v>8</v>
      </c>
      <c r="Q20" s="136"/>
      <c r="R20" s="136"/>
      <c r="S20" s="136"/>
      <c r="T20" s="136"/>
      <c r="U20" s="136"/>
      <c r="V20" s="136"/>
      <c r="W20" s="37">
        <f>W12+W13+Y14-Y15+Y16+Y17+Y18+Y19</f>
        <v>791941.48</v>
      </c>
      <c r="X20" s="38"/>
      <c r="Y20" s="38"/>
      <c r="Z20" s="38"/>
      <c r="AA20" s="39"/>
      <c r="AB20" s="1"/>
      <c r="AC20" s="13"/>
      <c r="AE20" s="160" t="s">
        <v>104</v>
      </c>
      <c r="AF20" s="160"/>
      <c r="AG20" s="160"/>
      <c r="AH20" s="160"/>
      <c r="AI20" s="160"/>
      <c r="AJ20" s="160"/>
      <c r="AK20" s="160"/>
      <c r="AL20" s="160"/>
      <c r="AM20" s="160"/>
      <c r="AN20" s="160"/>
      <c r="AQ20" s="160" t="s">
        <v>105</v>
      </c>
      <c r="AR20" s="160"/>
      <c r="AS20" s="160"/>
      <c r="AT20" s="160"/>
      <c r="AU20" s="160" t="s">
        <v>106</v>
      </c>
      <c r="AV20" s="72"/>
      <c r="AW20" s="160" t="s">
        <v>61</v>
      </c>
      <c r="AX20" s="72"/>
      <c r="AY20" s="26" t="s">
        <v>40</v>
      </c>
      <c r="BA20" s="13"/>
    </row>
    <row r="21" spans="1:53" ht="15" customHeight="1" x14ac:dyDescent="0.2">
      <c r="A21" s="13"/>
      <c r="B21" s="3"/>
      <c r="C21" s="57" t="s">
        <v>89</v>
      </c>
      <c r="D21" s="58"/>
      <c r="E21" s="58"/>
      <c r="F21" s="58"/>
      <c r="G21" s="58"/>
      <c r="H21" s="58"/>
      <c r="I21" s="58"/>
      <c r="J21" s="70"/>
      <c r="K21" s="40">
        <f>'1st QTR'!K21+'2nd QTR'!K21+'3rd QTR'!K21+'4th QTR'!K21</f>
        <v>42</v>
      </c>
      <c r="L21" s="41"/>
      <c r="M21" s="42"/>
      <c r="N21" s="1"/>
      <c r="O21" s="1"/>
      <c r="P21" s="1"/>
      <c r="Q21" s="1"/>
      <c r="R21" s="1"/>
      <c r="S21" s="1"/>
      <c r="T21" s="1"/>
      <c r="U21" s="1"/>
      <c r="V21" s="1"/>
      <c r="W21" s="1"/>
      <c r="X21" s="1"/>
      <c r="Y21" s="1"/>
      <c r="Z21" s="1"/>
      <c r="AA21" s="1"/>
      <c r="AB21" s="1"/>
      <c r="AC21" s="13"/>
      <c r="BA21" s="13"/>
    </row>
    <row r="22" spans="1:53" ht="15" customHeight="1" x14ac:dyDescent="0.2">
      <c r="A22" s="13"/>
      <c r="B22" s="3"/>
      <c r="C22" s="147" t="s">
        <v>108</v>
      </c>
      <c r="D22" s="148"/>
      <c r="E22" s="148"/>
      <c r="F22" s="148"/>
      <c r="G22" s="148"/>
      <c r="H22" s="62"/>
      <c r="I22" s="62"/>
      <c r="J22" s="149"/>
      <c r="K22" s="40">
        <f>'1st QTR'!K22+'2nd QTR'!K22+'3rd QTR'!K22+'4th QTR'!K22</f>
        <v>8850</v>
      </c>
      <c r="L22" s="41"/>
      <c r="M22" s="42"/>
      <c r="N22" s="1"/>
      <c r="O22" s="8"/>
      <c r="P22" s="83" t="s">
        <v>11</v>
      </c>
      <c r="Q22" s="44"/>
      <c r="R22" s="44"/>
      <c r="S22" s="44"/>
      <c r="T22" s="44"/>
      <c r="U22" s="44"/>
      <c r="V22" s="44"/>
      <c r="W22" s="44"/>
      <c r="X22" s="44"/>
      <c r="Y22" s="44"/>
      <c r="Z22" s="44"/>
      <c r="AA22" s="45"/>
      <c r="AB22" s="6"/>
      <c r="AC22" s="13"/>
      <c r="AE22" s="161" t="s">
        <v>42</v>
      </c>
      <c r="AF22" s="162"/>
      <c r="AG22" s="162"/>
      <c r="AH22" s="162"/>
      <c r="AI22" s="163"/>
      <c r="AJ22" s="164">
        <f>AQ3+AQ4+AQ5</f>
        <v>285014.52</v>
      </c>
      <c r="AK22" s="165"/>
      <c r="AL22" s="165"/>
      <c r="AM22" s="165"/>
      <c r="AN22" s="166"/>
      <c r="AQ22" s="164">
        <f>AV3+AV4+AV5</f>
        <v>-187297.99000000002</v>
      </c>
      <c r="AR22" s="165"/>
      <c r="AS22" s="165"/>
      <c r="AT22" s="165"/>
      <c r="AU22" s="164">
        <f>AX3+AX4+AX5</f>
        <v>0</v>
      </c>
      <c r="AV22" s="165"/>
      <c r="AW22" s="164">
        <f>AQ22+AU22</f>
        <v>-187297.99000000002</v>
      </c>
      <c r="AX22" s="165"/>
      <c r="AY22" s="31">
        <f>AW22/AJ22</f>
        <v>-0.65715244963660102</v>
      </c>
      <c r="BA22" s="13"/>
    </row>
    <row r="23" spans="1:53" ht="15" customHeight="1" x14ac:dyDescent="0.2">
      <c r="A23" s="13"/>
      <c r="B23" s="3"/>
      <c r="C23" s="114" t="s">
        <v>72</v>
      </c>
      <c r="D23" s="139"/>
      <c r="E23" s="139"/>
      <c r="F23" s="139"/>
      <c r="G23" s="139"/>
      <c r="H23" s="139"/>
      <c r="I23" s="139"/>
      <c r="J23" s="144"/>
      <c r="K23" s="40">
        <f>'1st QTR'!K23+'2nd QTR'!K23+'3rd QTR'!K23+'4th QTR'!K23</f>
        <v>175</v>
      </c>
      <c r="L23" s="41"/>
      <c r="M23" s="42"/>
      <c r="N23" s="1"/>
      <c r="O23" s="1"/>
      <c r="P23" s="49" t="s">
        <v>13</v>
      </c>
      <c r="Q23" s="50"/>
      <c r="R23" s="50"/>
      <c r="S23" s="50"/>
      <c r="T23" s="50"/>
      <c r="U23" s="50"/>
      <c r="V23" s="50"/>
      <c r="W23" s="50"/>
      <c r="X23" s="51"/>
      <c r="Y23" s="54">
        <f>'1st QTR'!Y23+'2nd QTR'!Y23+'3rd QTR'!Y23+'4th QTR'!Y23</f>
        <v>46153.75</v>
      </c>
      <c r="Z23" s="55"/>
      <c r="AA23" s="56"/>
      <c r="AB23" s="1"/>
      <c r="AC23" s="13"/>
      <c r="AE23" s="34"/>
      <c r="AF23" s="34"/>
      <c r="AG23" s="34"/>
      <c r="AH23" s="34"/>
      <c r="AI23" s="34"/>
      <c r="BA23" s="13"/>
    </row>
    <row r="24" spans="1:53" ht="15" customHeight="1" x14ac:dyDescent="0.2">
      <c r="A24" s="13"/>
      <c r="B24" s="3"/>
      <c r="C24" s="150" t="s">
        <v>90</v>
      </c>
      <c r="D24" s="151"/>
      <c r="E24" s="151"/>
      <c r="F24" s="151"/>
      <c r="G24" s="151"/>
      <c r="H24" s="151"/>
      <c r="I24" s="151"/>
      <c r="J24" s="152"/>
      <c r="K24" s="40">
        <f>'1st QTR'!K24+'2nd QTR'!K24+'3rd QTR'!K24+'4th QTR'!K24</f>
        <v>86242</v>
      </c>
      <c r="L24" s="41"/>
      <c r="M24" s="42"/>
      <c r="N24" s="1"/>
      <c r="O24" s="1"/>
      <c r="P24" s="46" t="s">
        <v>14</v>
      </c>
      <c r="Q24" s="47"/>
      <c r="R24" s="47"/>
      <c r="S24" s="47"/>
      <c r="T24" s="47"/>
      <c r="U24" s="47"/>
      <c r="V24" s="47"/>
      <c r="W24" s="47"/>
      <c r="X24" s="48"/>
      <c r="Y24" s="54">
        <f>'1st QTR'!Y24+'2nd QTR'!Y24+'3rd QTR'!Y24+'4th QTR'!Y24</f>
        <v>35000</v>
      </c>
      <c r="Z24" s="55"/>
      <c r="AA24" s="56"/>
      <c r="AB24" s="1"/>
      <c r="AC24" s="13"/>
      <c r="AE24" s="161" t="s">
        <v>43</v>
      </c>
      <c r="AF24" s="162"/>
      <c r="AG24" s="162"/>
      <c r="AH24" s="162"/>
      <c r="AI24" s="163"/>
      <c r="AJ24" s="164">
        <f>AQ6+AQ7+AQ8</f>
        <v>323430.7</v>
      </c>
      <c r="AK24" s="165"/>
      <c r="AL24" s="165"/>
      <c r="AM24" s="165"/>
      <c r="AN24" s="166"/>
      <c r="AQ24" s="164">
        <f>AV6+AV7+AV8</f>
        <v>23876.120000000003</v>
      </c>
      <c r="AR24" s="165"/>
      <c r="AS24" s="165"/>
      <c r="AT24" s="165"/>
      <c r="AU24" s="164">
        <f>AX6+AX7+AX8</f>
        <v>0</v>
      </c>
      <c r="AV24" s="165"/>
      <c r="AW24" s="164">
        <f>AQ24+AU24</f>
        <v>23876.120000000003</v>
      </c>
      <c r="AX24" s="165"/>
      <c r="AY24" s="31">
        <f>AW24/AJ24</f>
        <v>7.3821439956070961E-2</v>
      </c>
      <c r="BA24" s="13"/>
    </row>
    <row r="25" spans="1:53" ht="15" customHeight="1" x14ac:dyDescent="0.2">
      <c r="A25" s="13"/>
      <c r="B25" s="3"/>
      <c r="C25" s="57" t="s">
        <v>3</v>
      </c>
      <c r="D25" s="58"/>
      <c r="E25" s="58"/>
      <c r="F25" s="58"/>
      <c r="G25" s="58"/>
      <c r="H25" s="58"/>
      <c r="I25" s="58"/>
      <c r="J25" s="70"/>
      <c r="K25" s="40">
        <f>'1st QTR'!K25+'2nd QTR'!K25+'3rd QTR'!K25+'4th QTR'!K25</f>
        <v>600</v>
      </c>
      <c r="L25" s="41"/>
      <c r="M25" s="42"/>
      <c r="N25" s="1"/>
      <c r="O25" s="1"/>
      <c r="P25" s="46" t="s">
        <v>15</v>
      </c>
      <c r="Q25" s="47"/>
      <c r="R25" s="47"/>
      <c r="S25" s="47"/>
      <c r="T25" s="47"/>
      <c r="U25" s="47"/>
      <c r="V25" s="47"/>
      <c r="W25" s="47"/>
      <c r="X25" s="48"/>
      <c r="Y25" s="54">
        <f>'1st QTR'!Y25+'2nd QTR'!Y25+'3rd QTR'!Y25+'4th QTR'!Y25</f>
        <v>6516.45</v>
      </c>
      <c r="Z25" s="55"/>
      <c r="AA25" s="56"/>
      <c r="AB25" s="1"/>
      <c r="AC25" s="13"/>
      <c r="AE25" s="34"/>
      <c r="AF25" s="34"/>
      <c r="AG25" s="34"/>
      <c r="AH25" s="34"/>
      <c r="AI25" s="34"/>
      <c r="BA25" s="13"/>
    </row>
    <row r="26" spans="1:53" ht="15" customHeight="1" x14ac:dyDescent="0.2">
      <c r="A26" s="13"/>
      <c r="B26" s="3"/>
      <c r="C26" s="57" t="s">
        <v>91</v>
      </c>
      <c r="D26" s="58"/>
      <c r="E26" s="58"/>
      <c r="F26" s="58"/>
      <c r="G26" s="58"/>
      <c r="H26" s="58"/>
      <c r="I26" s="58"/>
      <c r="J26" s="70"/>
      <c r="K26" s="40">
        <f>'1st QTR'!K26+'2nd QTR'!K26+'3rd QTR'!K26+'4th QTR'!K26</f>
        <v>0</v>
      </c>
      <c r="L26" s="41"/>
      <c r="M26" s="42"/>
      <c r="N26" s="1"/>
      <c r="O26" s="1"/>
      <c r="P26" s="46" t="s">
        <v>17</v>
      </c>
      <c r="Q26" s="47"/>
      <c r="R26" s="47"/>
      <c r="S26" s="47"/>
      <c r="T26" s="47"/>
      <c r="U26" s="47"/>
      <c r="V26" s="47"/>
      <c r="W26" s="47"/>
      <c r="X26" s="48"/>
      <c r="Y26" s="54">
        <f>'1st QTR'!Y26+'2nd QTR'!Y26+'3rd QTR'!Y26+'4th QTR'!Y26</f>
        <v>0</v>
      </c>
      <c r="Z26" s="55"/>
      <c r="AA26" s="56"/>
      <c r="AB26" s="1"/>
      <c r="AC26" s="13"/>
      <c r="AE26" s="161" t="s">
        <v>44</v>
      </c>
      <c r="AF26" s="162"/>
      <c r="AG26" s="162"/>
      <c r="AH26" s="162"/>
      <c r="AI26" s="163"/>
      <c r="AJ26" s="164">
        <f>AQ9+AQ10+AQ11</f>
        <v>324365.92</v>
      </c>
      <c r="AK26" s="165"/>
      <c r="AL26" s="165"/>
      <c r="AM26" s="165"/>
      <c r="AN26" s="166"/>
      <c r="AQ26" s="164">
        <f>AV9+AV10+AV11</f>
        <v>60069.345000000008</v>
      </c>
      <c r="AR26" s="165"/>
      <c r="AS26" s="165"/>
      <c r="AT26" s="165"/>
      <c r="AU26" s="164">
        <f>AX9+AX10+AX11</f>
        <v>0</v>
      </c>
      <c r="AV26" s="165"/>
      <c r="AW26" s="164">
        <f>AQ26+AU26</f>
        <v>60069.345000000008</v>
      </c>
      <c r="AX26" s="165"/>
      <c r="AY26" s="31">
        <f>AW26/AJ26</f>
        <v>0.18519006250718328</v>
      </c>
      <c r="BA26" s="13"/>
    </row>
    <row r="27" spans="1:53" ht="15" customHeight="1" x14ac:dyDescent="0.2">
      <c r="A27" s="13"/>
      <c r="B27" s="3"/>
      <c r="C27" s="57" t="s">
        <v>4</v>
      </c>
      <c r="D27" s="58"/>
      <c r="E27" s="58"/>
      <c r="F27" s="58"/>
      <c r="G27" s="58"/>
      <c r="H27" s="58"/>
      <c r="I27" s="58"/>
      <c r="J27" s="70"/>
      <c r="K27" s="40">
        <f>'1st QTR'!K27+'2nd QTR'!K27+'3rd QTR'!K27+'4th QTR'!K27</f>
        <v>407.88</v>
      </c>
      <c r="L27" s="41"/>
      <c r="M27" s="42"/>
      <c r="N27" s="1"/>
      <c r="O27" s="1"/>
      <c r="P27" s="46" t="s">
        <v>68</v>
      </c>
      <c r="Q27" s="47"/>
      <c r="R27" s="47"/>
      <c r="S27" s="47"/>
      <c r="T27" s="47"/>
      <c r="U27" s="47"/>
      <c r="V27" s="47"/>
      <c r="W27" s="47"/>
      <c r="X27" s="48"/>
      <c r="Y27" s="54">
        <f>'1st QTR'!Y27+'2nd QTR'!Y27+'3rd QTR'!Y27+'4th QTR'!Y27</f>
        <v>0</v>
      </c>
      <c r="Z27" s="55"/>
      <c r="AA27" s="56"/>
      <c r="AB27" s="1"/>
      <c r="AC27" s="13"/>
      <c r="AE27" s="34"/>
      <c r="AF27" s="34"/>
      <c r="AG27" s="34"/>
      <c r="AH27" s="34"/>
      <c r="AI27" s="34"/>
      <c r="BA27" s="13"/>
    </row>
    <row r="28" spans="1:53" ht="15" customHeight="1" x14ac:dyDescent="0.2">
      <c r="A28" s="13"/>
      <c r="B28" s="3"/>
      <c r="C28" s="137" t="s">
        <v>92</v>
      </c>
      <c r="D28" s="138"/>
      <c r="E28" s="138"/>
      <c r="F28" s="138"/>
      <c r="G28" s="138"/>
      <c r="H28" s="139"/>
      <c r="I28" s="58"/>
      <c r="J28" s="70"/>
      <c r="K28" s="40">
        <f>'1st QTR'!K28+'2nd QTR'!K28+'3rd QTR'!K28+'4th QTR'!K28</f>
        <v>1600.03</v>
      </c>
      <c r="L28" s="41"/>
      <c r="M28" s="42"/>
      <c r="N28" s="1"/>
      <c r="O28" s="1"/>
      <c r="P28" s="127" t="s">
        <v>120</v>
      </c>
      <c r="Q28" s="128"/>
      <c r="R28" s="128"/>
      <c r="S28" s="128"/>
      <c r="T28" s="128"/>
      <c r="U28" s="128"/>
      <c r="V28" s="128"/>
      <c r="W28" s="128"/>
      <c r="X28" s="129"/>
      <c r="Y28" s="89">
        <f>'1st QTR'!Y28+'2nd QTR'!Y28+'3rd QTR'!Y28+'4th QTR'!Y28</f>
        <v>0</v>
      </c>
      <c r="Z28" s="90"/>
      <c r="AA28" s="91"/>
      <c r="AB28" s="1"/>
      <c r="AC28" s="13"/>
      <c r="AE28" s="161" t="s">
        <v>45</v>
      </c>
      <c r="AF28" s="162"/>
      <c r="AG28" s="162"/>
      <c r="AH28" s="162"/>
      <c r="AI28" s="163"/>
      <c r="AJ28" s="164">
        <f>AQ12+AQ13+AQ14</f>
        <v>326120.16000000003</v>
      </c>
      <c r="AK28" s="165"/>
      <c r="AL28" s="165"/>
      <c r="AM28" s="165"/>
      <c r="AN28" s="166"/>
      <c r="AQ28" s="164">
        <f>AV12+AV13+AV14</f>
        <v>223625.125</v>
      </c>
      <c r="AR28" s="165"/>
      <c r="AS28" s="165"/>
      <c r="AT28" s="165"/>
      <c r="AU28" s="164">
        <f>-AX12+AX13+AX14</f>
        <v>46153.75</v>
      </c>
      <c r="AV28" s="165"/>
      <c r="AW28" s="164">
        <f>AQ28+AU28</f>
        <v>269778.875</v>
      </c>
      <c r="AX28" s="165"/>
      <c r="AY28" s="31">
        <f>AW28/AJ28</f>
        <v>0.82723765068678967</v>
      </c>
      <c r="BA28" s="13"/>
    </row>
    <row r="29" spans="1:53" ht="15" customHeight="1" x14ac:dyDescent="0.2">
      <c r="A29" s="13"/>
      <c r="B29" s="3"/>
      <c r="C29" s="57" t="s">
        <v>93</v>
      </c>
      <c r="D29" s="58"/>
      <c r="E29" s="58"/>
      <c r="F29" s="58"/>
      <c r="G29" s="58"/>
      <c r="H29" s="58"/>
      <c r="I29" s="58"/>
      <c r="J29" s="70"/>
      <c r="K29" s="40">
        <f>'1st QTR'!K29+'2nd QTR'!K29+'3rd QTR'!K29+'4th QTR'!K29</f>
        <v>0</v>
      </c>
      <c r="L29" s="41"/>
      <c r="M29" s="42"/>
      <c r="N29" s="1"/>
      <c r="O29" s="1"/>
      <c r="P29" s="86" t="s">
        <v>101</v>
      </c>
      <c r="Q29" s="87"/>
      <c r="R29" s="87"/>
      <c r="S29" s="87"/>
      <c r="T29" s="87"/>
      <c r="U29" s="87"/>
      <c r="V29" s="87"/>
      <c r="W29" s="87"/>
      <c r="X29" s="88"/>
      <c r="Y29" s="54">
        <f>'1st QTR'!Y29+'2nd QTR'!Y29+'3rd QTR'!Y29+'4th QTR'!Y29</f>
        <v>0</v>
      </c>
      <c r="Z29" s="55"/>
      <c r="AA29" s="56"/>
      <c r="AB29" s="1"/>
      <c r="AC29" s="13"/>
      <c r="AE29" s="34"/>
      <c r="AF29" s="34"/>
      <c r="AG29" s="34"/>
      <c r="AH29" s="34"/>
      <c r="AI29" s="34"/>
      <c r="BA29" s="13"/>
    </row>
    <row r="30" spans="1:53" ht="15" customHeight="1" x14ac:dyDescent="0.2">
      <c r="A30" s="13"/>
      <c r="B30" s="3"/>
      <c r="C30" s="57" t="s">
        <v>94</v>
      </c>
      <c r="D30" s="58"/>
      <c r="E30" s="58"/>
      <c r="F30" s="58"/>
      <c r="G30" s="58"/>
      <c r="H30" s="58"/>
      <c r="I30" s="58"/>
      <c r="J30" s="70"/>
      <c r="K30" s="40">
        <f>'1st QTR'!K30+'2nd QTR'!K30+'3rd QTR'!K30+'4th QTR'!K30</f>
        <v>6596.41</v>
      </c>
      <c r="L30" s="41"/>
      <c r="M30" s="42"/>
      <c r="N30" s="1"/>
      <c r="O30" s="1"/>
      <c r="P30" s="86" t="s">
        <v>101</v>
      </c>
      <c r="Q30" s="87"/>
      <c r="R30" s="87"/>
      <c r="S30" s="87"/>
      <c r="T30" s="87"/>
      <c r="U30" s="87"/>
      <c r="V30" s="87"/>
      <c r="W30" s="87"/>
      <c r="X30" s="88"/>
      <c r="Y30" s="54">
        <f>'1st QTR'!Y30+'2nd QTR'!Y30+'3rd QTR'!Y30+'4th QTR'!Y30</f>
        <v>0</v>
      </c>
      <c r="Z30" s="55"/>
      <c r="AA30" s="56"/>
      <c r="AB30" s="1"/>
      <c r="AC30" s="13"/>
      <c r="AE30" s="171" t="s">
        <v>46</v>
      </c>
      <c r="AF30" s="171"/>
      <c r="AG30" s="171"/>
      <c r="AH30" s="171"/>
      <c r="AI30" s="171"/>
      <c r="AJ30" s="164">
        <f>AJ28+AJ26+AJ24+AJ22</f>
        <v>1258931.3</v>
      </c>
      <c r="AK30" s="165"/>
      <c r="AL30" s="165"/>
      <c r="AM30" s="165"/>
      <c r="AN30" s="166"/>
      <c r="AQ30" s="164">
        <f>AQ22+AQ24+AQ26+AQ28</f>
        <v>120272.59999999998</v>
      </c>
      <c r="AR30" s="165"/>
      <c r="AS30" s="165"/>
      <c r="AT30" s="165"/>
      <c r="AU30" s="164">
        <f>AU22+AU24+AU26+AU28</f>
        <v>46153.75</v>
      </c>
      <c r="AV30" s="165"/>
      <c r="AW30" s="164">
        <f>AW22+AW24+AW26+AW28</f>
        <v>166426.34999999998</v>
      </c>
      <c r="AX30" s="165"/>
      <c r="AY30" s="31">
        <f>AW30/AJ30</f>
        <v>0.13219653050170407</v>
      </c>
      <c r="BA30" s="13"/>
    </row>
    <row r="31" spans="1:53" ht="15" customHeight="1" x14ac:dyDescent="0.2">
      <c r="A31" s="13"/>
      <c r="B31" s="3"/>
      <c r="C31" s="57" t="s">
        <v>95</v>
      </c>
      <c r="D31" s="58"/>
      <c r="E31" s="58"/>
      <c r="F31" s="58"/>
      <c r="G31" s="58"/>
      <c r="H31" s="58"/>
      <c r="I31" s="58"/>
      <c r="J31" s="70"/>
      <c r="K31" s="40">
        <f>'1st QTR'!K31+'2nd QTR'!K31+'3rd QTR'!K31+'4th QTR'!K31</f>
        <v>0</v>
      </c>
      <c r="L31" s="41"/>
      <c r="M31" s="42"/>
      <c r="N31" s="1"/>
      <c r="O31" s="1"/>
      <c r="P31" s="109" t="s">
        <v>9</v>
      </c>
      <c r="Q31" s="47"/>
      <c r="R31" s="47"/>
      <c r="S31" s="47"/>
      <c r="T31" s="47"/>
      <c r="U31" s="47"/>
      <c r="V31" s="47"/>
      <c r="W31" s="47"/>
      <c r="X31" s="48"/>
      <c r="Y31" s="110">
        <f>SUM(Y23:AA30)+K42-Y28</f>
        <v>348560.22000000003</v>
      </c>
      <c r="Z31" s="111"/>
      <c r="AA31" s="112"/>
      <c r="AB31" s="1"/>
      <c r="AC31" s="13"/>
      <c r="BA31" s="13"/>
    </row>
    <row r="32" spans="1:53" ht="15" customHeight="1" thickBot="1" x14ac:dyDescent="0.25">
      <c r="A32" s="13"/>
      <c r="B32" s="3"/>
      <c r="C32" s="57" t="s">
        <v>96</v>
      </c>
      <c r="D32" s="104"/>
      <c r="E32" s="104"/>
      <c r="F32" s="104"/>
      <c r="G32" s="104"/>
      <c r="H32" s="104"/>
      <c r="I32" s="104"/>
      <c r="J32" s="105"/>
      <c r="K32" s="40">
        <f>'1st QTR'!K32+'2nd QTR'!K32+'3rd QTR'!K32+'4th QTR'!K32</f>
        <v>7105</v>
      </c>
      <c r="L32" s="41"/>
      <c r="M32" s="42"/>
      <c r="N32" s="1"/>
      <c r="O32" s="1"/>
      <c r="P32" s="1"/>
      <c r="Q32" s="1"/>
      <c r="R32" s="1"/>
      <c r="S32" s="1"/>
      <c r="T32" s="1"/>
      <c r="U32" s="1"/>
      <c r="V32" s="1"/>
      <c r="W32" s="1"/>
      <c r="X32" s="1"/>
      <c r="Y32" s="1"/>
      <c r="Z32" s="1"/>
      <c r="AA32" s="1"/>
      <c r="AB32" s="1"/>
      <c r="AC32" s="13"/>
      <c r="BA32" s="13"/>
    </row>
    <row r="33" spans="1:53" ht="15" customHeight="1" thickTop="1" x14ac:dyDescent="0.2">
      <c r="A33" s="13"/>
      <c r="B33" s="3"/>
      <c r="C33" s="114" t="s">
        <v>97</v>
      </c>
      <c r="D33" s="115"/>
      <c r="E33" s="115"/>
      <c r="F33" s="115"/>
      <c r="G33" s="115"/>
      <c r="H33" s="115"/>
      <c r="I33" s="115"/>
      <c r="J33" s="116"/>
      <c r="K33" s="40">
        <f>'1st QTR'!K33+'2nd QTR'!K33+'3rd QTR'!K33+'4th QTR'!K33</f>
        <v>56750.5</v>
      </c>
      <c r="L33" s="41"/>
      <c r="M33" s="42"/>
      <c r="N33" s="2" t="s">
        <v>36</v>
      </c>
      <c r="O33" s="9" t="s">
        <v>36</v>
      </c>
      <c r="P33" s="178" t="s">
        <v>10</v>
      </c>
      <c r="Q33" s="179"/>
      <c r="R33" s="179"/>
      <c r="S33" s="179"/>
      <c r="T33" s="179"/>
      <c r="U33" s="179"/>
      <c r="V33" s="179"/>
      <c r="W33" s="179"/>
      <c r="X33" s="180"/>
      <c r="Y33" s="181">
        <f>W9-W20-Y31</f>
        <v>120272.5999999998</v>
      </c>
      <c r="Z33" s="182"/>
      <c r="AA33" s="183"/>
      <c r="AB33" s="5"/>
      <c r="AC33" s="13"/>
      <c r="AF33" s="3"/>
      <c r="AG33" s="3"/>
      <c r="AH33" s="3"/>
      <c r="AI33" s="3"/>
      <c r="AJ33" s="3"/>
      <c r="AK33" s="3"/>
      <c r="AL33" s="3"/>
      <c r="AM33" s="3"/>
      <c r="AN33" s="3"/>
      <c r="AO33" s="3"/>
      <c r="AP33" s="3"/>
      <c r="AQ33" s="3"/>
      <c r="AR33" s="3"/>
      <c r="AS33" s="3"/>
      <c r="AT33" s="3"/>
      <c r="AU33" s="3"/>
      <c r="AV33" s="3"/>
      <c r="AW33" s="3"/>
      <c r="AX33" s="3"/>
      <c r="AY33" s="3"/>
      <c r="BA33" s="13"/>
    </row>
    <row r="34" spans="1:53" ht="15" customHeight="1" x14ac:dyDescent="0.2">
      <c r="A34" s="13"/>
      <c r="B34" s="3"/>
      <c r="C34" s="57" t="s">
        <v>12</v>
      </c>
      <c r="D34" s="104"/>
      <c r="E34" s="104"/>
      <c r="F34" s="104"/>
      <c r="G34" s="104"/>
      <c r="H34" s="104"/>
      <c r="I34" s="104" t="s">
        <v>36</v>
      </c>
      <c r="J34" s="105"/>
      <c r="K34" s="40">
        <f>'1st QTR'!K34+'2nd QTR'!K34+'3rd QTR'!K34+'4th QTR'!K34</f>
        <v>1820</v>
      </c>
      <c r="L34" s="41"/>
      <c r="M34" s="42"/>
      <c r="N34" s="1"/>
      <c r="O34" s="3"/>
      <c r="P34" s="95"/>
      <c r="Q34" s="95"/>
      <c r="R34" s="95"/>
      <c r="S34" s="95"/>
      <c r="T34" s="95"/>
      <c r="U34" s="95"/>
      <c r="V34" s="95"/>
      <c r="W34" s="95"/>
      <c r="X34" s="95"/>
      <c r="Y34" s="96"/>
      <c r="Z34" s="96"/>
      <c r="AA34" s="96"/>
      <c r="AB34" s="3"/>
      <c r="AC34" s="13"/>
      <c r="AF34" s="3"/>
      <c r="AG34" s="84" t="s">
        <v>64</v>
      </c>
      <c r="AH34" s="85"/>
      <c r="AI34" s="85"/>
      <c r="AJ34" s="85"/>
      <c r="AK34" s="85"/>
      <c r="AL34" s="85"/>
      <c r="AM34" s="85"/>
      <c r="AN34" s="85"/>
      <c r="AO34" s="85"/>
      <c r="AP34" s="85"/>
      <c r="AQ34" s="85"/>
      <c r="AR34" s="85"/>
      <c r="AS34" s="85"/>
      <c r="AT34" s="85"/>
      <c r="AU34" s="85"/>
      <c r="AV34" s="85"/>
      <c r="AW34" s="85"/>
      <c r="AX34" s="85"/>
      <c r="AY34" s="85"/>
      <c r="BA34" s="13"/>
    </row>
    <row r="35" spans="1:53" ht="15" customHeight="1" x14ac:dyDescent="0.2">
      <c r="A35" s="13"/>
      <c r="B35" s="3"/>
      <c r="C35" s="114" t="s">
        <v>98</v>
      </c>
      <c r="D35" s="115"/>
      <c r="E35" s="115"/>
      <c r="F35" s="115"/>
      <c r="G35" s="115"/>
      <c r="H35" s="115"/>
      <c r="I35" s="115"/>
      <c r="J35" s="116"/>
      <c r="K35" s="40">
        <f>'1st QTR'!K35+'2nd QTR'!K35+'3rd QTR'!K35+'4th QTR'!K35</f>
        <v>0</v>
      </c>
      <c r="L35" s="41"/>
      <c r="M35" s="42"/>
      <c r="N35" s="1"/>
      <c r="O35" s="3"/>
      <c r="P35" s="83" t="s">
        <v>110</v>
      </c>
      <c r="Q35" s="131"/>
      <c r="R35" s="131"/>
      <c r="S35" s="131"/>
      <c r="T35" s="131"/>
      <c r="U35" s="131"/>
      <c r="V35" s="131"/>
      <c r="W35" s="131"/>
      <c r="X35" s="131"/>
      <c r="Y35" s="132"/>
      <c r="Z35" s="132"/>
      <c r="AA35" s="133"/>
      <c r="AB35" s="3"/>
      <c r="AC35" s="35">
        <v>0</v>
      </c>
      <c r="AF35" s="3"/>
      <c r="AG35" s="85"/>
      <c r="AH35" s="85"/>
      <c r="AI35" s="85"/>
      <c r="AJ35" s="85"/>
      <c r="AK35" s="85"/>
      <c r="AL35" s="85"/>
      <c r="AM35" s="85"/>
      <c r="AN35" s="85"/>
      <c r="AO35" s="85"/>
      <c r="AP35" s="85"/>
      <c r="AQ35" s="85"/>
      <c r="AR35" s="85"/>
      <c r="AS35" s="85"/>
      <c r="AT35" s="85"/>
      <c r="AU35" s="85"/>
      <c r="AV35" s="85"/>
      <c r="AW35" s="85"/>
      <c r="AX35" s="85"/>
      <c r="AY35" s="85"/>
      <c r="BA35" s="13"/>
    </row>
    <row r="36" spans="1:53" ht="15" customHeight="1" x14ac:dyDescent="0.2">
      <c r="A36" s="13"/>
      <c r="B36" s="3"/>
      <c r="C36" s="113" t="s">
        <v>99</v>
      </c>
      <c r="D36" s="104"/>
      <c r="E36" s="104"/>
      <c r="F36" s="104"/>
      <c r="G36" s="104"/>
      <c r="H36" s="104"/>
      <c r="I36" s="104"/>
      <c r="J36" s="105"/>
      <c r="K36" s="40">
        <f>'1st QTR'!K36+'2nd QTR'!K36+'3rd QTR'!K36+'4th QTR'!K36</f>
        <v>0</v>
      </c>
      <c r="L36" s="41"/>
      <c r="M36" s="42"/>
      <c r="N36" s="1"/>
      <c r="O36" s="3"/>
      <c r="P36" s="172" t="s">
        <v>111</v>
      </c>
      <c r="Q36" s="173"/>
      <c r="R36" s="173"/>
      <c r="S36" s="173"/>
      <c r="T36" s="173"/>
      <c r="U36" s="173"/>
      <c r="V36" s="174"/>
      <c r="W36" s="175">
        <v>1.4999999999999999E-2</v>
      </c>
      <c r="X36" s="176"/>
      <c r="Y36" s="177">
        <f>MAX(AC35,AC36)</f>
        <v>1804.088999999997</v>
      </c>
      <c r="Z36" s="64"/>
      <c r="AA36" s="65"/>
      <c r="AB36" s="3"/>
      <c r="AC36" s="36">
        <f>Y33*W36</f>
        <v>1804.088999999997</v>
      </c>
      <c r="AF36" s="3"/>
      <c r="AG36" s="85"/>
      <c r="AH36" s="85"/>
      <c r="AI36" s="85"/>
      <c r="AJ36" s="85"/>
      <c r="AK36" s="85"/>
      <c r="AL36" s="85"/>
      <c r="AM36" s="85"/>
      <c r="AN36" s="85"/>
      <c r="AO36" s="85"/>
      <c r="AP36" s="85"/>
      <c r="AQ36" s="85"/>
      <c r="AR36" s="85"/>
      <c r="AS36" s="85"/>
      <c r="AT36" s="85"/>
      <c r="AU36" s="85"/>
      <c r="AV36" s="85"/>
      <c r="AW36" s="85"/>
      <c r="AX36" s="85"/>
      <c r="AY36" s="85"/>
      <c r="BA36" s="13"/>
    </row>
    <row r="37" spans="1:53" ht="15" customHeight="1" x14ac:dyDescent="0.2">
      <c r="A37" s="13"/>
      <c r="B37" s="3"/>
      <c r="C37" s="97" t="s">
        <v>100</v>
      </c>
      <c r="D37" s="98"/>
      <c r="E37" s="98"/>
      <c r="F37" s="98"/>
      <c r="G37" s="98"/>
      <c r="H37" s="98"/>
      <c r="I37" s="98"/>
      <c r="J37" s="99"/>
      <c r="K37" s="40">
        <f>'1st QTR'!K37+'2nd QTR'!K37+'3rd QTR'!K37+'4th QTR'!K37</f>
        <v>2400</v>
      </c>
      <c r="L37" s="41"/>
      <c r="M37" s="42"/>
      <c r="N37" s="1"/>
      <c r="O37" s="3"/>
      <c r="P37" s="172" t="s">
        <v>117</v>
      </c>
      <c r="Q37" s="173"/>
      <c r="R37" s="173"/>
      <c r="S37" s="173"/>
      <c r="T37" s="173"/>
      <c r="U37" s="173"/>
      <c r="V37" s="174"/>
      <c r="W37" s="175">
        <v>0.18</v>
      </c>
      <c r="X37" s="176">
        <v>0.18</v>
      </c>
      <c r="Y37" s="177">
        <f>MAX(AC35,AC37)</f>
        <v>25626.929399999972</v>
      </c>
      <c r="Z37" s="64">
        <f>(Y33*0.8)*X37</f>
        <v>17319.254399999973</v>
      </c>
      <c r="AA37" s="65"/>
      <c r="AB37" s="3"/>
      <c r="AC37" s="35">
        <f>((Y33*0.8)+Y23-Y28)*W37</f>
        <v>25626.929399999972</v>
      </c>
      <c r="AF37" s="3"/>
      <c r="AG37" s="85"/>
      <c r="AH37" s="85"/>
      <c r="AI37" s="85"/>
      <c r="AJ37" s="85"/>
      <c r="AK37" s="85"/>
      <c r="AL37" s="85"/>
      <c r="AM37" s="85"/>
      <c r="AN37" s="85"/>
      <c r="AO37" s="85"/>
      <c r="AP37" s="85"/>
      <c r="AQ37" s="85"/>
      <c r="AR37" s="85"/>
      <c r="AS37" s="85"/>
      <c r="AT37" s="85"/>
      <c r="AU37" s="85"/>
      <c r="AV37" s="85"/>
      <c r="AW37" s="85"/>
      <c r="AX37" s="85"/>
      <c r="AY37" s="85"/>
      <c r="BA37" s="13"/>
    </row>
    <row r="38" spans="1:53" ht="15" customHeight="1" x14ac:dyDescent="0.2">
      <c r="A38" s="13"/>
      <c r="B38" s="3"/>
      <c r="C38" s="92" t="s">
        <v>101</v>
      </c>
      <c r="D38" s="93"/>
      <c r="E38" s="93"/>
      <c r="F38" s="93"/>
      <c r="G38" s="93"/>
      <c r="H38" s="93"/>
      <c r="I38" s="93"/>
      <c r="J38" s="94"/>
      <c r="K38" s="40">
        <f>'1st QTR'!K38+'2nd QTR'!K38+'3rd QTR'!K38+'4th QTR'!K38</f>
        <v>18120.43</v>
      </c>
      <c r="L38" s="41"/>
      <c r="M38" s="42"/>
      <c r="N38" s="1"/>
      <c r="O38" s="3"/>
      <c r="P38" s="172" t="s">
        <v>116</v>
      </c>
      <c r="Q38" s="173"/>
      <c r="R38" s="173"/>
      <c r="S38" s="173"/>
      <c r="T38" s="173"/>
      <c r="U38" s="173"/>
      <c r="V38" s="174"/>
      <c r="W38" s="175">
        <v>4.9500000000000002E-2</v>
      </c>
      <c r="X38" s="176">
        <v>4.9500000000000002E-2</v>
      </c>
      <c r="Y38" s="177">
        <f>MAX(AC35,AC38)</f>
        <v>7047.4055849999922</v>
      </c>
      <c r="Z38" s="64">
        <f>(Y33*0.8)*X38</f>
        <v>4762.794959999992</v>
      </c>
      <c r="AA38" s="65"/>
      <c r="AB38" s="3"/>
      <c r="AC38" s="35">
        <f>((Y33*0.8)+Y23-Y28)*W38</f>
        <v>7047.4055849999922</v>
      </c>
      <c r="AF38" s="3"/>
      <c r="AG38" s="3"/>
      <c r="AH38" s="3"/>
      <c r="AI38" s="3"/>
      <c r="AJ38" s="3"/>
      <c r="AK38" s="3"/>
      <c r="AL38" s="3"/>
      <c r="AM38" s="3"/>
      <c r="AN38" s="3"/>
      <c r="AO38" s="3"/>
      <c r="AP38" s="3"/>
      <c r="AQ38" s="3"/>
      <c r="AR38" s="3"/>
      <c r="AS38" s="3"/>
      <c r="AT38" s="3"/>
      <c r="AU38" s="3"/>
      <c r="AV38" s="3"/>
      <c r="AW38" s="3"/>
      <c r="AX38" s="3"/>
      <c r="AY38" s="3"/>
      <c r="BA38" s="13"/>
    </row>
    <row r="39" spans="1:53" ht="15" customHeight="1" x14ac:dyDescent="0.2">
      <c r="A39" s="13"/>
      <c r="B39" s="3"/>
      <c r="C39" s="92" t="s">
        <v>101</v>
      </c>
      <c r="D39" s="93"/>
      <c r="E39" s="93"/>
      <c r="F39" s="93"/>
      <c r="G39" s="93"/>
      <c r="H39" s="93"/>
      <c r="I39" s="93"/>
      <c r="J39" s="94"/>
      <c r="K39" s="40">
        <f>'1st QTR'!K39+'2nd QTR'!K39+'3rd QTR'!K39+'4th QTR'!K39</f>
        <v>18310.34</v>
      </c>
      <c r="L39" s="41"/>
      <c r="M39" s="42"/>
      <c r="N39" s="1"/>
      <c r="O39" s="3"/>
      <c r="P39" s="100" t="s">
        <v>112</v>
      </c>
      <c r="Q39" s="101"/>
      <c r="R39" s="101"/>
      <c r="S39" s="101"/>
      <c r="T39" s="101"/>
      <c r="U39" s="101"/>
      <c r="V39" s="101"/>
      <c r="W39" s="101"/>
      <c r="X39" s="101"/>
      <c r="Y39" s="102"/>
      <c r="Z39" s="102"/>
      <c r="AA39" s="103"/>
      <c r="AB39" s="3"/>
      <c r="AC39" s="13"/>
      <c r="AF39" s="3"/>
      <c r="AG39" s="71" t="s">
        <v>75</v>
      </c>
      <c r="AH39" s="72"/>
      <c r="AI39" s="72"/>
      <c r="AJ39" s="72"/>
      <c r="AK39" s="72"/>
      <c r="AL39" s="72"/>
      <c r="AM39" s="72"/>
      <c r="AN39" s="72"/>
      <c r="AO39" s="72"/>
      <c r="AP39" s="72"/>
      <c r="AQ39" s="72"/>
      <c r="AR39" s="72"/>
      <c r="AS39" s="72"/>
      <c r="AT39" s="72"/>
      <c r="AU39" s="72"/>
      <c r="AV39" s="72"/>
      <c r="AW39" s="72"/>
      <c r="AX39" s="72"/>
      <c r="AY39" s="72"/>
      <c r="BA39" s="13"/>
    </row>
    <row r="40" spans="1:53" ht="15" customHeight="1" x14ac:dyDescent="0.2">
      <c r="A40" s="13"/>
      <c r="B40" s="3"/>
      <c r="C40" s="92" t="s">
        <v>101</v>
      </c>
      <c r="D40" s="93"/>
      <c r="E40" s="93"/>
      <c r="F40" s="93"/>
      <c r="G40" s="93"/>
      <c r="H40" s="93"/>
      <c r="I40" s="93"/>
      <c r="J40" s="94"/>
      <c r="K40" s="40">
        <f>'1st QTR'!K40+'2nd QTR'!K40+'3rd QTR'!K40+'4th QTR'!K40</f>
        <v>1541.44</v>
      </c>
      <c r="L40" s="41"/>
      <c r="M40" s="42"/>
      <c r="N40" s="1"/>
      <c r="O40" s="1"/>
      <c r="P40" s="117" t="s">
        <v>113</v>
      </c>
      <c r="Q40" s="118"/>
      <c r="R40" s="118"/>
      <c r="S40" s="118"/>
      <c r="T40" s="118"/>
      <c r="U40" s="118"/>
      <c r="V40" s="118"/>
      <c r="W40" s="118"/>
      <c r="X40" s="118"/>
      <c r="Y40" s="118"/>
      <c r="Z40" s="118"/>
      <c r="AA40" s="119"/>
      <c r="AB40" s="1"/>
      <c r="AC40" s="13"/>
      <c r="AF40" s="3"/>
      <c r="AG40" s="72"/>
      <c r="AH40" s="72"/>
      <c r="AI40" s="72"/>
      <c r="AJ40" s="72"/>
      <c r="AK40" s="72"/>
      <c r="AL40" s="72"/>
      <c r="AM40" s="72"/>
      <c r="AN40" s="72"/>
      <c r="AO40" s="72"/>
      <c r="AP40" s="72"/>
      <c r="AQ40" s="72"/>
      <c r="AR40" s="72"/>
      <c r="AS40" s="72"/>
      <c r="AT40" s="72"/>
      <c r="AU40" s="72"/>
      <c r="AV40" s="72"/>
      <c r="AW40" s="72"/>
      <c r="AX40" s="72"/>
      <c r="AY40" s="72"/>
      <c r="BA40" s="13"/>
    </row>
    <row r="41" spans="1:53" ht="15" customHeight="1" x14ac:dyDescent="0.2">
      <c r="A41" s="13"/>
      <c r="B41" s="3"/>
      <c r="C41" s="92" t="s">
        <v>101</v>
      </c>
      <c r="D41" s="93"/>
      <c r="E41" s="93"/>
      <c r="F41" s="93"/>
      <c r="G41" s="93"/>
      <c r="H41" s="93"/>
      <c r="I41" s="93"/>
      <c r="J41" s="94"/>
      <c r="K41" s="40">
        <f>'1st QTR'!K41+'2nd QTR'!K41+'3rd QTR'!K41+'4th QTR'!K41</f>
        <v>651.98</v>
      </c>
      <c r="L41" s="41"/>
      <c r="M41" s="42"/>
      <c r="N41" s="1"/>
      <c r="O41" s="1"/>
      <c r="P41" s="120" t="s">
        <v>114</v>
      </c>
      <c r="Q41" s="121"/>
      <c r="R41" s="121"/>
      <c r="S41" s="121"/>
      <c r="T41" s="121"/>
      <c r="U41" s="121"/>
      <c r="V41" s="121"/>
      <c r="W41" s="121"/>
      <c r="X41" s="121"/>
      <c r="Y41" s="122"/>
      <c r="Z41" s="122"/>
      <c r="AA41" s="123"/>
      <c r="AB41" s="1"/>
      <c r="AC41" s="13"/>
      <c r="AF41" s="3"/>
      <c r="AG41" s="72"/>
      <c r="AH41" s="72"/>
      <c r="AI41" s="72"/>
      <c r="AJ41" s="72"/>
      <c r="AK41" s="72"/>
      <c r="AL41" s="72"/>
      <c r="AM41" s="72"/>
      <c r="AN41" s="72"/>
      <c r="AO41" s="72"/>
      <c r="AP41" s="72"/>
      <c r="AQ41" s="72"/>
      <c r="AR41" s="72"/>
      <c r="AS41" s="72"/>
      <c r="AT41" s="72"/>
      <c r="AU41" s="72"/>
      <c r="AV41" s="72"/>
      <c r="AW41" s="72"/>
      <c r="AX41" s="72"/>
      <c r="AY41" s="72"/>
      <c r="BA41" s="13"/>
    </row>
    <row r="42" spans="1:53" ht="15" customHeight="1" x14ac:dyDescent="0.2">
      <c r="A42" s="13"/>
      <c r="B42" s="3"/>
      <c r="C42" s="57" t="s">
        <v>102</v>
      </c>
      <c r="D42" s="104"/>
      <c r="E42" s="104"/>
      <c r="F42" s="104"/>
      <c r="G42" s="104"/>
      <c r="H42" s="104"/>
      <c r="I42" s="104"/>
      <c r="J42" s="105"/>
      <c r="K42" s="106">
        <f>SUM(K6:M41)</f>
        <v>260890.02000000002</v>
      </c>
      <c r="L42" s="107"/>
      <c r="M42" s="108"/>
      <c r="N42" s="1"/>
      <c r="O42" s="1"/>
      <c r="P42" s="124" t="s">
        <v>115</v>
      </c>
      <c r="Q42" s="125"/>
      <c r="R42" s="125"/>
      <c r="S42" s="125"/>
      <c r="T42" s="125"/>
      <c r="U42" s="125"/>
      <c r="V42" s="125"/>
      <c r="W42" s="125"/>
      <c r="X42" s="125"/>
      <c r="Y42" s="125">
        <f>W9-W20-Y31-Y40</f>
        <v>120272.5999999998</v>
      </c>
      <c r="Z42" s="125"/>
      <c r="AA42" s="126"/>
      <c r="AC42" s="13"/>
      <c r="AF42" s="3"/>
      <c r="AG42" s="3"/>
      <c r="AH42" s="3"/>
      <c r="AI42" s="3"/>
      <c r="AJ42" s="3"/>
      <c r="AK42" s="3"/>
      <c r="AL42" s="3"/>
      <c r="AM42" s="3"/>
      <c r="AN42" s="3"/>
      <c r="AO42" s="3"/>
      <c r="AP42" s="3"/>
      <c r="AQ42" s="3"/>
      <c r="AR42" s="3"/>
      <c r="AS42" s="3"/>
      <c r="AT42" s="3"/>
      <c r="AU42" s="3"/>
      <c r="AV42" s="3"/>
      <c r="AW42" s="3"/>
      <c r="AX42" s="3"/>
      <c r="AY42" s="3"/>
      <c r="BA42" s="13"/>
    </row>
    <row r="43" spans="1:53"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c r="BA43" s="13"/>
    </row>
    <row r="44" spans="1:53" ht="15" customHeight="1" x14ac:dyDescent="0.2">
      <c r="A44" s="13"/>
      <c r="B44" s="3"/>
      <c r="C44" s="3"/>
      <c r="D44" s="3"/>
      <c r="E44" s="3"/>
      <c r="F44" s="3"/>
      <c r="G44" s="3"/>
      <c r="H44" s="3"/>
      <c r="I44" s="3"/>
      <c r="J44" s="3"/>
      <c r="K44" s="12"/>
      <c r="L44" s="12"/>
      <c r="M44" s="12"/>
      <c r="N44" s="3"/>
      <c r="O44" s="3"/>
      <c r="P44" s="3"/>
      <c r="Q44" s="3"/>
      <c r="R44" s="3"/>
      <c r="S44" s="3"/>
      <c r="T44" s="3"/>
      <c r="U44" s="3"/>
      <c r="V44" s="3"/>
      <c r="W44" s="3"/>
      <c r="X44" s="3"/>
      <c r="Y44" s="12"/>
      <c r="Z44" s="12"/>
      <c r="AA44" s="12"/>
      <c r="AB44" s="3"/>
      <c r="AC44" s="13"/>
      <c r="BA44" s="13"/>
    </row>
    <row r="45" spans="1:53"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row>
    <row r="46" spans="1:53"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row>
    <row r="47" spans="1:53"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53"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s="10" customFormat="1" x14ac:dyDescent="0.2"/>
    <row r="83" spans="1:28"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x14ac:dyDescent="0.2">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x14ac:dyDescent="0.2">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x14ac:dyDescent="0.2">
      <c r="B505" s="10"/>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row>
    <row r="506" spans="1:28" x14ac:dyDescent="0.2">
      <c r="B506" s="10"/>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row>
    <row r="507" spans="1:28" x14ac:dyDescent="0.2">
      <c r="B507" s="10"/>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row>
    <row r="508" spans="1:28" x14ac:dyDescent="0.2">
      <c r="B508" s="10"/>
    </row>
  </sheetData>
  <sheetProtection algorithmName="SHA-512" hashValue="F5zW1bRMHI1TR0Iy42iURsVU/tlXzxMRsDCWpzsecx9ptNZzxrkHH3eUAIJOg9j1AUHSwpE3xAaUYfs1eWe0nA==" saltValue="IK1OXVX4fi6a34LuneZLYQ==" spinCount="100000" sheet="1" objects="1" scenarios="1"/>
  <mergeCells count="219">
    <mergeCell ref="AY2:AZ2"/>
    <mergeCell ref="AY3:AZ3"/>
    <mergeCell ref="AY4:AZ4"/>
    <mergeCell ref="AY5:AZ5"/>
    <mergeCell ref="AY6:AZ6"/>
    <mergeCell ref="AY7:AZ7"/>
    <mergeCell ref="P38:V38"/>
    <mergeCell ref="W38:X38"/>
    <mergeCell ref="Y38:AA38"/>
    <mergeCell ref="AY13:AZ13"/>
    <mergeCell ref="AY14:AZ14"/>
    <mergeCell ref="AY15:AZ15"/>
    <mergeCell ref="AU22:AV22"/>
    <mergeCell ref="P33:X33"/>
    <mergeCell ref="Y33:AA33"/>
    <mergeCell ref="AW24:AX24"/>
    <mergeCell ref="P36:V36"/>
    <mergeCell ref="W36:X36"/>
    <mergeCell ref="Y36:AA36"/>
    <mergeCell ref="P37:V37"/>
    <mergeCell ref="W37:X37"/>
    <mergeCell ref="Y37:AA37"/>
    <mergeCell ref="AW26:AX26"/>
    <mergeCell ref="AU30:AV30"/>
    <mergeCell ref="AY8:AZ8"/>
    <mergeCell ref="AY9:AZ9"/>
    <mergeCell ref="AY10:AZ10"/>
    <mergeCell ref="AY11:AZ11"/>
    <mergeCell ref="AY12:AZ12"/>
    <mergeCell ref="AU20:AV20"/>
    <mergeCell ref="AW30:AX30"/>
    <mergeCell ref="AW20:AX20"/>
    <mergeCell ref="AW22:AX22"/>
    <mergeCell ref="AW28:AX28"/>
    <mergeCell ref="AU24:AV24"/>
    <mergeCell ref="AU26:AV26"/>
    <mergeCell ref="AU28:AV28"/>
    <mergeCell ref="AE30:AI30"/>
    <mergeCell ref="AJ30:AN30"/>
    <mergeCell ref="AQ30:AT30"/>
    <mergeCell ref="AQ22:AT22"/>
    <mergeCell ref="AQ24:AT24"/>
    <mergeCell ref="AE26:AI26"/>
    <mergeCell ref="AJ26:AN26"/>
    <mergeCell ref="AE28:AI28"/>
    <mergeCell ref="AQ28:AT28"/>
    <mergeCell ref="AQ26:AT26"/>
    <mergeCell ref="AJ28:AN28"/>
    <mergeCell ref="AE2:AN2"/>
    <mergeCell ref="AE20:AN20"/>
    <mergeCell ref="AE22:AI22"/>
    <mergeCell ref="AJ22:AN22"/>
    <mergeCell ref="AE24:AI24"/>
    <mergeCell ref="AJ24:AN24"/>
    <mergeCell ref="AQ11:AT11"/>
    <mergeCell ref="AQ20:AT20"/>
    <mergeCell ref="AQ2:AT2"/>
    <mergeCell ref="AQ3:AT3"/>
    <mergeCell ref="AQ4:AT4"/>
    <mergeCell ref="AQ5:AT5"/>
    <mergeCell ref="AQ6:AT6"/>
    <mergeCell ref="AQ7:AT7"/>
    <mergeCell ref="AQ8:AT8"/>
    <mergeCell ref="AQ9:AT9"/>
    <mergeCell ref="AQ10:AT10"/>
    <mergeCell ref="AQ12:AT12"/>
    <mergeCell ref="AQ13:AT13"/>
    <mergeCell ref="AQ14:AT14"/>
    <mergeCell ref="AQ15:AT15"/>
    <mergeCell ref="C25:J25"/>
    <mergeCell ref="C26:J26"/>
    <mergeCell ref="C33:J33"/>
    <mergeCell ref="C20:J20"/>
    <mergeCell ref="C7:J7"/>
    <mergeCell ref="P8:X8"/>
    <mergeCell ref="C9:J9"/>
    <mergeCell ref="C10:J10"/>
    <mergeCell ref="C30:J30"/>
    <mergeCell ref="P25:X25"/>
    <mergeCell ref="P26:X26"/>
    <mergeCell ref="C16:J16"/>
    <mergeCell ref="C18:J18"/>
    <mergeCell ref="H17:J17"/>
    <mergeCell ref="K21:M21"/>
    <mergeCell ref="K22:M22"/>
    <mergeCell ref="K23:M23"/>
    <mergeCell ref="C14:J14"/>
    <mergeCell ref="K25:M25"/>
    <mergeCell ref="K8:M8"/>
    <mergeCell ref="K14:M14"/>
    <mergeCell ref="K15:M15"/>
    <mergeCell ref="K16:M16"/>
    <mergeCell ref="K17:M17"/>
    <mergeCell ref="K18:M18"/>
    <mergeCell ref="K24:M24"/>
    <mergeCell ref="C19:J19"/>
    <mergeCell ref="K11:M11"/>
    <mergeCell ref="K12:M12"/>
    <mergeCell ref="K13:M13"/>
    <mergeCell ref="C11:J11"/>
    <mergeCell ref="C12:J12"/>
    <mergeCell ref="C13:J13"/>
    <mergeCell ref="C17:G17"/>
    <mergeCell ref="C22:J22"/>
    <mergeCell ref="C23:J23"/>
    <mergeCell ref="C24:J24"/>
    <mergeCell ref="K9:M9"/>
    <mergeCell ref="K10:M10"/>
    <mergeCell ref="C15:J15"/>
    <mergeCell ref="C21:J21"/>
    <mergeCell ref="P17:X17"/>
    <mergeCell ref="Y16:AA16"/>
    <mergeCell ref="P27:X27"/>
    <mergeCell ref="K37:M37"/>
    <mergeCell ref="K19:M19"/>
    <mergeCell ref="P35:AA35"/>
    <mergeCell ref="P9:V9"/>
    <mergeCell ref="W9:AA9"/>
    <mergeCell ref="P12:V12"/>
    <mergeCell ref="W12:AA12"/>
    <mergeCell ref="P15:X15"/>
    <mergeCell ref="Y27:AA27"/>
    <mergeCell ref="Y17:AA17"/>
    <mergeCell ref="C28:G28"/>
    <mergeCell ref="H28:J28"/>
    <mergeCell ref="P18:X18"/>
    <mergeCell ref="P19:X19"/>
    <mergeCell ref="P13:V13"/>
    <mergeCell ref="W13:AA13"/>
    <mergeCell ref="P20:V20"/>
    <mergeCell ref="K38:M38"/>
    <mergeCell ref="K39:M39"/>
    <mergeCell ref="K26:M26"/>
    <mergeCell ref="K27:M27"/>
    <mergeCell ref="K28:M28"/>
    <mergeCell ref="K30:M30"/>
    <mergeCell ref="K29:M29"/>
    <mergeCell ref="K20:M20"/>
    <mergeCell ref="K32:M32"/>
    <mergeCell ref="K33:M33"/>
    <mergeCell ref="K34:M34"/>
    <mergeCell ref="K35:M35"/>
    <mergeCell ref="K36:M36"/>
    <mergeCell ref="K31:M31"/>
    <mergeCell ref="P39:AA39"/>
    <mergeCell ref="C42:J42"/>
    <mergeCell ref="K42:M42"/>
    <mergeCell ref="Y23:AA23"/>
    <mergeCell ref="Y24:AA24"/>
    <mergeCell ref="C41:J41"/>
    <mergeCell ref="C38:J38"/>
    <mergeCell ref="C39:J39"/>
    <mergeCell ref="K40:M40"/>
    <mergeCell ref="K41:M41"/>
    <mergeCell ref="P24:X24"/>
    <mergeCell ref="P31:X31"/>
    <mergeCell ref="Y31:AA31"/>
    <mergeCell ref="C34:J34"/>
    <mergeCell ref="C36:J36"/>
    <mergeCell ref="C27:J27"/>
    <mergeCell ref="C32:J32"/>
    <mergeCell ref="C29:J29"/>
    <mergeCell ref="C31:J31"/>
    <mergeCell ref="C35:J35"/>
    <mergeCell ref="P40:AA40"/>
    <mergeCell ref="P41:AA41"/>
    <mergeCell ref="P42:AA42"/>
    <mergeCell ref="P28:X28"/>
    <mergeCell ref="AG39:AY41"/>
    <mergeCell ref="AA2:AB2"/>
    <mergeCell ref="B2:Z2"/>
    <mergeCell ref="C4:D4"/>
    <mergeCell ref="B3:AB3"/>
    <mergeCell ref="O4:P4"/>
    <mergeCell ref="Q4:R4"/>
    <mergeCell ref="S4:T4"/>
    <mergeCell ref="AA4:AB4"/>
    <mergeCell ref="P5:AA5"/>
    <mergeCell ref="Y30:AA30"/>
    <mergeCell ref="P22:AA22"/>
    <mergeCell ref="Y26:AA26"/>
    <mergeCell ref="Y25:AA25"/>
    <mergeCell ref="P23:X23"/>
    <mergeCell ref="AG34:AY37"/>
    <mergeCell ref="P29:X29"/>
    <mergeCell ref="P30:X30"/>
    <mergeCell ref="Y28:AA28"/>
    <mergeCell ref="Y29:AA29"/>
    <mergeCell ref="C40:J40"/>
    <mergeCell ref="P34:X34"/>
    <mergeCell ref="Y34:AA34"/>
    <mergeCell ref="C37:J37"/>
    <mergeCell ref="U4:V4"/>
    <mergeCell ref="W4:X4"/>
    <mergeCell ref="Y4:Z4"/>
    <mergeCell ref="Y7:AA7"/>
    <mergeCell ref="C8:H8"/>
    <mergeCell ref="I8:J8"/>
    <mergeCell ref="P6:V6"/>
    <mergeCell ref="W6:AA6"/>
    <mergeCell ref="Y8:AA8"/>
    <mergeCell ref="E4:F4"/>
    <mergeCell ref="G4:H4"/>
    <mergeCell ref="I4:J4"/>
    <mergeCell ref="K4:L4"/>
    <mergeCell ref="M4:N4"/>
    <mergeCell ref="C5:M5"/>
    <mergeCell ref="K6:M6"/>
    <mergeCell ref="C6:J6"/>
    <mergeCell ref="K7:M7"/>
    <mergeCell ref="W20:AA20"/>
    <mergeCell ref="Y18:AA18"/>
    <mergeCell ref="P11:AA11"/>
    <mergeCell ref="Y19:AA19"/>
    <mergeCell ref="Y14:AA14"/>
    <mergeCell ref="Y15:AA15"/>
    <mergeCell ref="P14:X14"/>
    <mergeCell ref="P16:X16"/>
    <mergeCell ref="P7:X7"/>
  </mergeCells>
  <phoneticPr fontId="1" type="noConversion"/>
  <hyperlinks>
    <hyperlink ref="E4:F4" location="Jan!A1" display="Jan" xr:uid="{00000000-0004-0000-0000-000000000000}"/>
    <hyperlink ref="G4:H4" location="Feb!A1" display="Feb" xr:uid="{00000000-0004-0000-0000-000001000000}"/>
    <hyperlink ref="I4:J4" location="March!A1" display="March" xr:uid="{00000000-0004-0000-0000-000002000000}"/>
    <hyperlink ref="K4:L4" location="April!A1" display="April" xr:uid="{00000000-0004-0000-0000-000003000000}"/>
    <hyperlink ref="M4:N4" location="May!A1" display="May" xr:uid="{00000000-0004-0000-0000-000004000000}"/>
    <hyperlink ref="O4:P4" location="June!A1" display="June" xr:uid="{00000000-0004-0000-0000-000005000000}"/>
    <hyperlink ref="Q4:R4" location="July!A1" display="July" xr:uid="{00000000-0004-0000-0000-000006000000}"/>
    <hyperlink ref="S4:T4" location="Aug!A1" display="Aug" xr:uid="{00000000-0004-0000-0000-000007000000}"/>
    <hyperlink ref="U4:V4" location="Sep!A1" display="Sep" xr:uid="{00000000-0004-0000-0000-000008000000}"/>
    <hyperlink ref="W4:X4" location="Oct!A1" display="Oct" xr:uid="{00000000-0004-0000-0000-000009000000}"/>
    <hyperlink ref="Y4:Z4" location="Nov!A1" display="Nov" xr:uid="{00000000-0004-0000-0000-00000A000000}"/>
    <hyperlink ref="AA4:AB4" location="Dec!A1" display="Dec" xr:uid="{00000000-0004-0000-0000-00000B000000}"/>
    <hyperlink ref="C4:D4" location="Total!A1" display="Total" xr:uid="{00000000-0004-0000-0000-00000C000000}"/>
    <hyperlink ref="AE22:AI22" location="'1st QTR'!A1" display="1st QTR" xr:uid="{00000000-0004-0000-0000-00000D000000}"/>
    <hyperlink ref="AE24:AI24" location="'2nd QTR'!Print_Area" display="2nd QTR" xr:uid="{00000000-0004-0000-0000-00000E000000}"/>
    <hyperlink ref="AE26:AI26" location="'3rd QTR'!Print_Area" display="3rd QTR" xr:uid="{00000000-0004-0000-0000-00000F000000}"/>
    <hyperlink ref="AE28:AI28" location="'4th QTR'!Print_Area" display="4th QTR" xr:uid="{00000000-0004-0000-0000-000010000000}"/>
    <hyperlink ref="AP3" location="Jan!A1" display="Jan" xr:uid="{00000000-0004-0000-0000-000011000000}"/>
    <hyperlink ref="AP4" location="Feb!A1" display="Feb" xr:uid="{00000000-0004-0000-0000-000012000000}"/>
    <hyperlink ref="AP5" location="March!A1" display="March" xr:uid="{00000000-0004-0000-0000-000013000000}"/>
    <hyperlink ref="AP6" location="April!A1" display="April" xr:uid="{00000000-0004-0000-0000-000014000000}"/>
    <hyperlink ref="AP7" location="May!A1" display="May" xr:uid="{00000000-0004-0000-0000-000015000000}"/>
    <hyperlink ref="AP8" location="June!A1" display="June" xr:uid="{00000000-0004-0000-0000-000016000000}"/>
    <hyperlink ref="AP9" location="July!A1" display="July" xr:uid="{00000000-0004-0000-0000-000017000000}"/>
    <hyperlink ref="AP10" location="Aug!A1" display="Aug" xr:uid="{00000000-0004-0000-0000-000018000000}"/>
    <hyperlink ref="AP11" location="Sep!A1" display="Sep" xr:uid="{00000000-0004-0000-0000-000019000000}"/>
    <hyperlink ref="AP12" location="Oct!A1" display="Oct" xr:uid="{00000000-0004-0000-0000-00001A000000}"/>
    <hyperlink ref="AP13" location="Nov!A1" display="Nov" xr:uid="{00000000-0004-0000-0000-00001B000000}"/>
    <hyperlink ref="AP14" location="Dec!A1" display="Dec" xr:uid="{00000000-0004-0000-0000-00001C000000}"/>
    <hyperlink ref="AP15" location="Total!A1" display="Total" xr:uid="{00000000-0004-0000-0000-00001D000000}"/>
    <hyperlink ref="C20:J20" r:id="rId1" display="Payroll Processing Fee" xr:uid="{00000000-0004-0000-0000-00001E000000}"/>
    <hyperlink ref="P41:X41" r:id="rId2" display="Net Profit/Loss" xr:uid="{00000000-0004-0000-0000-00001F000000}"/>
  </hyperlinks>
  <pageMargins left="0.75" right="0.75" top="1" bottom="1" header="0.5" footer="0.5"/>
  <pageSetup orientation="portrait" r:id="rId3"/>
  <headerFooter alignWithMargins="0"/>
  <drawing r:id="rId4"/>
  <legacy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C661"/>
  <sheetViews>
    <sheetView zoomScale="125" zoomScaleNormal="125" workbookViewId="0">
      <selection activeCell="W4" sqref="W4:X4"/>
    </sheetView>
  </sheetViews>
  <sheetFormatPr defaultRowHeight="12.75" x14ac:dyDescent="0.2"/>
  <cols>
    <col min="1" max="1" width="3.7109375" customWidth="1"/>
    <col min="2" max="2" width="2.57031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8" width="3.140625" customWidth="1"/>
    <col min="29" max="66" width="3.140625" style="10" customWidth="1"/>
    <col min="67" max="81" width="9.140625" style="10"/>
  </cols>
  <sheetData>
    <row r="1" spans="1:54"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54" ht="18.75" customHeight="1" x14ac:dyDescent="0.2">
      <c r="A2" s="13"/>
      <c r="B2" s="75" t="s">
        <v>56</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3"/>
      <c r="AD2" s="13"/>
    </row>
    <row r="3" spans="1:54"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3"/>
      <c r="AD3" s="13"/>
      <c r="BB3" s="10">
        <v>0.625</v>
      </c>
    </row>
    <row r="4" spans="1:54" ht="18.75" customHeight="1" x14ac:dyDescent="0.2">
      <c r="A4" s="13"/>
      <c r="B4" s="15"/>
      <c r="C4" s="236" t="s">
        <v>37</v>
      </c>
      <c r="D4" s="232"/>
      <c r="E4" s="231" t="s">
        <v>23</v>
      </c>
      <c r="F4" s="232"/>
      <c r="G4" s="231" t="s">
        <v>24</v>
      </c>
      <c r="H4" s="232"/>
      <c r="I4" s="231" t="s">
        <v>25</v>
      </c>
      <c r="J4" s="232"/>
      <c r="K4" s="231" t="s">
        <v>26</v>
      </c>
      <c r="L4" s="232"/>
      <c r="M4" s="231" t="s">
        <v>27</v>
      </c>
      <c r="N4" s="232"/>
      <c r="O4" s="231" t="s">
        <v>28</v>
      </c>
      <c r="P4" s="232"/>
      <c r="Q4" s="231" t="s">
        <v>29</v>
      </c>
      <c r="R4" s="232"/>
      <c r="S4" s="231" t="s">
        <v>30</v>
      </c>
      <c r="T4" s="232"/>
      <c r="U4" s="231" t="s">
        <v>31</v>
      </c>
      <c r="V4" s="232"/>
      <c r="W4" s="231" t="s">
        <v>32</v>
      </c>
      <c r="X4" s="232"/>
      <c r="Y4" s="231" t="s">
        <v>33</v>
      </c>
      <c r="Z4" s="232"/>
      <c r="AA4" s="231" t="s">
        <v>34</v>
      </c>
      <c r="AB4" s="232"/>
      <c r="AC4" s="13"/>
      <c r="AD4" s="13"/>
    </row>
    <row r="5" spans="1:54" ht="15" customHeight="1" x14ac:dyDescent="0.2">
      <c r="A5" s="13"/>
      <c r="B5" s="11"/>
      <c r="C5" s="66" t="s">
        <v>1</v>
      </c>
      <c r="D5" s="67"/>
      <c r="E5" s="68"/>
      <c r="F5" s="68"/>
      <c r="G5" s="68"/>
      <c r="H5" s="68"/>
      <c r="I5" s="68"/>
      <c r="J5" s="68"/>
      <c r="K5" s="68"/>
      <c r="L5" s="68"/>
      <c r="M5" s="69"/>
      <c r="N5" s="1"/>
      <c r="O5" s="4" t="s">
        <v>35</v>
      </c>
      <c r="P5" s="81" t="s">
        <v>5</v>
      </c>
      <c r="Q5" s="44"/>
      <c r="R5" s="44"/>
      <c r="S5" s="44"/>
      <c r="T5" s="44"/>
      <c r="U5" s="44"/>
      <c r="V5" s="44"/>
      <c r="W5" s="44"/>
      <c r="X5" s="44"/>
      <c r="Y5" s="44"/>
      <c r="Z5" s="44"/>
      <c r="AA5" s="82"/>
      <c r="AB5" s="5"/>
      <c r="AC5" s="13"/>
      <c r="AD5" s="13"/>
    </row>
    <row r="6" spans="1:54" ht="15" customHeight="1" x14ac:dyDescent="0.2">
      <c r="A6" s="13"/>
      <c r="B6" s="3"/>
      <c r="C6" s="57" t="s">
        <v>76</v>
      </c>
      <c r="D6" s="58"/>
      <c r="E6" s="58"/>
      <c r="F6" s="58"/>
      <c r="G6" s="58"/>
      <c r="H6" s="58"/>
      <c r="I6" s="58"/>
      <c r="J6" s="70"/>
      <c r="K6" s="184">
        <v>1104.98</v>
      </c>
      <c r="L6" s="185"/>
      <c r="M6" s="186"/>
      <c r="N6" s="1"/>
      <c r="O6" s="1"/>
      <c r="P6" s="61" t="s">
        <v>20</v>
      </c>
      <c r="Q6" s="62"/>
      <c r="R6" s="62"/>
      <c r="S6" s="62"/>
      <c r="T6" s="62"/>
      <c r="U6" s="62"/>
      <c r="V6" s="62"/>
      <c r="W6" s="202">
        <v>102738.21</v>
      </c>
      <c r="X6" s="195"/>
      <c r="Y6" s="195"/>
      <c r="Z6" s="195"/>
      <c r="AA6" s="196"/>
      <c r="AB6" s="1"/>
      <c r="AC6" s="13"/>
      <c r="AD6" s="13"/>
    </row>
    <row r="7" spans="1:54" ht="15" customHeight="1" x14ac:dyDescent="0.2">
      <c r="A7" s="13"/>
      <c r="B7" s="3"/>
      <c r="C7" s="114" t="s">
        <v>0</v>
      </c>
      <c r="D7" s="139"/>
      <c r="E7" s="139"/>
      <c r="F7" s="139"/>
      <c r="G7" s="139"/>
      <c r="H7" s="139"/>
      <c r="I7" s="139"/>
      <c r="J7" s="156"/>
      <c r="K7" s="184">
        <v>39.75</v>
      </c>
      <c r="L7" s="185"/>
      <c r="M7" s="186"/>
      <c r="N7" s="1"/>
      <c r="O7" s="1"/>
      <c r="P7" s="49" t="s">
        <v>6</v>
      </c>
      <c r="Q7" s="50"/>
      <c r="R7" s="50"/>
      <c r="S7" s="50"/>
      <c r="T7" s="50"/>
      <c r="U7" s="50"/>
      <c r="V7" s="50"/>
      <c r="W7" s="50"/>
      <c r="X7" s="51"/>
      <c r="Y7" s="217"/>
      <c r="Z7" s="218"/>
      <c r="AA7" s="219"/>
      <c r="AB7" s="1"/>
      <c r="AC7" s="13"/>
      <c r="AD7" s="13"/>
    </row>
    <row r="8" spans="1:54" ht="15" customHeight="1" x14ac:dyDescent="0.2">
      <c r="A8" s="13"/>
      <c r="B8" s="3"/>
      <c r="C8" s="57" t="s">
        <v>77</v>
      </c>
      <c r="D8" s="58"/>
      <c r="E8" s="58"/>
      <c r="F8" s="58"/>
      <c r="G8" s="58"/>
      <c r="H8" s="58"/>
      <c r="I8" s="59" t="s">
        <v>36</v>
      </c>
      <c r="J8" s="60"/>
      <c r="K8" s="184">
        <v>0</v>
      </c>
      <c r="L8" s="185"/>
      <c r="M8" s="186"/>
      <c r="N8" s="1"/>
      <c r="O8" s="1"/>
      <c r="P8" s="49" t="s">
        <v>19</v>
      </c>
      <c r="Q8" s="50"/>
      <c r="R8" s="50"/>
      <c r="S8" s="50"/>
      <c r="T8" s="50"/>
      <c r="U8" s="50"/>
      <c r="V8" s="50"/>
      <c r="W8" s="50"/>
      <c r="X8" s="51"/>
      <c r="Y8" s="217">
        <v>159</v>
      </c>
      <c r="Z8" s="218"/>
      <c r="AA8" s="219"/>
      <c r="AB8" s="1"/>
      <c r="AC8" s="13"/>
      <c r="AD8" s="13"/>
    </row>
    <row r="9" spans="1:54" ht="15" customHeight="1" x14ac:dyDescent="0.2">
      <c r="A9" s="13"/>
      <c r="B9" s="3"/>
      <c r="C9" s="57" t="s">
        <v>78</v>
      </c>
      <c r="D9" s="58"/>
      <c r="E9" s="58"/>
      <c r="F9" s="58"/>
      <c r="G9" s="58"/>
      <c r="H9" s="58"/>
      <c r="I9" s="58"/>
      <c r="J9" s="70"/>
      <c r="K9" s="184">
        <v>0</v>
      </c>
      <c r="L9" s="185"/>
      <c r="M9" s="186"/>
      <c r="N9" s="1"/>
      <c r="O9" s="1"/>
      <c r="P9" s="61" t="s">
        <v>7</v>
      </c>
      <c r="Q9" s="62"/>
      <c r="R9" s="62"/>
      <c r="S9" s="62"/>
      <c r="T9" s="62"/>
      <c r="U9" s="62"/>
      <c r="V9" s="62"/>
      <c r="W9" s="134">
        <f>W6-Y7+Y8</f>
        <v>102897.21</v>
      </c>
      <c r="X9" s="64"/>
      <c r="Y9" s="64"/>
      <c r="Z9" s="64"/>
      <c r="AA9" s="65"/>
      <c r="AB9" s="1"/>
      <c r="AC9" s="13"/>
      <c r="AD9" s="13"/>
    </row>
    <row r="10" spans="1:54" ht="15" customHeight="1" x14ac:dyDescent="0.2">
      <c r="A10" s="13"/>
      <c r="B10" s="3"/>
      <c r="C10" s="57" t="s">
        <v>79</v>
      </c>
      <c r="D10" s="58"/>
      <c r="E10" s="58"/>
      <c r="F10" s="58"/>
      <c r="G10" s="58"/>
      <c r="H10" s="58"/>
      <c r="I10" s="58"/>
      <c r="J10" s="70"/>
      <c r="K10" s="184">
        <v>1881.87</v>
      </c>
      <c r="L10" s="185"/>
      <c r="M10" s="186"/>
      <c r="N10" s="1"/>
      <c r="O10" s="1"/>
      <c r="P10" s="1"/>
      <c r="Q10" s="1"/>
      <c r="R10" s="1"/>
      <c r="S10" s="1"/>
      <c r="T10" s="1"/>
      <c r="U10" s="1"/>
      <c r="V10" s="1"/>
      <c r="W10" s="1"/>
      <c r="X10" s="1"/>
      <c r="Y10" s="1"/>
      <c r="Z10" s="1"/>
      <c r="AA10" s="1"/>
      <c r="AB10" s="1"/>
      <c r="AC10" s="13"/>
      <c r="AD10" s="13"/>
    </row>
    <row r="11" spans="1:54" ht="15" customHeight="1" x14ac:dyDescent="0.2">
      <c r="A11" s="13"/>
      <c r="B11" s="3"/>
      <c r="C11" s="57" t="s">
        <v>80</v>
      </c>
      <c r="D11" s="58"/>
      <c r="E11" s="58"/>
      <c r="F11" s="58"/>
      <c r="G11" s="58"/>
      <c r="H11" s="58"/>
      <c r="I11" s="58"/>
      <c r="J11" s="70"/>
      <c r="K11" s="184">
        <v>7</v>
      </c>
      <c r="L11" s="185"/>
      <c r="M11" s="186"/>
      <c r="N11" s="1"/>
      <c r="O11" s="7" t="s">
        <v>36</v>
      </c>
      <c r="P11" s="43" t="s">
        <v>8</v>
      </c>
      <c r="Q11" s="44"/>
      <c r="R11" s="44"/>
      <c r="S11" s="44"/>
      <c r="T11" s="44"/>
      <c r="U11" s="44"/>
      <c r="V11" s="44"/>
      <c r="W11" s="44"/>
      <c r="X11" s="44"/>
      <c r="Y11" s="44"/>
      <c r="Z11" s="44"/>
      <c r="AA11" s="45"/>
      <c r="AB11" s="6"/>
      <c r="AC11" s="13"/>
      <c r="AD11" s="13"/>
    </row>
    <row r="12" spans="1:54" ht="15" customHeight="1" x14ac:dyDescent="0.2">
      <c r="A12" s="13"/>
      <c r="B12" s="3"/>
      <c r="C12" s="57" t="s">
        <v>81</v>
      </c>
      <c r="D12" s="58"/>
      <c r="E12" s="58"/>
      <c r="F12" s="58"/>
      <c r="G12" s="58"/>
      <c r="H12" s="58"/>
      <c r="I12" s="58"/>
      <c r="J12" s="70"/>
      <c r="K12" s="184">
        <v>0</v>
      </c>
      <c r="L12" s="185"/>
      <c r="M12" s="186"/>
      <c r="N12" s="1"/>
      <c r="O12" s="1"/>
      <c r="P12" s="135" t="s">
        <v>71</v>
      </c>
      <c r="Q12" s="136"/>
      <c r="R12" s="136"/>
      <c r="S12" s="136"/>
      <c r="T12" s="136"/>
      <c r="U12" s="136"/>
      <c r="V12" s="136"/>
      <c r="W12" s="230">
        <v>72863.03</v>
      </c>
      <c r="X12" s="195"/>
      <c r="Y12" s="195"/>
      <c r="Z12" s="195"/>
      <c r="AA12" s="196"/>
      <c r="AB12" s="1"/>
      <c r="AC12" s="13"/>
      <c r="AD12" s="13"/>
    </row>
    <row r="13" spans="1:54" ht="15" customHeight="1" x14ac:dyDescent="0.2">
      <c r="A13" s="13"/>
      <c r="B13" s="3"/>
      <c r="C13" s="114" t="s">
        <v>82</v>
      </c>
      <c r="D13" s="139"/>
      <c r="E13" s="139"/>
      <c r="F13" s="139"/>
      <c r="G13" s="139"/>
      <c r="H13" s="139"/>
      <c r="I13" s="139"/>
      <c r="J13" s="144"/>
      <c r="K13" s="184">
        <v>0</v>
      </c>
      <c r="L13" s="185"/>
      <c r="M13" s="186"/>
      <c r="N13" s="1"/>
      <c r="O13" s="1"/>
      <c r="P13" s="135" t="s">
        <v>107</v>
      </c>
      <c r="Q13" s="136"/>
      <c r="R13" s="136"/>
      <c r="S13" s="136"/>
      <c r="T13" s="136"/>
      <c r="U13" s="136"/>
      <c r="V13" s="136"/>
      <c r="W13" s="193"/>
      <c r="X13" s="194"/>
      <c r="Y13" s="195"/>
      <c r="Z13" s="195"/>
      <c r="AA13" s="196"/>
      <c r="AB13" s="1"/>
      <c r="AC13" s="13"/>
      <c r="AD13" s="13"/>
    </row>
    <row r="14" spans="1:54" ht="15" customHeight="1" x14ac:dyDescent="0.2">
      <c r="A14" s="13"/>
      <c r="B14" s="3"/>
      <c r="C14" s="57" t="s">
        <v>83</v>
      </c>
      <c r="D14" s="58"/>
      <c r="E14" s="58"/>
      <c r="F14" s="58"/>
      <c r="G14" s="58"/>
      <c r="H14" s="58"/>
      <c r="I14" s="58"/>
      <c r="J14" s="70"/>
      <c r="K14" s="184">
        <v>48</v>
      </c>
      <c r="L14" s="185"/>
      <c r="M14" s="186"/>
      <c r="N14" s="1"/>
      <c r="O14" s="1"/>
      <c r="P14" s="46" t="s">
        <v>69</v>
      </c>
      <c r="Q14" s="47"/>
      <c r="R14" s="47"/>
      <c r="S14" s="47"/>
      <c r="T14" s="47"/>
      <c r="U14" s="47"/>
      <c r="V14" s="47"/>
      <c r="W14" s="47"/>
      <c r="X14" s="48"/>
      <c r="Y14" s="184"/>
      <c r="Z14" s="185"/>
      <c r="AA14" s="186"/>
      <c r="AB14" s="1"/>
      <c r="AC14" s="13"/>
      <c r="AD14" s="13"/>
    </row>
    <row r="15" spans="1:54" ht="15" customHeight="1" x14ac:dyDescent="0.2">
      <c r="A15" s="13"/>
      <c r="B15" s="3"/>
      <c r="C15" s="57" t="s">
        <v>84</v>
      </c>
      <c r="D15" s="58"/>
      <c r="E15" s="58"/>
      <c r="F15" s="58"/>
      <c r="G15" s="58"/>
      <c r="H15" s="58"/>
      <c r="I15" s="58"/>
      <c r="J15" s="70"/>
      <c r="K15" s="184">
        <v>0</v>
      </c>
      <c r="L15" s="185"/>
      <c r="M15" s="186"/>
      <c r="N15" s="1"/>
      <c r="O15" s="1"/>
      <c r="P15" s="46" t="s">
        <v>70</v>
      </c>
      <c r="Q15" s="47"/>
      <c r="R15" s="47"/>
      <c r="S15" s="47"/>
      <c r="T15" s="47"/>
      <c r="U15" s="47"/>
      <c r="V15" s="47"/>
      <c r="W15" s="47"/>
      <c r="X15" s="48"/>
      <c r="Y15" s="184"/>
      <c r="Z15" s="185"/>
      <c r="AA15" s="186"/>
      <c r="AB15" s="1"/>
      <c r="AC15" s="13"/>
      <c r="AD15" s="13"/>
    </row>
    <row r="16" spans="1:54" ht="15" customHeight="1" x14ac:dyDescent="0.2">
      <c r="A16" s="13"/>
      <c r="B16" s="3"/>
      <c r="C16" s="57" t="s">
        <v>85</v>
      </c>
      <c r="D16" s="58"/>
      <c r="E16" s="58"/>
      <c r="F16" s="58"/>
      <c r="G16" s="58"/>
      <c r="H16" s="58"/>
      <c r="I16" s="58"/>
      <c r="J16" s="70"/>
      <c r="K16" s="184">
        <v>77.260000000000005</v>
      </c>
      <c r="L16" s="185"/>
      <c r="M16" s="186"/>
      <c r="N16" s="1"/>
      <c r="O16" s="1"/>
      <c r="P16" s="109" t="s">
        <v>73</v>
      </c>
      <c r="Q16" s="47"/>
      <c r="R16" s="47"/>
      <c r="S16" s="47"/>
      <c r="T16" s="47"/>
      <c r="U16" s="47"/>
      <c r="V16" s="47"/>
      <c r="W16" s="47"/>
      <c r="X16" s="48"/>
      <c r="Y16" s="184"/>
      <c r="Z16" s="185"/>
      <c r="AA16" s="186"/>
      <c r="AB16" s="1"/>
      <c r="AC16" s="13"/>
      <c r="AD16" s="13"/>
    </row>
    <row r="17" spans="1:30" ht="15" customHeight="1" x14ac:dyDescent="0.2">
      <c r="A17" s="13"/>
      <c r="B17" s="3"/>
      <c r="C17" s="145" t="s">
        <v>18</v>
      </c>
      <c r="D17" s="138"/>
      <c r="E17" s="138"/>
      <c r="F17" s="138"/>
      <c r="G17" s="146"/>
      <c r="H17" s="224">
        <v>269</v>
      </c>
      <c r="I17" s="225"/>
      <c r="J17" s="226"/>
      <c r="K17" s="227">
        <f>H17*Total!BB3</f>
        <v>168.125</v>
      </c>
      <c r="L17" s="228"/>
      <c r="M17" s="229"/>
      <c r="N17" s="1"/>
      <c r="O17" s="1"/>
      <c r="P17" s="130" t="s">
        <v>103</v>
      </c>
      <c r="Q17" s="47"/>
      <c r="R17" s="47"/>
      <c r="S17" s="47"/>
      <c r="T17" s="47"/>
      <c r="U17" s="47"/>
      <c r="V17" s="47"/>
      <c r="W17" s="47"/>
      <c r="X17" s="48"/>
      <c r="Y17" s="184"/>
      <c r="Z17" s="185"/>
      <c r="AA17" s="186"/>
      <c r="AB17" s="1"/>
      <c r="AC17" s="13"/>
      <c r="AD17" s="13"/>
    </row>
    <row r="18" spans="1:30" ht="15" customHeight="1" x14ac:dyDescent="0.2">
      <c r="A18" s="13"/>
      <c r="B18" s="3"/>
      <c r="C18" s="114" t="s">
        <v>86</v>
      </c>
      <c r="D18" s="139"/>
      <c r="E18" s="139"/>
      <c r="F18" s="139"/>
      <c r="G18" s="139"/>
      <c r="H18" s="139"/>
      <c r="I18" s="139"/>
      <c r="J18" s="144"/>
      <c r="K18" s="184">
        <v>147</v>
      </c>
      <c r="L18" s="185"/>
      <c r="M18" s="186"/>
      <c r="N18" s="1"/>
      <c r="O18" s="1"/>
      <c r="P18" s="200" t="s">
        <v>101</v>
      </c>
      <c r="Q18" s="201"/>
      <c r="R18" s="201"/>
      <c r="S18" s="201"/>
      <c r="T18" s="201"/>
      <c r="U18" s="201"/>
      <c r="V18" s="201"/>
      <c r="W18" s="201"/>
      <c r="X18" s="149"/>
      <c r="Y18" s="184"/>
      <c r="Z18" s="185"/>
      <c r="AA18" s="186"/>
      <c r="AB18" s="1"/>
      <c r="AC18" s="13"/>
      <c r="AD18" s="13"/>
    </row>
    <row r="19" spans="1:30" ht="15" customHeight="1" x14ac:dyDescent="0.2">
      <c r="A19" s="13"/>
      <c r="B19" s="3"/>
      <c r="C19" s="57" t="s">
        <v>87</v>
      </c>
      <c r="D19" s="58"/>
      <c r="E19" s="58"/>
      <c r="F19" s="58"/>
      <c r="G19" s="58"/>
      <c r="H19" s="58"/>
      <c r="I19" s="58"/>
      <c r="J19" s="70"/>
      <c r="K19" s="184">
        <v>0</v>
      </c>
      <c r="L19" s="185"/>
      <c r="M19" s="186"/>
      <c r="N19" s="1"/>
      <c r="O19" s="1"/>
      <c r="P19" s="200" t="s">
        <v>101</v>
      </c>
      <c r="Q19" s="201"/>
      <c r="R19" s="201"/>
      <c r="S19" s="201"/>
      <c r="T19" s="201"/>
      <c r="U19" s="201"/>
      <c r="V19" s="201"/>
      <c r="W19" s="201"/>
      <c r="X19" s="149"/>
      <c r="Y19" s="184"/>
      <c r="Z19" s="185"/>
      <c r="AA19" s="186"/>
      <c r="AB19" s="1"/>
      <c r="AC19" s="13"/>
      <c r="AD19" s="13"/>
    </row>
    <row r="20" spans="1:30" ht="15" customHeight="1" x14ac:dyDescent="0.2">
      <c r="A20" s="13"/>
      <c r="B20" s="3"/>
      <c r="C20" s="220" t="s">
        <v>88</v>
      </c>
      <c r="D20" s="221"/>
      <c r="E20" s="221"/>
      <c r="F20" s="221"/>
      <c r="G20" s="221"/>
      <c r="H20" s="221"/>
      <c r="I20" s="221"/>
      <c r="J20" s="222"/>
      <c r="K20" s="223">
        <v>150</v>
      </c>
      <c r="L20" s="185"/>
      <c r="M20" s="186"/>
      <c r="N20" s="1"/>
      <c r="O20" s="1"/>
      <c r="P20" s="135" t="s">
        <v>8</v>
      </c>
      <c r="Q20" s="136"/>
      <c r="R20" s="136"/>
      <c r="S20" s="136"/>
      <c r="T20" s="136"/>
      <c r="U20" s="136"/>
      <c r="V20" s="136"/>
      <c r="W20" s="197">
        <f>W12+W13+Y14-Y15+Y16+Y17+Y18+Y19</f>
        <v>72863.03</v>
      </c>
      <c r="X20" s="198"/>
      <c r="Y20" s="198"/>
      <c r="Z20" s="198"/>
      <c r="AA20" s="199"/>
      <c r="AB20" s="1"/>
      <c r="AC20" s="13"/>
      <c r="AD20" s="13"/>
    </row>
    <row r="21" spans="1:30" ht="15" customHeight="1" x14ac:dyDescent="0.2">
      <c r="A21" s="13"/>
      <c r="B21" s="3"/>
      <c r="C21" s="57" t="s">
        <v>89</v>
      </c>
      <c r="D21" s="58"/>
      <c r="E21" s="58"/>
      <c r="F21" s="58"/>
      <c r="G21" s="58"/>
      <c r="H21" s="58"/>
      <c r="I21" s="58"/>
      <c r="J21" s="70"/>
      <c r="K21" s="184">
        <v>0</v>
      </c>
      <c r="L21" s="185"/>
      <c r="M21" s="186"/>
      <c r="N21" s="1"/>
      <c r="O21" s="1"/>
      <c r="P21" s="1"/>
      <c r="Q21" s="1"/>
      <c r="R21" s="1"/>
      <c r="S21" s="1"/>
      <c r="T21" s="1"/>
      <c r="U21" s="1"/>
      <c r="V21" s="1"/>
      <c r="W21" s="1"/>
      <c r="X21" s="1"/>
      <c r="Y21" s="1"/>
      <c r="Z21" s="1"/>
      <c r="AA21" s="1"/>
      <c r="AB21" s="1"/>
      <c r="AC21" s="13"/>
      <c r="AD21" s="13"/>
    </row>
    <row r="22" spans="1:30" ht="15" customHeight="1" x14ac:dyDescent="0.2">
      <c r="A22" s="13"/>
      <c r="B22" s="3"/>
      <c r="C22" s="147" t="s">
        <v>108</v>
      </c>
      <c r="D22" s="148"/>
      <c r="E22" s="148"/>
      <c r="F22" s="148"/>
      <c r="G22" s="148"/>
      <c r="H22" s="62"/>
      <c r="I22" s="62"/>
      <c r="J22" s="149"/>
      <c r="K22" s="184">
        <v>0</v>
      </c>
      <c r="L22" s="185"/>
      <c r="M22" s="186"/>
      <c r="N22" s="1"/>
      <c r="O22" s="8"/>
      <c r="P22" s="83" t="s">
        <v>11</v>
      </c>
      <c r="Q22" s="44"/>
      <c r="R22" s="44"/>
      <c r="S22" s="44"/>
      <c r="T22" s="44"/>
      <c r="U22" s="44"/>
      <c r="V22" s="44"/>
      <c r="W22" s="44"/>
      <c r="X22" s="44"/>
      <c r="Y22" s="44"/>
      <c r="Z22" s="44"/>
      <c r="AA22" s="45"/>
      <c r="AB22" s="6"/>
      <c r="AC22" s="13"/>
      <c r="AD22" s="13"/>
    </row>
    <row r="23" spans="1:30" ht="15" customHeight="1" x14ac:dyDescent="0.2">
      <c r="A23" s="13"/>
      <c r="B23" s="3"/>
      <c r="C23" s="114" t="s">
        <v>72</v>
      </c>
      <c r="D23" s="139"/>
      <c r="E23" s="139"/>
      <c r="F23" s="139"/>
      <c r="G23" s="139"/>
      <c r="H23" s="139"/>
      <c r="I23" s="139"/>
      <c r="J23" s="144"/>
      <c r="K23" s="184">
        <v>0</v>
      </c>
      <c r="L23" s="185"/>
      <c r="M23" s="186"/>
      <c r="N23" s="1"/>
      <c r="O23" s="1"/>
      <c r="P23" s="46" t="s">
        <v>13</v>
      </c>
      <c r="Q23" s="47"/>
      <c r="R23" s="47"/>
      <c r="S23" s="47"/>
      <c r="T23" s="47"/>
      <c r="U23" s="47"/>
      <c r="V23" s="47"/>
      <c r="W23" s="47"/>
      <c r="X23" s="48"/>
      <c r="Y23" s="217"/>
      <c r="Z23" s="218"/>
      <c r="AA23" s="219"/>
      <c r="AB23" s="1"/>
      <c r="AC23" s="13"/>
      <c r="AD23" s="13"/>
    </row>
    <row r="24" spans="1:30" ht="15" customHeight="1" x14ac:dyDescent="0.2">
      <c r="A24" s="13"/>
      <c r="B24" s="3"/>
      <c r="C24" s="150" t="s">
        <v>90</v>
      </c>
      <c r="D24" s="151"/>
      <c r="E24" s="151"/>
      <c r="F24" s="151"/>
      <c r="G24" s="151"/>
      <c r="H24" s="151"/>
      <c r="I24" s="151"/>
      <c r="J24" s="152"/>
      <c r="K24" s="184">
        <v>7769</v>
      </c>
      <c r="L24" s="185"/>
      <c r="M24" s="186"/>
      <c r="N24" s="1"/>
      <c r="O24" s="1"/>
      <c r="P24" s="46" t="s">
        <v>14</v>
      </c>
      <c r="Q24" s="47"/>
      <c r="R24" s="47"/>
      <c r="S24" s="47"/>
      <c r="T24" s="47"/>
      <c r="U24" s="47"/>
      <c r="V24" s="47"/>
      <c r="W24" s="47"/>
      <c r="X24" s="48"/>
      <c r="Y24" s="184"/>
      <c r="Z24" s="185"/>
      <c r="AA24" s="186"/>
      <c r="AB24" s="1"/>
      <c r="AC24" s="13"/>
      <c r="AD24" s="13"/>
    </row>
    <row r="25" spans="1:30" ht="15" customHeight="1" x14ac:dyDescent="0.2">
      <c r="A25" s="13"/>
      <c r="B25" s="3"/>
      <c r="C25" s="57" t="s">
        <v>3</v>
      </c>
      <c r="D25" s="58"/>
      <c r="E25" s="58"/>
      <c r="F25" s="58"/>
      <c r="G25" s="58"/>
      <c r="H25" s="58"/>
      <c r="I25" s="58"/>
      <c r="J25" s="70"/>
      <c r="K25" s="184">
        <v>50</v>
      </c>
      <c r="L25" s="185"/>
      <c r="M25" s="186"/>
      <c r="N25" s="1"/>
      <c r="O25" s="1"/>
      <c r="P25" s="46" t="s">
        <v>15</v>
      </c>
      <c r="Q25" s="47"/>
      <c r="R25" s="47"/>
      <c r="S25" s="47"/>
      <c r="T25" s="47"/>
      <c r="U25" s="47"/>
      <c r="V25" s="47"/>
      <c r="W25" s="47"/>
      <c r="X25" s="48"/>
      <c r="Y25" s="184"/>
      <c r="Z25" s="185"/>
      <c r="AA25" s="186"/>
      <c r="AB25" s="1"/>
      <c r="AC25" s="13"/>
      <c r="AD25" s="13"/>
    </row>
    <row r="26" spans="1:30" ht="15" customHeight="1" x14ac:dyDescent="0.2">
      <c r="A26" s="13"/>
      <c r="B26" s="3"/>
      <c r="C26" s="57" t="s">
        <v>91</v>
      </c>
      <c r="D26" s="58"/>
      <c r="E26" s="58"/>
      <c r="F26" s="58"/>
      <c r="G26" s="58"/>
      <c r="H26" s="58"/>
      <c r="I26" s="58"/>
      <c r="J26" s="70"/>
      <c r="K26" s="184">
        <v>0</v>
      </c>
      <c r="L26" s="185"/>
      <c r="M26" s="186"/>
      <c r="N26" s="1"/>
      <c r="O26" s="1"/>
      <c r="P26" s="46" t="s">
        <v>17</v>
      </c>
      <c r="Q26" s="47"/>
      <c r="R26" s="47"/>
      <c r="S26" s="47"/>
      <c r="T26" s="47"/>
      <c r="U26" s="47"/>
      <c r="V26" s="47"/>
      <c r="W26" s="47"/>
      <c r="X26" s="48"/>
      <c r="Y26" s="184"/>
      <c r="Z26" s="185"/>
      <c r="AA26" s="186"/>
      <c r="AB26" s="1"/>
      <c r="AC26" s="13"/>
      <c r="AD26" s="13"/>
    </row>
    <row r="27" spans="1:30" ht="15" customHeight="1" x14ac:dyDescent="0.2">
      <c r="A27" s="13"/>
      <c r="B27" s="3"/>
      <c r="C27" s="57" t="s">
        <v>4</v>
      </c>
      <c r="D27" s="58"/>
      <c r="E27" s="58"/>
      <c r="F27" s="58"/>
      <c r="G27" s="58"/>
      <c r="H27" s="58"/>
      <c r="I27" s="58"/>
      <c r="J27" s="70"/>
      <c r="K27" s="184">
        <v>0</v>
      </c>
      <c r="L27" s="185"/>
      <c r="M27" s="186"/>
      <c r="N27" s="1"/>
      <c r="O27" s="1"/>
      <c r="P27" s="214" t="s">
        <v>16</v>
      </c>
      <c r="Q27" s="215"/>
      <c r="R27" s="215"/>
      <c r="S27" s="215"/>
      <c r="T27" s="215"/>
      <c r="U27" s="215"/>
      <c r="V27" s="215"/>
      <c r="W27" s="215"/>
      <c r="X27" s="216"/>
      <c r="Y27" s="184"/>
      <c r="Z27" s="185"/>
      <c r="AA27" s="186"/>
      <c r="AB27" s="1"/>
      <c r="AC27" s="13"/>
      <c r="AD27" s="13"/>
    </row>
    <row r="28" spans="1:30" ht="15" customHeight="1" x14ac:dyDescent="0.2">
      <c r="A28" s="13"/>
      <c r="B28" s="3"/>
      <c r="C28" s="213" t="s">
        <v>119</v>
      </c>
      <c r="D28" s="62"/>
      <c r="E28" s="62"/>
      <c r="F28" s="62"/>
      <c r="G28" s="62"/>
      <c r="H28" s="62"/>
      <c r="I28" s="62"/>
      <c r="J28" s="149"/>
      <c r="K28" s="184">
        <v>87.39</v>
      </c>
      <c r="L28" s="185"/>
      <c r="M28" s="186"/>
      <c r="N28" s="1"/>
      <c r="O28" s="1"/>
      <c r="P28" s="208" t="s">
        <v>118</v>
      </c>
      <c r="Q28" s="209"/>
      <c r="R28" s="209"/>
      <c r="S28" s="209"/>
      <c r="T28" s="209"/>
      <c r="U28" s="209"/>
      <c r="V28" s="209"/>
      <c r="W28" s="209"/>
      <c r="X28" s="152"/>
      <c r="Y28" s="210"/>
      <c r="Z28" s="211"/>
      <c r="AA28" s="212"/>
      <c r="AB28" s="1"/>
      <c r="AC28" s="13"/>
      <c r="AD28" s="13"/>
    </row>
    <row r="29" spans="1:30" ht="15" customHeight="1" x14ac:dyDescent="0.2">
      <c r="A29" s="13"/>
      <c r="B29" s="3"/>
      <c r="C29" s="57" t="s">
        <v>93</v>
      </c>
      <c r="D29" s="58"/>
      <c r="E29" s="58"/>
      <c r="F29" s="58"/>
      <c r="G29" s="58"/>
      <c r="H29" s="58"/>
      <c r="I29" s="58"/>
      <c r="J29" s="70"/>
      <c r="K29" s="184">
        <v>0</v>
      </c>
      <c r="L29" s="185"/>
      <c r="M29" s="186"/>
      <c r="N29" s="1"/>
      <c r="O29" s="1"/>
      <c r="P29" s="200" t="s">
        <v>101</v>
      </c>
      <c r="Q29" s="201"/>
      <c r="R29" s="201"/>
      <c r="S29" s="201"/>
      <c r="T29" s="201"/>
      <c r="U29" s="201"/>
      <c r="V29" s="201"/>
      <c r="W29" s="201"/>
      <c r="X29" s="149"/>
      <c r="Y29" s="184"/>
      <c r="Z29" s="185"/>
      <c r="AA29" s="186"/>
      <c r="AB29" s="1"/>
      <c r="AC29" s="13"/>
      <c r="AD29" s="13"/>
    </row>
    <row r="30" spans="1:30" ht="15" customHeight="1" x14ac:dyDescent="0.2">
      <c r="A30" s="13"/>
      <c r="B30" s="3"/>
      <c r="C30" s="57" t="s">
        <v>94</v>
      </c>
      <c r="D30" s="58"/>
      <c r="E30" s="58"/>
      <c r="F30" s="58"/>
      <c r="G30" s="58"/>
      <c r="H30" s="58"/>
      <c r="I30" s="58"/>
      <c r="J30" s="70"/>
      <c r="K30" s="184">
        <v>594.83000000000004</v>
      </c>
      <c r="L30" s="185"/>
      <c r="M30" s="186"/>
      <c r="N30" s="1"/>
      <c r="O30" s="1"/>
      <c r="P30" s="200" t="s">
        <v>101</v>
      </c>
      <c r="Q30" s="201"/>
      <c r="R30" s="201"/>
      <c r="S30" s="201"/>
      <c r="T30" s="201"/>
      <c r="U30" s="201"/>
      <c r="V30" s="201"/>
      <c r="W30" s="201"/>
      <c r="X30" s="149"/>
      <c r="Y30" s="184"/>
      <c r="Z30" s="185"/>
      <c r="AA30" s="186"/>
      <c r="AB30" s="1"/>
      <c r="AC30" s="13"/>
      <c r="AD30" s="13"/>
    </row>
    <row r="31" spans="1:30" ht="15" customHeight="1" x14ac:dyDescent="0.2">
      <c r="A31" s="13"/>
      <c r="B31" s="3"/>
      <c r="C31" s="57" t="s">
        <v>95</v>
      </c>
      <c r="D31" s="58"/>
      <c r="E31" s="58"/>
      <c r="F31" s="58"/>
      <c r="G31" s="58"/>
      <c r="H31" s="58"/>
      <c r="I31" s="58"/>
      <c r="J31" s="70"/>
      <c r="K31" s="184">
        <v>0</v>
      </c>
      <c r="L31" s="185"/>
      <c r="M31" s="186"/>
      <c r="N31" s="1"/>
      <c r="O31" s="1"/>
      <c r="P31" s="109" t="s">
        <v>109</v>
      </c>
      <c r="Q31" s="47"/>
      <c r="R31" s="47"/>
      <c r="S31" s="47"/>
      <c r="T31" s="47"/>
      <c r="U31" s="47"/>
      <c r="V31" s="47"/>
      <c r="W31" s="47"/>
      <c r="X31" s="48"/>
      <c r="Y31" s="190">
        <f>SUM(Y23:AA30)+K42-Y28</f>
        <v>19877.084999999999</v>
      </c>
      <c r="Z31" s="191"/>
      <c r="AA31" s="192"/>
      <c r="AB31" s="1"/>
      <c r="AC31" s="13"/>
      <c r="AD31" s="13"/>
    </row>
    <row r="32" spans="1:30" ht="15" customHeight="1" thickBot="1" x14ac:dyDescent="0.25">
      <c r="A32" s="13"/>
      <c r="B32" s="3"/>
      <c r="C32" s="57" t="s">
        <v>96</v>
      </c>
      <c r="D32" s="104"/>
      <c r="E32" s="104"/>
      <c r="F32" s="104"/>
      <c r="G32" s="104"/>
      <c r="H32" s="104"/>
      <c r="I32" s="104"/>
      <c r="J32" s="105"/>
      <c r="K32" s="184">
        <v>48</v>
      </c>
      <c r="L32" s="185"/>
      <c r="M32" s="186"/>
      <c r="N32" s="1"/>
      <c r="O32" s="1"/>
      <c r="P32" s="1"/>
      <c r="Q32" s="1"/>
      <c r="R32" s="1"/>
      <c r="S32" s="1"/>
      <c r="T32" s="1"/>
      <c r="U32" s="1"/>
      <c r="V32" s="1"/>
      <c r="W32" s="1"/>
      <c r="X32" s="1"/>
      <c r="Y32" s="1"/>
      <c r="Z32" s="1"/>
      <c r="AA32" s="1"/>
      <c r="AB32" s="1"/>
      <c r="AC32" s="13"/>
      <c r="AD32" s="13"/>
    </row>
    <row r="33" spans="1:58" ht="15" customHeight="1" thickTop="1" x14ac:dyDescent="0.2">
      <c r="A33" s="13"/>
      <c r="B33" s="3"/>
      <c r="C33" s="114" t="s">
        <v>97</v>
      </c>
      <c r="D33" s="115"/>
      <c r="E33" s="115"/>
      <c r="F33" s="115"/>
      <c r="G33" s="115"/>
      <c r="H33" s="115"/>
      <c r="I33" s="115"/>
      <c r="J33" s="116"/>
      <c r="K33" s="184">
        <v>4519.8999999999996</v>
      </c>
      <c r="L33" s="185"/>
      <c r="M33" s="186"/>
      <c r="N33" s="2" t="s">
        <v>36</v>
      </c>
      <c r="O33" s="9" t="s">
        <v>36</v>
      </c>
      <c r="P33" s="178" t="s">
        <v>10</v>
      </c>
      <c r="Q33" s="179"/>
      <c r="R33" s="179"/>
      <c r="S33" s="179"/>
      <c r="T33" s="179"/>
      <c r="U33" s="179"/>
      <c r="V33" s="179"/>
      <c r="W33" s="179"/>
      <c r="X33" s="180"/>
      <c r="Y33" s="205">
        <f>W9-W20-Y31</f>
        <v>10157.095000000008</v>
      </c>
      <c r="Z33" s="206"/>
      <c r="AA33" s="207"/>
      <c r="AB33" s="5"/>
      <c r="AC33" s="13"/>
      <c r="AD33" s="13"/>
    </row>
    <row r="34" spans="1:58" ht="15" customHeight="1" x14ac:dyDescent="0.2">
      <c r="A34" s="13"/>
      <c r="B34" s="3"/>
      <c r="C34" s="57" t="s">
        <v>12</v>
      </c>
      <c r="D34" s="104"/>
      <c r="E34" s="104"/>
      <c r="F34" s="104"/>
      <c r="G34" s="104"/>
      <c r="H34" s="104"/>
      <c r="I34" s="104" t="s">
        <v>36</v>
      </c>
      <c r="J34" s="105"/>
      <c r="K34" s="184">
        <v>0</v>
      </c>
      <c r="L34" s="185"/>
      <c r="M34" s="186"/>
      <c r="N34" s="1"/>
      <c r="O34" s="3"/>
      <c r="P34" s="203"/>
      <c r="Q34" s="203"/>
      <c r="R34" s="203"/>
      <c r="S34" s="203"/>
      <c r="T34" s="203"/>
      <c r="U34" s="203"/>
      <c r="V34" s="203"/>
      <c r="W34" s="203"/>
      <c r="X34" s="203"/>
      <c r="Y34" s="204"/>
      <c r="Z34" s="204"/>
      <c r="AA34" s="204"/>
      <c r="AB34" s="3"/>
      <c r="AC34" s="13"/>
      <c r="AD34" s="13"/>
      <c r="AJ34" s="237" t="s">
        <v>122</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184"/>
      <c r="L35" s="185"/>
      <c r="M35" s="186"/>
      <c r="N35" s="1"/>
      <c r="O35" s="3"/>
      <c r="P35" s="83" t="s">
        <v>110</v>
      </c>
      <c r="Q35" s="131"/>
      <c r="R35" s="131"/>
      <c r="S35" s="131"/>
      <c r="T35" s="131"/>
      <c r="U35" s="131"/>
      <c r="V35" s="131"/>
      <c r="W35" s="131"/>
      <c r="X35" s="131"/>
      <c r="Y35" s="132"/>
      <c r="Z35" s="132"/>
      <c r="AA35" s="133"/>
      <c r="AB35" s="3"/>
      <c r="AC35" s="35">
        <v>0</v>
      </c>
      <c r="AD35" s="13"/>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184"/>
      <c r="L36" s="185"/>
      <c r="M36" s="186"/>
      <c r="N36" s="1"/>
      <c r="O36" s="3"/>
      <c r="P36" s="172" t="s">
        <v>111</v>
      </c>
      <c r="Q36" s="173"/>
      <c r="R36" s="173"/>
      <c r="S36" s="173"/>
      <c r="T36" s="173"/>
      <c r="U36" s="173"/>
      <c r="V36" s="174"/>
      <c r="W36" s="175">
        <v>1.4999999999999999E-2</v>
      </c>
      <c r="X36" s="176"/>
      <c r="Y36" s="177">
        <f>MAX(AC35,AC36)</f>
        <v>152.35642500000012</v>
      </c>
      <c r="Z36" s="64"/>
      <c r="AA36" s="65"/>
      <c r="AB36" s="3"/>
      <c r="AC36" s="35">
        <f>Y33*W36</f>
        <v>152.35642500000012</v>
      </c>
      <c r="AD36" s="13"/>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184">
        <v>200</v>
      </c>
      <c r="L37" s="185"/>
      <c r="M37" s="186"/>
      <c r="N37" s="1"/>
      <c r="O37" s="3"/>
      <c r="P37" s="172" t="s">
        <v>117</v>
      </c>
      <c r="Q37" s="173"/>
      <c r="R37" s="173"/>
      <c r="S37" s="173"/>
      <c r="T37" s="173"/>
      <c r="U37" s="173"/>
      <c r="V37" s="174"/>
      <c r="W37" s="175">
        <v>0.18</v>
      </c>
      <c r="X37" s="176">
        <v>0.18</v>
      </c>
      <c r="Y37" s="177">
        <f>MAX(AC35,AC37)</f>
        <v>1462.6216800000011</v>
      </c>
      <c r="Z37" s="64">
        <f>(Y33*0.8)*X37</f>
        <v>1462.6216800000011</v>
      </c>
      <c r="AA37" s="65"/>
      <c r="AB37" s="3"/>
      <c r="AC37" s="35">
        <f>((Y33*0.8)+Y23-Y28)*W37</f>
        <v>1462.6216800000011</v>
      </c>
      <c r="AD37" s="13"/>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92" t="s">
        <v>124</v>
      </c>
      <c r="D38" s="93"/>
      <c r="E38" s="93"/>
      <c r="F38" s="93"/>
      <c r="G38" s="93"/>
      <c r="H38" s="93"/>
      <c r="I38" s="93"/>
      <c r="J38" s="94"/>
      <c r="K38" s="184">
        <v>2843.41</v>
      </c>
      <c r="L38" s="185"/>
      <c r="M38" s="186"/>
      <c r="N38" s="1"/>
      <c r="O38" s="3"/>
      <c r="P38" s="172" t="s">
        <v>116</v>
      </c>
      <c r="Q38" s="173"/>
      <c r="R38" s="173"/>
      <c r="S38" s="173"/>
      <c r="T38" s="173"/>
      <c r="U38" s="173"/>
      <c r="V38" s="174"/>
      <c r="W38" s="175">
        <v>4.9500000000000002E-2</v>
      </c>
      <c r="X38" s="176">
        <v>4.9500000000000002E-2</v>
      </c>
      <c r="Y38" s="177">
        <f>MAX(AC35,AC38)</f>
        <v>402.22096200000033</v>
      </c>
      <c r="Z38" s="64">
        <f>(Y33*0.8)*X38</f>
        <v>402.22096200000033</v>
      </c>
      <c r="AA38" s="65"/>
      <c r="AB38" s="3"/>
      <c r="AC38" s="35">
        <f>((Y33*0.8)+Y23-Y28)*W38</f>
        <v>402.22096200000033</v>
      </c>
      <c r="AD38" s="13"/>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92" t="s">
        <v>127</v>
      </c>
      <c r="D39" s="93"/>
      <c r="E39" s="93"/>
      <c r="F39" s="93"/>
      <c r="G39" s="93"/>
      <c r="H39" s="93"/>
      <c r="I39" s="93"/>
      <c r="J39" s="94"/>
      <c r="K39" s="184">
        <v>140.57</v>
      </c>
      <c r="L39" s="185"/>
      <c r="M39" s="186"/>
      <c r="N39" s="1"/>
      <c r="O39" s="3"/>
      <c r="P39" s="100" t="s">
        <v>112</v>
      </c>
      <c r="Q39" s="101"/>
      <c r="R39" s="101"/>
      <c r="S39" s="101"/>
      <c r="T39" s="101"/>
      <c r="U39" s="101"/>
      <c r="V39" s="101"/>
      <c r="W39" s="101"/>
      <c r="X39" s="101"/>
      <c r="Y39" s="102"/>
      <c r="Z39" s="102"/>
      <c r="AA39" s="103"/>
      <c r="AB39" s="3"/>
      <c r="AC39" s="13"/>
      <c r="AD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92" t="s">
        <v>101</v>
      </c>
      <c r="D40" s="93"/>
      <c r="E40" s="93"/>
      <c r="F40" s="93"/>
      <c r="G40" s="93"/>
      <c r="H40" s="93"/>
      <c r="I40" s="93"/>
      <c r="J40" s="94"/>
      <c r="K40" s="184"/>
      <c r="L40" s="185"/>
      <c r="M40" s="186"/>
      <c r="N40" s="1"/>
      <c r="O40" s="1"/>
      <c r="P40" s="117" t="s">
        <v>113</v>
      </c>
      <c r="Q40" s="118"/>
      <c r="R40" s="118"/>
      <c r="S40" s="118"/>
      <c r="T40" s="118"/>
      <c r="U40" s="118"/>
      <c r="V40" s="118"/>
      <c r="W40" s="118"/>
      <c r="X40" s="118"/>
      <c r="Y40" s="118"/>
      <c r="Z40" s="118"/>
      <c r="AA40" s="119"/>
      <c r="AB40" s="1"/>
      <c r="AC40" s="13"/>
      <c r="AD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92" t="s">
        <v>101</v>
      </c>
      <c r="D41" s="93"/>
      <c r="E41" s="93"/>
      <c r="F41" s="93"/>
      <c r="G41" s="93"/>
      <c r="H41" s="93"/>
      <c r="I41" s="93"/>
      <c r="J41" s="94"/>
      <c r="K41" s="184"/>
      <c r="L41" s="185"/>
      <c r="M41" s="186"/>
      <c r="N41" s="1"/>
      <c r="O41" s="1"/>
      <c r="P41" s="120" t="s">
        <v>114</v>
      </c>
      <c r="Q41" s="121"/>
      <c r="R41" s="121"/>
      <c r="S41" s="121"/>
      <c r="T41" s="121"/>
      <c r="U41" s="121"/>
      <c r="V41" s="121"/>
      <c r="W41" s="121"/>
      <c r="X41" s="121"/>
      <c r="Y41" s="122"/>
      <c r="Z41" s="122"/>
      <c r="AA41" s="123"/>
      <c r="AB41" s="1"/>
      <c r="AC41" s="13"/>
      <c r="AD41" s="13"/>
    </row>
    <row r="42" spans="1:58" ht="15" customHeight="1" x14ac:dyDescent="0.2">
      <c r="A42" s="13"/>
      <c r="B42" s="3"/>
      <c r="C42" s="187" t="s">
        <v>102</v>
      </c>
      <c r="D42" s="188"/>
      <c r="E42" s="188"/>
      <c r="F42" s="188"/>
      <c r="G42" s="188"/>
      <c r="H42" s="188"/>
      <c r="I42" s="188"/>
      <c r="J42" s="189"/>
      <c r="K42" s="190">
        <f>SUM(K6:M41)</f>
        <v>19877.084999999999</v>
      </c>
      <c r="L42" s="191"/>
      <c r="M42" s="192"/>
      <c r="N42" s="1"/>
      <c r="O42" s="1"/>
      <c r="P42" s="124" t="s">
        <v>115</v>
      </c>
      <c r="Q42" s="125"/>
      <c r="R42" s="125"/>
      <c r="S42" s="125"/>
      <c r="T42" s="125"/>
      <c r="U42" s="125"/>
      <c r="V42" s="125"/>
      <c r="W42" s="125"/>
      <c r="X42" s="125"/>
      <c r="Y42" s="125">
        <f>W9-W20-Y31-Y40</f>
        <v>10157.095000000008</v>
      </c>
      <c r="Z42" s="125"/>
      <c r="AA42" s="126"/>
      <c r="AC42" s="13"/>
      <c r="AD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c r="AD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c r="AD44" s="13"/>
    </row>
    <row r="45" spans="1:58"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s="10" customFormat="1" x14ac:dyDescent="0.2"/>
    <row r="83" spans="1:28"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sheetData>
  <sheetProtection algorithmName="SHA-512" hashValue="X7NAo7T9UFpAc9eqbWTYNNT/NOzwiYqPe9pA9ukwijYzje7TDW4cHjFb9HDuQVIRW+deFgk7GUJ/Y+9bgQ6fhA==" saltValue="KUEI+RIAlZTeQU/JKKL4Pg==" spinCount="100000" sheet="1" objects="1" scenarios="1"/>
  <mergeCells count="159">
    <mergeCell ref="U4:V4"/>
    <mergeCell ref="W4:X4"/>
    <mergeCell ref="Y4:Z4"/>
    <mergeCell ref="AA4:AB4"/>
    <mergeCell ref="C5:M5"/>
    <mergeCell ref="P5:AA5"/>
    <mergeCell ref="B3:AB3"/>
    <mergeCell ref="C4:D4"/>
    <mergeCell ref="E4:F4"/>
    <mergeCell ref="G4:H4"/>
    <mergeCell ref="I4:J4"/>
    <mergeCell ref="K4:L4"/>
    <mergeCell ref="M4:N4"/>
    <mergeCell ref="O4:P4"/>
    <mergeCell ref="Q4:R4"/>
    <mergeCell ref="S4:T4"/>
    <mergeCell ref="K6:M6"/>
    <mergeCell ref="C7:J7"/>
    <mergeCell ref="K7:M7"/>
    <mergeCell ref="P7:X7"/>
    <mergeCell ref="Y7:AA7"/>
    <mergeCell ref="C10:J10"/>
    <mergeCell ref="K10:M10"/>
    <mergeCell ref="C11:J11"/>
    <mergeCell ref="K11:M11"/>
    <mergeCell ref="P11:AA11"/>
    <mergeCell ref="C8:H8"/>
    <mergeCell ref="I8:J8"/>
    <mergeCell ref="K8:M8"/>
    <mergeCell ref="P8:X8"/>
    <mergeCell ref="Y8:AA8"/>
    <mergeCell ref="C9:J9"/>
    <mergeCell ref="K9:M9"/>
    <mergeCell ref="C6:J6"/>
    <mergeCell ref="C12:J12"/>
    <mergeCell ref="K12:M12"/>
    <mergeCell ref="P12:V12"/>
    <mergeCell ref="W12:AA12"/>
    <mergeCell ref="C15:J15"/>
    <mergeCell ref="K15:M15"/>
    <mergeCell ref="P15:X15"/>
    <mergeCell ref="Y15:AA15"/>
    <mergeCell ref="C16:J16"/>
    <mergeCell ref="K16:M16"/>
    <mergeCell ref="P16:X16"/>
    <mergeCell ref="Y16:AA16"/>
    <mergeCell ref="C13:J13"/>
    <mergeCell ref="K13:M13"/>
    <mergeCell ref="C14:J14"/>
    <mergeCell ref="K14:M14"/>
    <mergeCell ref="P14:X14"/>
    <mergeCell ref="Y14:AA14"/>
    <mergeCell ref="P13:V13"/>
    <mergeCell ref="W13:AA13"/>
    <mergeCell ref="C19:J19"/>
    <mergeCell ref="K19:M19"/>
    <mergeCell ref="Y19:AA19"/>
    <mergeCell ref="C20:J20"/>
    <mergeCell ref="K20:M20"/>
    <mergeCell ref="P19:X19"/>
    <mergeCell ref="P20:V20"/>
    <mergeCell ref="W20:AA20"/>
    <mergeCell ref="H17:J17"/>
    <mergeCell ref="K17:M17"/>
    <mergeCell ref="P17:X17"/>
    <mergeCell ref="Y17:AA17"/>
    <mergeCell ref="C18:J18"/>
    <mergeCell ref="K18:M18"/>
    <mergeCell ref="Y18:AA18"/>
    <mergeCell ref="P18:X18"/>
    <mergeCell ref="C24:J24"/>
    <mergeCell ref="K24:M24"/>
    <mergeCell ref="P24:X24"/>
    <mergeCell ref="Y24:AA24"/>
    <mergeCell ref="C25:J25"/>
    <mergeCell ref="K25:M25"/>
    <mergeCell ref="P25:X25"/>
    <mergeCell ref="Y25:AA25"/>
    <mergeCell ref="C21:J21"/>
    <mergeCell ref="K21:M21"/>
    <mergeCell ref="C22:J22"/>
    <mergeCell ref="K22:M22"/>
    <mergeCell ref="P22:AA22"/>
    <mergeCell ref="C23:J23"/>
    <mergeCell ref="K23:M23"/>
    <mergeCell ref="P23:X23"/>
    <mergeCell ref="Y23:AA23"/>
    <mergeCell ref="AA2:AB2"/>
    <mergeCell ref="B2:Z2"/>
    <mergeCell ref="C17:G17"/>
    <mergeCell ref="C41:J41"/>
    <mergeCell ref="K41:M41"/>
    <mergeCell ref="P6:V6"/>
    <mergeCell ref="W6:AA6"/>
    <mergeCell ref="P9:V9"/>
    <mergeCell ref="W9:AA9"/>
    <mergeCell ref="C37:J37"/>
    <mergeCell ref="C33:J33"/>
    <mergeCell ref="K33:M33"/>
    <mergeCell ref="Y28:AA28"/>
    <mergeCell ref="P30:X30"/>
    <mergeCell ref="C29:J29"/>
    <mergeCell ref="K29:M29"/>
    <mergeCell ref="Y29:AA29"/>
    <mergeCell ref="P29:X29"/>
    <mergeCell ref="C34:J34"/>
    <mergeCell ref="K34:M34"/>
    <mergeCell ref="P34:X34"/>
    <mergeCell ref="Y34:AA34"/>
    <mergeCell ref="C30:J30"/>
    <mergeCell ref="K30:M30"/>
    <mergeCell ref="C26:J26"/>
    <mergeCell ref="K26:M26"/>
    <mergeCell ref="AJ34:BF40"/>
    <mergeCell ref="K37:M37"/>
    <mergeCell ref="C38:J38"/>
    <mergeCell ref="K38:M38"/>
    <mergeCell ref="K39:M39"/>
    <mergeCell ref="Y30:AA30"/>
    <mergeCell ref="C31:J31"/>
    <mergeCell ref="C32:J32"/>
    <mergeCell ref="K32:M32"/>
    <mergeCell ref="C28:J28"/>
    <mergeCell ref="K31:M31"/>
    <mergeCell ref="P31:X31"/>
    <mergeCell ref="Y31:AA31"/>
    <mergeCell ref="K28:M28"/>
    <mergeCell ref="P28:X28"/>
    <mergeCell ref="C27:J27"/>
    <mergeCell ref="K27:M27"/>
    <mergeCell ref="P27:X27"/>
    <mergeCell ref="Y27:AA27"/>
    <mergeCell ref="P26:X26"/>
    <mergeCell ref="Y26:AA26"/>
    <mergeCell ref="P38:V38"/>
    <mergeCell ref="C42:J42"/>
    <mergeCell ref="K42:M42"/>
    <mergeCell ref="C39:J39"/>
    <mergeCell ref="C35:J35"/>
    <mergeCell ref="C40:J40"/>
    <mergeCell ref="K40:M40"/>
    <mergeCell ref="C36:J36"/>
    <mergeCell ref="K36:M36"/>
    <mergeCell ref="P39:AA39"/>
    <mergeCell ref="P40:AA40"/>
    <mergeCell ref="Y38:AA38"/>
    <mergeCell ref="K35:M35"/>
    <mergeCell ref="W38:X38"/>
    <mergeCell ref="P33:X33"/>
    <mergeCell ref="Y33:AA33"/>
    <mergeCell ref="P35:AA35"/>
    <mergeCell ref="P41:AA41"/>
    <mergeCell ref="P42:AA42"/>
    <mergeCell ref="P36:V36"/>
    <mergeCell ref="W36:X36"/>
    <mergeCell ref="Y36:AA36"/>
    <mergeCell ref="P37:V37"/>
    <mergeCell ref="W37:X37"/>
    <mergeCell ref="Y37:AA37"/>
  </mergeCells>
  <hyperlinks>
    <hyperlink ref="E4:F4" location="Jan!A1" display="Jan" xr:uid="{00000000-0004-0000-0900-000000000000}"/>
    <hyperlink ref="G4:H4" location="Feb!A1" display="Feb" xr:uid="{00000000-0004-0000-0900-000001000000}"/>
    <hyperlink ref="I4:J4" location="March!A1" display="March" xr:uid="{00000000-0004-0000-0900-000002000000}"/>
    <hyperlink ref="K4:L4" location="April!A1" display="April" xr:uid="{00000000-0004-0000-0900-000003000000}"/>
    <hyperlink ref="M4:N4" location="May!A1" display="May" xr:uid="{00000000-0004-0000-0900-000004000000}"/>
    <hyperlink ref="O4:P4" location="June!A1" display="June" xr:uid="{00000000-0004-0000-0900-000005000000}"/>
    <hyperlink ref="Q4:R4" location="July!A1" display="July" xr:uid="{00000000-0004-0000-0900-000006000000}"/>
    <hyperlink ref="S4:T4" location="Aug!A1" display="Aug" xr:uid="{00000000-0004-0000-0900-000007000000}"/>
    <hyperlink ref="U4:V4" location="Sep!A1" display="Sep" xr:uid="{00000000-0004-0000-0900-000008000000}"/>
    <hyperlink ref="W4:X4" location="Oct!A1" display="Oct" xr:uid="{00000000-0004-0000-0900-000009000000}"/>
    <hyperlink ref="Y4:Z4" location="Nov!A1" display="Nov" xr:uid="{00000000-0004-0000-0900-00000A000000}"/>
    <hyperlink ref="AA4:AB4" location="Dec!A1" display="Dec" xr:uid="{00000000-0004-0000-0900-00000B000000}"/>
    <hyperlink ref="C4:D4" location="Total!A1" display="Total" xr:uid="{00000000-0004-0000-0900-00000C000000}"/>
    <hyperlink ref="C20:J20" r:id="rId1" display="Payroll Processing Fee" xr:uid="{00000000-0004-0000-0900-00000D000000}"/>
    <hyperlink ref="P41:X41" r:id="rId2" display="Net Profit/Loss" xr:uid="{00000000-0004-0000-0900-00000E000000}"/>
  </hyperlinks>
  <pageMargins left="0.75" right="0.75" top="1" bottom="1" header="0.5" footer="0.5"/>
  <pageSetup orientation="portrait" r:id="rId3"/>
  <headerFooter alignWithMargins="0"/>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C661"/>
  <sheetViews>
    <sheetView zoomScale="125" zoomScaleNormal="125" workbookViewId="0">
      <selection activeCell="Y4" sqref="Y4:Z4"/>
    </sheetView>
  </sheetViews>
  <sheetFormatPr defaultRowHeight="12.75" x14ac:dyDescent="0.2"/>
  <cols>
    <col min="1" max="1" width="3.7109375" customWidth="1"/>
    <col min="2" max="2" width="2.57031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8" width="3.140625" customWidth="1"/>
    <col min="29" max="66" width="3.140625" style="10" customWidth="1"/>
    <col min="67" max="81" width="9.140625" style="10"/>
  </cols>
  <sheetData>
    <row r="1" spans="1:54"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54" ht="18.75" customHeight="1" x14ac:dyDescent="0.2">
      <c r="A2" s="13"/>
      <c r="B2" s="75" t="s">
        <v>57</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3"/>
      <c r="AD2" s="13"/>
    </row>
    <row r="3" spans="1:54"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3"/>
      <c r="AD3" s="13"/>
      <c r="BB3" s="10">
        <v>0.625</v>
      </c>
    </row>
    <row r="4" spans="1:54" ht="18.75" customHeight="1" x14ac:dyDescent="0.2">
      <c r="A4" s="13"/>
      <c r="B4" s="15"/>
      <c r="C4" s="236" t="s">
        <v>37</v>
      </c>
      <c r="D4" s="232"/>
      <c r="E4" s="231" t="s">
        <v>23</v>
      </c>
      <c r="F4" s="232"/>
      <c r="G4" s="231" t="s">
        <v>24</v>
      </c>
      <c r="H4" s="232"/>
      <c r="I4" s="231" t="s">
        <v>25</v>
      </c>
      <c r="J4" s="232"/>
      <c r="K4" s="231" t="s">
        <v>26</v>
      </c>
      <c r="L4" s="232"/>
      <c r="M4" s="231" t="s">
        <v>27</v>
      </c>
      <c r="N4" s="232"/>
      <c r="O4" s="231" t="s">
        <v>28</v>
      </c>
      <c r="P4" s="232"/>
      <c r="Q4" s="231" t="s">
        <v>29</v>
      </c>
      <c r="R4" s="232"/>
      <c r="S4" s="231" t="s">
        <v>30</v>
      </c>
      <c r="T4" s="232"/>
      <c r="U4" s="231" t="s">
        <v>31</v>
      </c>
      <c r="V4" s="232"/>
      <c r="W4" s="231" t="s">
        <v>32</v>
      </c>
      <c r="X4" s="232"/>
      <c r="Y4" s="231" t="s">
        <v>33</v>
      </c>
      <c r="Z4" s="232"/>
      <c r="AA4" s="231" t="s">
        <v>34</v>
      </c>
      <c r="AB4" s="232"/>
      <c r="AC4" s="13"/>
      <c r="AD4" s="13"/>
    </row>
    <row r="5" spans="1:54" ht="15" customHeight="1" x14ac:dyDescent="0.2">
      <c r="A5" s="13"/>
      <c r="B5" s="11"/>
      <c r="C5" s="66" t="s">
        <v>1</v>
      </c>
      <c r="D5" s="67"/>
      <c r="E5" s="68"/>
      <c r="F5" s="68"/>
      <c r="G5" s="68"/>
      <c r="H5" s="68"/>
      <c r="I5" s="68"/>
      <c r="J5" s="68"/>
      <c r="K5" s="68"/>
      <c r="L5" s="68"/>
      <c r="M5" s="69"/>
      <c r="N5" s="1"/>
      <c r="O5" s="4" t="s">
        <v>35</v>
      </c>
      <c r="P5" s="81" t="s">
        <v>5</v>
      </c>
      <c r="Q5" s="44"/>
      <c r="R5" s="44"/>
      <c r="S5" s="44"/>
      <c r="T5" s="44"/>
      <c r="U5" s="44"/>
      <c r="V5" s="44"/>
      <c r="W5" s="44"/>
      <c r="X5" s="44"/>
      <c r="Y5" s="44"/>
      <c r="Z5" s="44"/>
      <c r="AA5" s="82"/>
      <c r="AB5" s="5"/>
      <c r="AC5" s="13"/>
      <c r="AD5" s="13"/>
    </row>
    <row r="6" spans="1:54" ht="15" customHeight="1" x14ac:dyDescent="0.2">
      <c r="A6" s="13"/>
      <c r="B6" s="3"/>
      <c r="C6" s="57" t="s">
        <v>76</v>
      </c>
      <c r="D6" s="58"/>
      <c r="E6" s="58"/>
      <c r="F6" s="58"/>
      <c r="G6" s="58"/>
      <c r="H6" s="58"/>
      <c r="I6" s="58"/>
      <c r="J6" s="70"/>
      <c r="K6" s="184">
        <v>1104.98</v>
      </c>
      <c r="L6" s="185"/>
      <c r="M6" s="186"/>
      <c r="N6" s="1"/>
      <c r="O6" s="1"/>
      <c r="P6" s="61" t="s">
        <v>20</v>
      </c>
      <c r="Q6" s="62"/>
      <c r="R6" s="62"/>
      <c r="S6" s="62"/>
      <c r="T6" s="62"/>
      <c r="U6" s="62"/>
      <c r="V6" s="62"/>
      <c r="W6" s="202">
        <v>100098.88</v>
      </c>
      <c r="X6" s="195"/>
      <c r="Y6" s="195"/>
      <c r="Z6" s="195"/>
      <c r="AA6" s="196"/>
      <c r="AB6" s="1"/>
      <c r="AC6" s="13"/>
      <c r="AD6" s="13"/>
    </row>
    <row r="7" spans="1:54" ht="15" customHeight="1" x14ac:dyDescent="0.2">
      <c r="A7" s="13"/>
      <c r="B7" s="3"/>
      <c r="C7" s="114" t="s">
        <v>0</v>
      </c>
      <c r="D7" s="139"/>
      <c r="E7" s="139"/>
      <c r="F7" s="139"/>
      <c r="G7" s="139"/>
      <c r="H7" s="139"/>
      <c r="I7" s="139"/>
      <c r="J7" s="156"/>
      <c r="K7" s="184">
        <v>60.75</v>
      </c>
      <c r="L7" s="185"/>
      <c r="M7" s="186"/>
      <c r="N7" s="1"/>
      <c r="O7" s="1"/>
      <c r="P7" s="49" t="s">
        <v>6</v>
      </c>
      <c r="Q7" s="50"/>
      <c r="R7" s="50"/>
      <c r="S7" s="50"/>
      <c r="T7" s="50"/>
      <c r="U7" s="50"/>
      <c r="V7" s="50"/>
      <c r="W7" s="50"/>
      <c r="X7" s="51"/>
      <c r="Y7" s="217"/>
      <c r="Z7" s="218"/>
      <c r="AA7" s="219"/>
      <c r="AB7" s="1"/>
      <c r="AC7" s="13"/>
      <c r="AD7" s="13"/>
    </row>
    <row r="8" spans="1:54" ht="15" customHeight="1" x14ac:dyDescent="0.2">
      <c r="A8" s="13"/>
      <c r="B8" s="3"/>
      <c r="C8" s="57" t="s">
        <v>77</v>
      </c>
      <c r="D8" s="58"/>
      <c r="E8" s="58"/>
      <c r="F8" s="58"/>
      <c r="G8" s="58"/>
      <c r="H8" s="58"/>
      <c r="I8" s="59" t="s">
        <v>36</v>
      </c>
      <c r="J8" s="60"/>
      <c r="K8" s="184"/>
      <c r="L8" s="185"/>
      <c r="M8" s="186"/>
      <c r="N8" s="1"/>
      <c r="O8" s="1"/>
      <c r="P8" s="49" t="s">
        <v>19</v>
      </c>
      <c r="Q8" s="50"/>
      <c r="R8" s="50"/>
      <c r="S8" s="50"/>
      <c r="T8" s="50"/>
      <c r="U8" s="50"/>
      <c r="V8" s="50"/>
      <c r="W8" s="50"/>
      <c r="X8" s="51"/>
      <c r="Y8" s="217">
        <v>171</v>
      </c>
      <c r="Z8" s="218"/>
      <c r="AA8" s="219"/>
      <c r="AB8" s="1"/>
      <c r="AC8" s="13"/>
      <c r="AD8" s="13"/>
    </row>
    <row r="9" spans="1:54" ht="15" customHeight="1" x14ac:dyDescent="0.2">
      <c r="A9" s="13"/>
      <c r="B9" s="3"/>
      <c r="C9" s="57" t="s">
        <v>78</v>
      </c>
      <c r="D9" s="58"/>
      <c r="E9" s="58"/>
      <c r="F9" s="58"/>
      <c r="G9" s="58"/>
      <c r="H9" s="58"/>
      <c r="I9" s="58"/>
      <c r="J9" s="70"/>
      <c r="K9" s="184"/>
      <c r="L9" s="185"/>
      <c r="M9" s="186"/>
      <c r="N9" s="1"/>
      <c r="O9" s="1"/>
      <c r="P9" s="61" t="s">
        <v>7</v>
      </c>
      <c r="Q9" s="62"/>
      <c r="R9" s="62"/>
      <c r="S9" s="62"/>
      <c r="T9" s="62"/>
      <c r="U9" s="62"/>
      <c r="V9" s="62"/>
      <c r="W9" s="134">
        <f>W6-Y7+Y8</f>
        <v>100269.88</v>
      </c>
      <c r="X9" s="64"/>
      <c r="Y9" s="64"/>
      <c r="Z9" s="64"/>
      <c r="AA9" s="65"/>
      <c r="AB9" s="1"/>
      <c r="AC9" s="13"/>
      <c r="AD9" s="13"/>
    </row>
    <row r="10" spans="1:54" ht="15" customHeight="1" x14ac:dyDescent="0.2">
      <c r="A10" s="13"/>
      <c r="B10" s="3"/>
      <c r="C10" s="57" t="s">
        <v>79</v>
      </c>
      <c r="D10" s="58"/>
      <c r="E10" s="58"/>
      <c r="F10" s="58"/>
      <c r="G10" s="58"/>
      <c r="H10" s="58"/>
      <c r="I10" s="58"/>
      <c r="J10" s="70"/>
      <c r="K10" s="184">
        <v>1914.26</v>
      </c>
      <c r="L10" s="185"/>
      <c r="M10" s="186"/>
      <c r="N10" s="1"/>
      <c r="O10" s="1"/>
      <c r="P10" s="1"/>
      <c r="Q10" s="1"/>
      <c r="R10" s="1"/>
      <c r="S10" s="1"/>
      <c r="T10" s="1"/>
      <c r="U10" s="1"/>
      <c r="V10" s="1"/>
      <c r="W10" s="1"/>
      <c r="X10" s="1"/>
      <c r="Y10" s="1"/>
      <c r="Z10" s="1"/>
      <c r="AA10" s="1"/>
      <c r="AB10" s="1"/>
      <c r="AC10" s="13"/>
      <c r="AD10" s="13"/>
    </row>
    <row r="11" spans="1:54" ht="15" customHeight="1" x14ac:dyDescent="0.2">
      <c r="A11" s="13"/>
      <c r="B11" s="3"/>
      <c r="C11" s="57" t="s">
        <v>80</v>
      </c>
      <c r="D11" s="58"/>
      <c r="E11" s="58"/>
      <c r="F11" s="58"/>
      <c r="G11" s="58"/>
      <c r="H11" s="58"/>
      <c r="I11" s="58"/>
      <c r="J11" s="70"/>
      <c r="K11" s="184"/>
      <c r="L11" s="185"/>
      <c r="M11" s="186"/>
      <c r="N11" s="1"/>
      <c r="O11" s="7" t="s">
        <v>36</v>
      </c>
      <c r="P11" s="43" t="s">
        <v>8</v>
      </c>
      <c r="Q11" s="44"/>
      <c r="R11" s="44"/>
      <c r="S11" s="44"/>
      <c r="T11" s="44"/>
      <c r="U11" s="44"/>
      <c r="V11" s="44"/>
      <c r="W11" s="44"/>
      <c r="X11" s="44"/>
      <c r="Y11" s="44"/>
      <c r="Z11" s="44"/>
      <c r="AA11" s="45"/>
      <c r="AB11" s="6"/>
      <c r="AC11" s="13"/>
      <c r="AD11" s="13"/>
    </row>
    <row r="12" spans="1:54" ht="15" customHeight="1" x14ac:dyDescent="0.2">
      <c r="A12" s="13"/>
      <c r="B12" s="3"/>
      <c r="C12" s="57" t="s">
        <v>81</v>
      </c>
      <c r="D12" s="58"/>
      <c r="E12" s="58"/>
      <c r="F12" s="58"/>
      <c r="G12" s="58"/>
      <c r="H12" s="58"/>
      <c r="I12" s="58"/>
      <c r="J12" s="70"/>
      <c r="K12" s="184"/>
      <c r="L12" s="185"/>
      <c r="M12" s="186"/>
      <c r="N12" s="1"/>
      <c r="O12" s="1"/>
      <c r="P12" s="135" t="s">
        <v>71</v>
      </c>
      <c r="Q12" s="136"/>
      <c r="R12" s="136"/>
      <c r="S12" s="136"/>
      <c r="T12" s="136"/>
      <c r="U12" s="136"/>
      <c r="V12" s="136"/>
      <c r="W12" s="230">
        <v>67281.210000000006</v>
      </c>
      <c r="X12" s="195"/>
      <c r="Y12" s="195"/>
      <c r="Z12" s="195"/>
      <c r="AA12" s="196"/>
      <c r="AB12" s="1"/>
      <c r="AC12" s="13"/>
      <c r="AD12" s="13"/>
    </row>
    <row r="13" spans="1:54" ht="15" customHeight="1" x14ac:dyDescent="0.2">
      <c r="A13" s="13"/>
      <c r="B13" s="3"/>
      <c r="C13" s="114" t="s">
        <v>82</v>
      </c>
      <c r="D13" s="139"/>
      <c r="E13" s="139"/>
      <c r="F13" s="139"/>
      <c r="G13" s="139"/>
      <c r="H13" s="139"/>
      <c r="I13" s="139"/>
      <c r="J13" s="144"/>
      <c r="K13" s="184"/>
      <c r="L13" s="185"/>
      <c r="M13" s="186"/>
      <c r="N13" s="1"/>
      <c r="O13" s="1"/>
      <c r="P13" s="135" t="s">
        <v>107</v>
      </c>
      <c r="Q13" s="136"/>
      <c r="R13" s="136"/>
      <c r="S13" s="136"/>
      <c r="T13" s="136"/>
      <c r="U13" s="136"/>
      <c r="V13" s="136"/>
      <c r="W13" s="193"/>
      <c r="X13" s="194"/>
      <c r="Y13" s="195"/>
      <c r="Z13" s="195"/>
      <c r="AA13" s="196"/>
      <c r="AB13" s="1"/>
      <c r="AC13" s="13"/>
      <c r="AD13" s="13"/>
    </row>
    <row r="14" spans="1:54" ht="15" customHeight="1" x14ac:dyDescent="0.2">
      <c r="A14" s="13"/>
      <c r="B14" s="3"/>
      <c r="C14" s="57" t="s">
        <v>83</v>
      </c>
      <c r="D14" s="58"/>
      <c r="E14" s="58"/>
      <c r="F14" s="58"/>
      <c r="G14" s="58"/>
      <c r="H14" s="58"/>
      <c r="I14" s="58"/>
      <c r="J14" s="70"/>
      <c r="K14" s="184">
        <v>100</v>
      </c>
      <c r="L14" s="185"/>
      <c r="M14" s="186"/>
      <c r="N14" s="1"/>
      <c r="O14" s="1"/>
      <c r="P14" s="46" t="s">
        <v>69</v>
      </c>
      <c r="Q14" s="47"/>
      <c r="R14" s="47"/>
      <c r="S14" s="47"/>
      <c r="T14" s="47"/>
      <c r="U14" s="47"/>
      <c r="V14" s="47"/>
      <c r="W14" s="47"/>
      <c r="X14" s="48"/>
      <c r="Y14" s="184"/>
      <c r="Z14" s="185"/>
      <c r="AA14" s="186"/>
      <c r="AB14" s="1"/>
      <c r="AC14" s="13"/>
      <c r="AD14" s="13"/>
    </row>
    <row r="15" spans="1:54" ht="15" customHeight="1" x14ac:dyDescent="0.2">
      <c r="A15" s="13"/>
      <c r="B15" s="3"/>
      <c r="C15" s="57" t="s">
        <v>84</v>
      </c>
      <c r="D15" s="58"/>
      <c r="E15" s="58"/>
      <c r="F15" s="58"/>
      <c r="G15" s="58"/>
      <c r="H15" s="58"/>
      <c r="I15" s="58"/>
      <c r="J15" s="70"/>
      <c r="K15" s="184"/>
      <c r="L15" s="185"/>
      <c r="M15" s="186"/>
      <c r="N15" s="1"/>
      <c r="O15" s="1"/>
      <c r="P15" s="46" t="s">
        <v>70</v>
      </c>
      <c r="Q15" s="47"/>
      <c r="R15" s="47"/>
      <c r="S15" s="47"/>
      <c r="T15" s="47"/>
      <c r="U15" s="47"/>
      <c r="V15" s="47"/>
      <c r="W15" s="47"/>
      <c r="X15" s="48"/>
      <c r="Y15" s="184"/>
      <c r="Z15" s="185"/>
      <c r="AA15" s="186"/>
      <c r="AB15" s="1"/>
      <c r="AC15" s="13"/>
      <c r="AD15" s="13"/>
    </row>
    <row r="16" spans="1:54" ht="15" customHeight="1" x14ac:dyDescent="0.2">
      <c r="A16" s="13"/>
      <c r="B16" s="3"/>
      <c r="C16" s="57" t="s">
        <v>85</v>
      </c>
      <c r="D16" s="58"/>
      <c r="E16" s="58"/>
      <c r="F16" s="58"/>
      <c r="G16" s="58"/>
      <c r="H16" s="58"/>
      <c r="I16" s="58"/>
      <c r="J16" s="70"/>
      <c r="K16" s="184">
        <v>132.38</v>
      </c>
      <c r="L16" s="185"/>
      <c r="M16" s="186"/>
      <c r="N16" s="1"/>
      <c r="O16" s="1"/>
      <c r="P16" s="109" t="s">
        <v>73</v>
      </c>
      <c r="Q16" s="47"/>
      <c r="R16" s="47"/>
      <c r="S16" s="47"/>
      <c r="T16" s="47"/>
      <c r="U16" s="47"/>
      <c r="V16" s="47"/>
      <c r="W16" s="47"/>
      <c r="X16" s="48"/>
      <c r="Y16" s="184"/>
      <c r="Z16" s="185"/>
      <c r="AA16" s="186"/>
      <c r="AB16" s="1"/>
      <c r="AC16" s="13"/>
      <c r="AD16" s="13"/>
    </row>
    <row r="17" spans="1:30" ht="15" customHeight="1" x14ac:dyDescent="0.2">
      <c r="A17" s="13"/>
      <c r="B17" s="3"/>
      <c r="C17" s="145" t="s">
        <v>18</v>
      </c>
      <c r="D17" s="138"/>
      <c r="E17" s="138"/>
      <c r="F17" s="138"/>
      <c r="G17" s="146"/>
      <c r="H17" s="224">
        <v>31</v>
      </c>
      <c r="I17" s="225"/>
      <c r="J17" s="226"/>
      <c r="K17" s="227">
        <f>H17*Total!BB3</f>
        <v>19.375</v>
      </c>
      <c r="L17" s="228"/>
      <c r="M17" s="229"/>
      <c r="N17" s="1"/>
      <c r="O17" s="1"/>
      <c r="P17" s="130" t="s">
        <v>103</v>
      </c>
      <c r="Q17" s="47"/>
      <c r="R17" s="47"/>
      <c r="S17" s="47"/>
      <c r="T17" s="47"/>
      <c r="U17" s="47"/>
      <c r="V17" s="47"/>
      <c r="W17" s="47"/>
      <c r="X17" s="48"/>
      <c r="Y17" s="184"/>
      <c r="Z17" s="185"/>
      <c r="AA17" s="186"/>
      <c r="AB17" s="1"/>
      <c r="AC17" s="13"/>
      <c r="AD17" s="13"/>
    </row>
    <row r="18" spans="1:30" ht="15" customHeight="1" x14ac:dyDescent="0.2">
      <c r="A18" s="13"/>
      <c r="B18" s="3"/>
      <c r="C18" s="114" t="s">
        <v>86</v>
      </c>
      <c r="D18" s="139"/>
      <c r="E18" s="139"/>
      <c r="F18" s="139"/>
      <c r="G18" s="139"/>
      <c r="H18" s="139"/>
      <c r="I18" s="139"/>
      <c r="J18" s="144"/>
      <c r="K18" s="184">
        <v>432.16</v>
      </c>
      <c r="L18" s="185"/>
      <c r="M18" s="186"/>
      <c r="N18" s="1"/>
      <c r="O18" s="1"/>
      <c r="P18" s="200" t="s">
        <v>101</v>
      </c>
      <c r="Q18" s="201"/>
      <c r="R18" s="201"/>
      <c r="S18" s="201"/>
      <c r="T18" s="201"/>
      <c r="U18" s="201"/>
      <c r="V18" s="201"/>
      <c r="W18" s="201"/>
      <c r="X18" s="149"/>
      <c r="Y18" s="184"/>
      <c r="Z18" s="185"/>
      <c r="AA18" s="186"/>
      <c r="AB18" s="1"/>
      <c r="AC18" s="13"/>
      <c r="AD18" s="13"/>
    </row>
    <row r="19" spans="1:30" ht="15" customHeight="1" x14ac:dyDescent="0.2">
      <c r="A19" s="13"/>
      <c r="B19" s="3"/>
      <c r="C19" s="57" t="s">
        <v>87</v>
      </c>
      <c r="D19" s="58"/>
      <c r="E19" s="58"/>
      <c r="F19" s="58"/>
      <c r="G19" s="58"/>
      <c r="H19" s="58"/>
      <c r="I19" s="58"/>
      <c r="J19" s="70"/>
      <c r="K19" s="184"/>
      <c r="L19" s="185"/>
      <c r="M19" s="186"/>
      <c r="N19" s="1"/>
      <c r="O19" s="1"/>
      <c r="P19" s="200" t="s">
        <v>101</v>
      </c>
      <c r="Q19" s="201"/>
      <c r="R19" s="201"/>
      <c r="S19" s="201"/>
      <c r="T19" s="201"/>
      <c r="U19" s="201"/>
      <c r="V19" s="201"/>
      <c r="W19" s="201"/>
      <c r="X19" s="149"/>
      <c r="Y19" s="184"/>
      <c r="Z19" s="185"/>
      <c r="AA19" s="186"/>
      <c r="AB19" s="1"/>
      <c r="AC19" s="13"/>
      <c r="AD19" s="13"/>
    </row>
    <row r="20" spans="1:30" ht="15" customHeight="1" x14ac:dyDescent="0.2">
      <c r="A20" s="13"/>
      <c r="B20" s="3"/>
      <c r="C20" s="220" t="s">
        <v>88</v>
      </c>
      <c r="D20" s="221"/>
      <c r="E20" s="221"/>
      <c r="F20" s="221"/>
      <c r="G20" s="221"/>
      <c r="H20" s="221"/>
      <c r="I20" s="221"/>
      <c r="J20" s="222"/>
      <c r="K20" s="223">
        <v>150</v>
      </c>
      <c r="L20" s="185"/>
      <c r="M20" s="186"/>
      <c r="N20" s="1"/>
      <c r="O20" s="1"/>
      <c r="P20" s="135" t="s">
        <v>8</v>
      </c>
      <c r="Q20" s="136"/>
      <c r="R20" s="136"/>
      <c r="S20" s="136"/>
      <c r="T20" s="136"/>
      <c r="U20" s="136"/>
      <c r="V20" s="136"/>
      <c r="W20" s="197">
        <f>W12+W13+Y14-Y15+Y16+Y17+Y18+Y19</f>
        <v>67281.210000000006</v>
      </c>
      <c r="X20" s="198"/>
      <c r="Y20" s="198"/>
      <c r="Z20" s="198"/>
      <c r="AA20" s="199"/>
      <c r="AB20" s="1"/>
      <c r="AC20" s="13"/>
      <c r="AD20" s="13"/>
    </row>
    <row r="21" spans="1:30" ht="15" customHeight="1" x14ac:dyDescent="0.2">
      <c r="A21" s="13"/>
      <c r="B21" s="3"/>
      <c r="C21" s="57" t="s">
        <v>89</v>
      </c>
      <c r="D21" s="58"/>
      <c r="E21" s="58"/>
      <c r="F21" s="58"/>
      <c r="G21" s="58"/>
      <c r="H21" s="58"/>
      <c r="I21" s="58"/>
      <c r="J21" s="70"/>
      <c r="K21" s="184"/>
      <c r="L21" s="185"/>
      <c r="M21" s="186"/>
      <c r="N21" s="1"/>
      <c r="O21" s="1"/>
      <c r="P21" s="1"/>
      <c r="Q21" s="1"/>
      <c r="R21" s="1"/>
      <c r="S21" s="1"/>
      <c r="T21" s="1"/>
      <c r="U21" s="1"/>
      <c r="V21" s="1"/>
      <c r="W21" s="1"/>
      <c r="X21" s="1"/>
      <c r="Y21" s="1"/>
      <c r="Z21" s="1"/>
      <c r="AA21" s="1"/>
      <c r="AB21" s="1"/>
      <c r="AC21" s="13"/>
      <c r="AD21" s="13"/>
    </row>
    <row r="22" spans="1:30" ht="15" customHeight="1" x14ac:dyDescent="0.2">
      <c r="A22" s="13"/>
      <c r="B22" s="3"/>
      <c r="C22" s="147" t="s">
        <v>108</v>
      </c>
      <c r="D22" s="148"/>
      <c r="E22" s="148"/>
      <c r="F22" s="148"/>
      <c r="G22" s="148"/>
      <c r="H22" s="62"/>
      <c r="I22" s="62"/>
      <c r="J22" s="149"/>
      <c r="K22" s="184"/>
      <c r="L22" s="185"/>
      <c r="M22" s="186"/>
      <c r="N22" s="1"/>
      <c r="O22" s="8"/>
      <c r="P22" s="83" t="s">
        <v>11</v>
      </c>
      <c r="Q22" s="44"/>
      <c r="R22" s="44"/>
      <c r="S22" s="44"/>
      <c r="T22" s="44"/>
      <c r="U22" s="44"/>
      <c r="V22" s="44"/>
      <c r="W22" s="44"/>
      <c r="X22" s="44"/>
      <c r="Y22" s="44"/>
      <c r="Z22" s="44"/>
      <c r="AA22" s="45"/>
      <c r="AB22" s="6"/>
      <c r="AC22" s="13"/>
      <c r="AD22" s="13"/>
    </row>
    <row r="23" spans="1:30" ht="15" customHeight="1" x14ac:dyDescent="0.2">
      <c r="A23" s="13"/>
      <c r="B23" s="3"/>
      <c r="C23" s="114" t="s">
        <v>72</v>
      </c>
      <c r="D23" s="139"/>
      <c r="E23" s="139"/>
      <c r="F23" s="139"/>
      <c r="G23" s="139"/>
      <c r="H23" s="139"/>
      <c r="I23" s="139"/>
      <c r="J23" s="144"/>
      <c r="K23" s="184"/>
      <c r="L23" s="185"/>
      <c r="M23" s="186"/>
      <c r="N23" s="1"/>
      <c r="O23" s="1"/>
      <c r="P23" s="46" t="s">
        <v>13</v>
      </c>
      <c r="Q23" s="47"/>
      <c r="R23" s="47"/>
      <c r="S23" s="47"/>
      <c r="T23" s="47"/>
      <c r="U23" s="47"/>
      <c r="V23" s="47"/>
      <c r="W23" s="47"/>
      <c r="X23" s="48"/>
      <c r="Y23" s="217"/>
      <c r="Z23" s="218"/>
      <c r="AA23" s="219"/>
      <c r="AB23" s="1"/>
      <c r="AC23" s="13"/>
      <c r="AD23" s="13"/>
    </row>
    <row r="24" spans="1:30" ht="15" customHeight="1" x14ac:dyDescent="0.2">
      <c r="A24" s="13"/>
      <c r="B24" s="3"/>
      <c r="C24" s="150" t="s">
        <v>90</v>
      </c>
      <c r="D24" s="151"/>
      <c r="E24" s="151"/>
      <c r="F24" s="151"/>
      <c r="G24" s="151"/>
      <c r="H24" s="151"/>
      <c r="I24" s="151"/>
      <c r="J24" s="152"/>
      <c r="K24" s="184">
        <v>7689</v>
      </c>
      <c r="L24" s="185"/>
      <c r="M24" s="186"/>
      <c r="N24" s="1"/>
      <c r="O24" s="1"/>
      <c r="P24" s="46" t="s">
        <v>14</v>
      </c>
      <c r="Q24" s="47"/>
      <c r="R24" s="47"/>
      <c r="S24" s="47"/>
      <c r="T24" s="47"/>
      <c r="U24" s="47"/>
      <c r="V24" s="47"/>
      <c r="W24" s="47"/>
      <c r="X24" s="48"/>
      <c r="Y24" s="184"/>
      <c r="Z24" s="185"/>
      <c r="AA24" s="186"/>
      <c r="AB24" s="1"/>
      <c r="AC24" s="13"/>
      <c r="AD24" s="13"/>
    </row>
    <row r="25" spans="1:30" ht="15" customHeight="1" x14ac:dyDescent="0.2">
      <c r="A25" s="13"/>
      <c r="B25" s="3"/>
      <c r="C25" s="57" t="s">
        <v>3</v>
      </c>
      <c r="D25" s="58"/>
      <c r="E25" s="58"/>
      <c r="F25" s="58"/>
      <c r="G25" s="58"/>
      <c r="H25" s="58"/>
      <c r="I25" s="58"/>
      <c r="J25" s="70"/>
      <c r="K25" s="184">
        <v>50</v>
      </c>
      <c r="L25" s="185"/>
      <c r="M25" s="186"/>
      <c r="N25" s="1"/>
      <c r="O25" s="1"/>
      <c r="P25" s="46" t="s">
        <v>15</v>
      </c>
      <c r="Q25" s="47"/>
      <c r="R25" s="47"/>
      <c r="S25" s="47"/>
      <c r="T25" s="47"/>
      <c r="U25" s="47"/>
      <c r="V25" s="47"/>
      <c r="W25" s="47"/>
      <c r="X25" s="48"/>
      <c r="Y25" s="184"/>
      <c r="Z25" s="185"/>
      <c r="AA25" s="186"/>
      <c r="AB25" s="1"/>
      <c r="AC25" s="13"/>
      <c r="AD25" s="13"/>
    </row>
    <row r="26" spans="1:30" ht="15" customHeight="1" x14ac:dyDescent="0.2">
      <c r="A26" s="13"/>
      <c r="B26" s="3"/>
      <c r="C26" s="57" t="s">
        <v>91</v>
      </c>
      <c r="D26" s="58"/>
      <c r="E26" s="58"/>
      <c r="F26" s="58"/>
      <c r="G26" s="58"/>
      <c r="H26" s="58"/>
      <c r="I26" s="58"/>
      <c r="J26" s="70"/>
      <c r="K26" s="184"/>
      <c r="L26" s="185"/>
      <c r="M26" s="186"/>
      <c r="N26" s="1"/>
      <c r="O26" s="1"/>
      <c r="P26" s="46" t="s">
        <v>17</v>
      </c>
      <c r="Q26" s="47"/>
      <c r="R26" s="47"/>
      <c r="S26" s="47"/>
      <c r="T26" s="47"/>
      <c r="U26" s="47"/>
      <c r="V26" s="47"/>
      <c r="W26" s="47"/>
      <c r="X26" s="48"/>
      <c r="Y26" s="184"/>
      <c r="Z26" s="185"/>
      <c r="AA26" s="186"/>
      <c r="AB26" s="1"/>
      <c r="AC26" s="13"/>
      <c r="AD26" s="13"/>
    </row>
    <row r="27" spans="1:30" ht="15" customHeight="1" x14ac:dyDescent="0.2">
      <c r="A27" s="13"/>
      <c r="B27" s="3"/>
      <c r="C27" s="57" t="s">
        <v>4</v>
      </c>
      <c r="D27" s="58"/>
      <c r="E27" s="58"/>
      <c r="F27" s="58"/>
      <c r="G27" s="58"/>
      <c r="H27" s="58"/>
      <c r="I27" s="58"/>
      <c r="J27" s="70"/>
      <c r="K27" s="184"/>
      <c r="L27" s="185"/>
      <c r="M27" s="186"/>
      <c r="N27" s="1"/>
      <c r="O27" s="1"/>
      <c r="P27" s="214" t="s">
        <v>16</v>
      </c>
      <c r="Q27" s="215"/>
      <c r="R27" s="215"/>
      <c r="S27" s="215"/>
      <c r="T27" s="215"/>
      <c r="U27" s="215"/>
      <c r="V27" s="215"/>
      <c r="W27" s="215"/>
      <c r="X27" s="216"/>
      <c r="Y27" s="184"/>
      <c r="Z27" s="185"/>
      <c r="AA27" s="186"/>
      <c r="AB27" s="1"/>
      <c r="AC27" s="13"/>
      <c r="AD27" s="13"/>
    </row>
    <row r="28" spans="1:30" ht="15" customHeight="1" x14ac:dyDescent="0.2">
      <c r="A28" s="13"/>
      <c r="B28" s="3"/>
      <c r="C28" s="213" t="s">
        <v>119</v>
      </c>
      <c r="D28" s="62"/>
      <c r="E28" s="62"/>
      <c r="F28" s="62"/>
      <c r="G28" s="62"/>
      <c r="H28" s="62"/>
      <c r="I28" s="62"/>
      <c r="J28" s="149"/>
      <c r="K28" s="184">
        <v>87.39</v>
      </c>
      <c r="L28" s="185"/>
      <c r="M28" s="186"/>
      <c r="N28" s="1"/>
      <c r="O28" s="1"/>
      <c r="P28" s="208" t="s">
        <v>118</v>
      </c>
      <c r="Q28" s="209"/>
      <c r="R28" s="209"/>
      <c r="S28" s="209"/>
      <c r="T28" s="209"/>
      <c r="U28" s="209"/>
      <c r="V28" s="209"/>
      <c r="W28" s="209"/>
      <c r="X28" s="152"/>
      <c r="Y28" s="210"/>
      <c r="Z28" s="211"/>
      <c r="AA28" s="212"/>
      <c r="AB28" s="1"/>
      <c r="AC28" s="13"/>
      <c r="AD28" s="13"/>
    </row>
    <row r="29" spans="1:30" ht="15" customHeight="1" x14ac:dyDescent="0.2">
      <c r="A29" s="13"/>
      <c r="B29" s="3"/>
      <c r="C29" s="57" t="s">
        <v>93</v>
      </c>
      <c r="D29" s="58"/>
      <c r="E29" s="58"/>
      <c r="F29" s="58"/>
      <c r="G29" s="58"/>
      <c r="H29" s="58"/>
      <c r="I29" s="58"/>
      <c r="J29" s="70"/>
      <c r="K29" s="184"/>
      <c r="L29" s="185"/>
      <c r="M29" s="186"/>
      <c r="N29" s="1"/>
      <c r="O29" s="1"/>
      <c r="P29" s="200" t="s">
        <v>101</v>
      </c>
      <c r="Q29" s="201"/>
      <c r="R29" s="201"/>
      <c r="S29" s="201"/>
      <c r="T29" s="201"/>
      <c r="U29" s="201"/>
      <c r="V29" s="201"/>
      <c r="W29" s="201"/>
      <c r="X29" s="149"/>
      <c r="Y29" s="184"/>
      <c r="Z29" s="185"/>
      <c r="AA29" s="186"/>
      <c r="AB29" s="1"/>
      <c r="AC29" s="13"/>
      <c r="AD29" s="13"/>
    </row>
    <row r="30" spans="1:30" ht="15" customHeight="1" x14ac:dyDescent="0.2">
      <c r="A30" s="13"/>
      <c r="B30" s="3"/>
      <c r="C30" s="57" t="s">
        <v>94</v>
      </c>
      <c r="D30" s="58"/>
      <c r="E30" s="58"/>
      <c r="F30" s="58"/>
      <c r="G30" s="58"/>
      <c r="H30" s="58"/>
      <c r="I30" s="58"/>
      <c r="J30" s="70"/>
      <c r="K30" s="184">
        <v>642.08000000000004</v>
      </c>
      <c r="L30" s="185"/>
      <c r="M30" s="186"/>
      <c r="N30" s="1"/>
      <c r="O30" s="1"/>
      <c r="P30" s="200" t="s">
        <v>101</v>
      </c>
      <c r="Q30" s="201"/>
      <c r="R30" s="201"/>
      <c r="S30" s="201"/>
      <c r="T30" s="201"/>
      <c r="U30" s="201"/>
      <c r="V30" s="201"/>
      <c r="W30" s="201"/>
      <c r="X30" s="149"/>
      <c r="Y30" s="184"/>
      <c r="Z30" s="185"/>
      <c r="AA30" s="186"/>
      <c r="AB30" s="1"/>
      <c r="AC30" s="13"/>
      <c r="AD30" s="13"/>
    </row>
    <row r="31" spans="1:30" ht="15" customHeight="1" x14ac:dyDescent="0.2">
      <c r="A31" s="13"/>
      <c r="B31" s="3"/>
      <c r="C31" s="57" t="s">
        <v>95</v>
      </c>
      <c r="D31" s="58"/>
      <c r="E31" s="58"/>
      <c r="F31" s="58"/>
      <c r="G31" s="58"/>
      <c r="H31" s="58"/>
      <c r="I31" s="58"/>
      <c r="J31" s="70"/>
      <c r="K31" s="184"/>
      <c r="L31" s="185"/>
      <c r="M31" s="186"/>
      <c r="N31" s="1"/>
      <c r="O31" s="1"/>
      <c r="P31" s="109" t="s">
        <v>109</v>
      </c>
      <c r="Q31" s="47"/>
      <c r="R31" s="47"/>
      <c r="S31" s="47"/>
      <c r="T31" s="47"/>
      <c r="U31" s="47"/>
      <c r="V31" s="47"/>
      <c r="W31" s="47"/>
      <c r="X31" s="48"/>
      <c r="Y31" s="190">
        <f>SUM(Y23:AA30)+K42-Y28</f>
        <v>20080.494999999999</v>
      </c>
      <c r="Z31" s="191"/>
      <c r="AA31" s="192"/>
      <c r="AB31" s="1"/>
      <c r="AC31" s="13"/>
      <c r="AD31" s="13"/>
    </row>
    <row r="32" spans="1:30" ht="15" customHeight="1" thickBot="1" x14ac:dyDescent="0.25">
      <c r="A32" s="13"/>
      <c r="B32" s="3"/>
      <c r="C32" s="57" t="s">
        <v>96</v>
      </c>
      <c r="D32" s="104"/>
      <c r="E32" s="104"/>
      <c r="F32" s="104"/>
      <c r="G32" s="104"/>
      <c r="H32" s="104"/>
      <c r="I32" s="104"/>
      <c r="J32" s="105"/>
      <c r="K32" s="184"/>
      <c r="L32" s="185"/>
      <c r="M32" s="186"/>
      <c r="N32" s="1"/>
      <c r="O32" s="1"/>
      <c r="P32" s="1"/>
      <c r="Q32" s="1"/>
      <c r="R32" s="1"/>
      <c r="S32" s="1"/>
      <c r="T32" s="1"/>
      <c r="U32" s="1"/>
      <c r="V32" s="1"/>
      <c r="W32" s="1"/>
      <c r="X32" s="1"/>
      <c r="Y32" s="1"/>
      <c r="Z32" s="1"/>
      <c r="AA32" s="1"/>
      <c r="AB32" s="1"/>
      <c r="AC32" s="13"/>
      <c r="AD32" s="13"/>
    </row>
    <row r="33" spans="1:58" ht="15" customHeight="1" thickTop="1" x14ac:dyDescent="0.2">
      <c r="A33" s="13"/>
      <c r="B33" s="3"/>
      <c r="C33" s="114" t="s">
        <v>97</v>
      </c>
      <c r="D33" s="115"/>
      <c r="E33" s="115"/>
      <c r="F33" s="115"/>
      <c r="G33" s="115"/>
      <c r="H33" s="115"/>
      <c r="I33" s="115"/>
      <c r="J33" s="116"/>
      <c r="K33" s="184">
        <v>4519.8999999999996</v>
      </c>
      <c r="L33" s="185"/>
      <c r="M33" s="186"/>
      <c r="N33" s="2" t="s">
        <v>36</v>
      </c>
      <c r="O33" s="9" t="s">
        <v>36</v>
      </c>
      <c r="P33" s="178" t="s">
        <v>10</v>
      </c>
      <c r="Q33" s="179"/>
      <c r="R33" s="179"/>
      <c r="S33" s="179"/>
      <c r="T33" s="179"/>
      <c r="U33" s="179"/>
      <c r="V33" s="179"/>
      <c r="W33" s="179"/>
      <c r="X33" s="180"/>
      <c r="Y33" s="205">
        <f>W9-W20-Y31</f>
        <v>12908.174999999999</v>
      </c>
      <c r="Z33" s="206"/>
      <c r="AA33" s="207"/>
      <c r="AB33" s="5"/>
      <c r="AC33" s="13"/>
      <c r="AD33" s="13"/>
    </row>
    <row r="34" spans="1:58" ht="15" customHeight="1" x14ac:dyDescent="0.2">
      <c r="A34" s="13"/>
      <c r="B34" s="3"/>
      <c r="C34" s="57" t="s">
        <v>12</v>
      </c>
      <c r="D34" s="104"/>
      <c r="E34" s="104"/>
      <c r="F34" s="104"/>
      <c r="G34" s="104"/>
      <c r="H34" s="104"/>
      <c r="I34" s="104" t="s">
        <v>36</v>
      </c>
      <c r="J34" s="105"/>
      <c r="K34" s="184"/>
      <c r="L34" s="185"/>
      <c r="M34" s="186"/>
      <c r="N34" s="1"/>
      <c r="O34" s="3"/>
      <c r="P34" s="203"/>
      <c r="Q34" s="203"/>
      <c r="R34" s="203"/>
      <c r="S34" s="203"/>
      <c r="T34" s="203"/>
      <c r="U34" s="203"/>
      <c r="V34" s="203"/>
      <c r="W34" s="203"/>
      <c r="X34" s="203"/>
      <c r="Y34" s="204"/>
      <c r="Z34" s="204"/>
      <c r="AA34" s="204"/>
      <c r="AB34" s="3"/>
      <c r="AC34" s="13"/>
      <c r="AD34" s="13"/>
      <c r="AJ34" s="237" t="s">
        <v>122</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184"/>
      <c r="L35" s="185"/>
      <c r="M35" s="186"/>
      <c r="N35" s="1"/>
      <c r="O35" s="3"/>
      <c r="P35" s="83" t="s">
        <v>110</v>
      </c>
      <c r="Q35" s="131"/>
      <c r="R35" s="131"/>
      <c r="S35" s="131"/>
      <c r="T35" s="131"/>
      <c r="U35" s="131"/>
      <c r="V35" s="131"/>
      <c r="W35" s="131"/>
      <c r="X35" s="131"/>
      <c r="Y35" s="132"/>
      <c r="Z35" s="132"/>
      <c r="AA35" s="133"/>
      <c r="AB35" s="3"/>
      <c r="AC35" s="35">
        <v>0</v>
      </c>
      <c r="AD35" s="13"/>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184"/>
      <c r="L36" s="185"/>
      <c r="M36" s="186"/>
      <c r="N36" s="1"/>
      <c r="O36" s="3"/>
      <c r="P36" s="172" t="s">
        <v>111</v>
      </c>
      <c r="Q36" s="173"/>
      <c r="R36" s="173"/>
      <c r="S36" s="173"/>
      <c r="T36" s="173"/>
      <c r="U36" s="173"/>
      <c r="V36" s="174"/>
      <c r="W36" s="175">
        <v>1.4999999999999999E-2</v>
      </c>
      <c r="X36" s="176"/>
      <c r="Y36" s="177">
        <f>MAX(AC35,AC36)</f>
        <v>193.62262499999997</v>
      </c>
      <c r="Z36" s="64"/>
      <c r="AA36" s="65"/>
      <c r="AB36" s="3"/>
      <c r="AC36" s="35">
        <f>Y33*W36</f>
        <v>193.62262499999997</v>
      </c>
      <c r="AD36" s="13"/>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184">
        <v>200</v>
      </c>
      <c r="L37" s="185"/>
      <c r="M37" s="186"/>
      <c r="N37" s="1"/>
      <c r="O37" s="3"/>
      <c r="P37" s="172" t="s">
        <v>117</v>
      </c>
      <c r="Q37" s="173"/>
      <c r="R37" s="173"/>
      <c r="S37" s="173"/>
      <c r="T37" s="173"/>
      <c r="U37" s="173"/>
      <c r="V37" s="174"/>
      <c r="W37" s="175">
        <v>0.18</v>
      </c>
      <c r="X37" s="176">
        <v>0.18</v>
      </c>
      <c r="Y37" s="177">
        <f>MAX(AC35,AC37)</f>
        <v>1858.7772</v>
      </c>
      <c r="Z37" s="64">
        <f>(Y33*0.8)*X37</f>
        <v>1858.7772</v>
      </c>
      <c r="AA37" s="65"/>
      <c r="AB37" s="3"/>
      <c r="AC37" s="35">
        <f>((Y33*0.8)+Y23-Y28)*W37</f>
        <v>1858.7772</v>
      </c>
      <c r="AD37" s="13"/>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92" t="s">
        <v>124</v>
      </c>
      <c r="D38" s="93"/>
      <c r="E38" s="93"/>
      <c r="F38" s="93"/>
      <c r="G38" s="93"/>
      <c r="H38" s="93"/>
      <c r="I38" s="93"/>
      <c r="J38" s="94"/>
      <c r="K38" s="184">
        <v>2836.77</v>
      </c>
      <c r="L38" s="185"/>
      <c r="M38" s="186"/>
      <c r="N38" s="1"/>
      <c r="O38" s="3"/>
      <c r="P38" s="172" t="s">
        <v>116</v>
      </c>
      <c r="Q38" s="173"/>
      <c r="R38" s="173"/>
      <c r="S38" s="173"/>
      <c r="T38" s="173"/>
      <c r="U38" s="173"/>
      <c r="V38" s="174"/>
      <c r="W38" s="175">
        <v>4.9500000000000002E-2</v>
      </c>
      <c r="X38" s="176">
        <v>4.9500000000000002E-2</v>
      </c>
      <c r="Y38" s="177">
        <f>MAX(AC35,AC38)</f>
        <v>511.16373000000004</v>
      </c>
      <c r="Z38" s="64">
        <f>(Y33*0.8)*X38</f>
        <v>511.16373000000004</v>
      </c>
      <c r="AA38" s="65"/>
      <c r="AB38" s="3"/>
      <c r="AC38" s="35">
        <f>((Y33*0.8)+Y23-Y28)*W38</f>
        <v>511.16373000000004</v>
      </c>
      <c r="AD38" s="13"/>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92" t="s">
        <v>127</v>
      </c>
      <c r="D39" s="93"/>
      <c r="E39" s="93"/>
      <c r="F39" s="93"/>
      <c r="G39" s="93"/>
      <c r="H39" s="93"/>
      <c r="I39" s="93"/>
      <c r="J39" s="94"/>
      <c r="K39" s="184">
        <v>141.44999999999999</v>
      </c>
      <c r="L39" s="185"/>
      <c r="M39" s="186"/>
      <c r="N39" s="1"/>
      <c r="O39" s="3"/>
      <c r="P39" s="100" t="s">
        <v>112</v>
      </c>
      <c r="Q39" s="101"/>
      <c r="R39" s="101"/>
      <c r="S39" s="101"/>
      <c r="T39" s="101"/>
      <c r="U39" s="101"/>
      <c r="V39" s="101"/>
      <c r="W39" s="101"/>
      <c r="X39" s="101"/>
      <c r="Y39" s="102"/>
      <c r="Z39" s="102"/>
      <c r="AA39" s="103"/>
      <c r="AB39" s="3"/>
      <c r="AC39" s="13"/>
      <c r="AD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92" t="s">
        <v>101</v>
      </c>
      <c r="D40" s="93"/>
      <c r="E40" s="93"/>
      <c r="F40" s="93"/>
      <c r="G40" s="93"/>
      <c r="H40" s="93"/>
      <c r="I40" s="93"/>
      <c r="J40" s="94"/>
      <c r="K40" s="184"/>
      <c r="L40" s="185"/>
      <c r="M40" s="186"/>
      <c r="N40" s="1"/>
      <c r="O40" s="1"/>
      <c r="P40" s="117" t="s">
        <v>113</v>
      </c>
      <c r="Q40" s="118"/>
      <c r="R40" s="118"/>
      <c r="S40" s="118"/>
      <c r="T40" s="118"/>
      <c r="U40" s="118"/>
      <c r="V40" s="118"/>
      <c r="W40" s="118"/>
      <c r="X40" s="118"/>
      <c r="Y40" s="118"/>
      <c r="Z40" s="118"/>
      <c r="AA40" s="119"/>
      <c r="AB40" s="1"/>
      <c r="AC40" s="13"/>
      <c r="AD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92" t="s">
        <v>101</v>
      </c>
      <c r="D41" s="93"/>
      <c r="E41" s="93"/>
      <c r="F41" s="93"/>
      <c r="G41" s="93"/>
      <c r="H41" s="93"/>
      <c r="I41" s="93"/>
      <c r="J41" s="94"/>
      <c r="K41" s="184"/>
      <c r="L41" s="185"/>
      <c r="M41" s="186"/>
      <c r="N41" s="1"/>
      <c r="O41" s="1"/>
      <c r="P41" s="120" t="s">
        <v>114</v>
      </c>
      <c r="Q41" s="121"/>
      <c r="R41" s="121"/>
      <c r="S41" s="121"/>
      <c r="T41" s="121"/>
      <c r="U41" s="121"/>
      <c r="V41" s="121"/>
      <c r="W41" s="121"/>
      <c r="X41" s="121"/>
      <c r="Y41" s="122"/>
      <c r="Z41" s="122"/>
      <c r="AA41" s="123"/>
      <c r="AB41" s="1"/>
      <c r="AC41" s="13"/>
      <c r="AD41" s="13"/>
    </row>
    <row r="42" spans="1:58" ht="15" customHeight="1" x14ac:dyDescent="0.2">
      <c r="A42" s="13"/>
      <c r="B42" s="3"/>
      <c r="C42" s="187" t="s">
        <v>102</v>
      </c>
      <c r="D42" s="188"/>
      <c r="E42" s="188"/>
      <c r="F42" s="188"/>
      <c r="G42" s="188"/>
      <c r="H42" s="188"/>
      <c r="I42" s="188"/>
      <c r="J42" s="189"/>
      <c r="K42" s="190">
        <f>SUM(K6:M41)</f>
        <v>20080.494999999999</v>
      </c>
      <c r="L42" s="191"/>
      <c r="M42" s="192"/>
      <c r="N42" s="1"/>
      <c r="O42" s="1"/>
      <c r="P42" s="124" t="s">
        <v>115</v>
      </c>
      <c r="Q42" s="125"/>
      <c r="R42" s="125"/>
      <c r="S42" s="125"/>
      <c r="T42" s="125"/>
      <c r="U42" s="125"/>
      <c r="V42" s="125"/>
      <c r="W42" s="125"/>
      <c r="X42" s="125"/>
      <c r="Y42" s="125">
        <f>W9-W20-Y31-Y40</f>
        <v>12908.174999999999</v>
      </c>
      <c r="Z42" s="125"/>
      <c r="AA42" s="126"/>
      <c r="AC42" s="13"/>
      <c r="AD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c r="AD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c r="AD44" s="13"/>
    </row>
    <row r="45" spans="1:58"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s="10" customFormat="1" x14ac:dyDescent="0.2"/>
    <row r="83" spans="1:28"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sheetData>
  <sheetProtection algorithmName="SHA-512" hashValue="ODr7uUphfi8sOLDrb//rh9T4widShT7UC3QCIY3no39ecFx6lRqoAUAwBDwWWBI04eXC/vXGRAWG4qDarFIS4A==" saltValue="aNlSbMrYdrBjtz3C1PFYGg==" spinCount="100000" sheet="1" objects="1" scenarios="1"/>
  <mergeCells count="159">
    <mergeCell ref="U4:V4"/>
    <mergeCell ref="W4:X4"/>
    <mergeCell ref="Y4:Z4"/>
    <mergeCell ref="AA4:AB4"/>
    <mergeCell ref="C5:M5"/>
    <mergeCell ref="P5:AA5"/>
    <mergeCell ref="B3:AB3"/>
    <mergeCell ref="C4:D4"/>
    <mergeCell ref="E4:F4"/>
    <mergeCell ref="G4:H4"/>
    <mergeCell ref="I4:J4"/>
    <mergeCell ref="K4:L4"/>
    <mergeCell ref="M4:N4"/>
    <mergeCell ref="O4:P4"/>
    <mergeCell ref="Q4:R4"/>
    <mergeCell ref="S4:T4"/>
    <mergeCell ref="K6:M6"/>
    <mergeCell ref="C7:J7"/>
    <mergeCell ref="K7:M7"/>
    <mergeCell ref="P7:X7"/>
    <mergeCell ref="Y7:AA7"/>
    <mergeCell ref="C10:J10"/>
    <mergeCell ref="K10:M10"/>
    <mergeCell ref="C11:J11"/>
    <mergeCell ref="K11:M11"/>
    <mergeCell ref="P11:AA11"/>
    <mergeCell ref="C8:H8"/>
    <mergeCell ref="I8:J8"/>
    <mergeCell ref="K8:M8"/>
    <mergeCell ref="P8:X8"/>
    <mergeCell ref="Y8:AA8"/>
    <mergeCell ref="C9:J9"/>
    <mergeCell ref="K9:M9"/>
    <mergeCell ref="C6:J6"/>
    <mergeCell ref="C12:J12"/>
    <mergeCell ref="K12:M12"/>
    <mergeCell ref="P12:V12"/>
    <mergeCell ref="W12:AA12"/>
    <mergeCell ref="C15:J15"/>
    <mergeCell ref="K15:M15"/>
    <mergeCell ref="P15:X15"/>
    <mergeCell ref="Y15:AA15"/>
    <mergeCell ref="C16:J16"/>
    <mergeCell ref="K16:M16"/>
    <mergeCell ref="P16:X16"/>
    <mergeCell ref="Y16:AA16"/>
    <mergeCell ref="C13:J13"/>
    <mergeCell ref="K13:M13"/>
    <mergeCell ref="C14:J14"/>
    <mergeCell ref="K14:M14"/>
    <mergeCell ref="P14:X14"/>
    <mergeCell ref="Y14:AA14"/>
    <mergeCell ref="P13:V13"/>
    <mergeCell ref="W13:AA13"/>
    <mergeCell ref="C19:J19"/>
    <mergeCell ref="K19:M19"/>
    <mergeCell ref="Y19:AA19"/>
    <mergeCell ref="C20:J20"/>
    <mergeCell ref="K20:M20"/>
    <mergeCell ref="P19:X19"/>
    <mergeCell ref="P20:V20"/>
    <mergeCell ref="W20:AA20"/>
    <mergeCell ref="H17:J17"/>
    <mergeCell ref="K17:M17"/>
    <mergeCell ref="P17:X17"/>
    <mergeCell ref="Y17:AA17"/>
    <mergeCell ref="C18:J18"/>
    <mergeCell ref="K18:M18"/>
    <mergeCell ref="Y18:AA18"/>
    <mergeCell ref="P18:X18"/>
    <mergeCell ref="C24:J24"/>
    <mergeCell ref="K24:M24"/>
    <mergeCell ref="P24:X24"/>
    <mergeCell ref="Y24:AA24"/>
    <mergeCell ref="C25:J25"/>
    <mergeCell ref="K25:M25"/>
    <mergeCell ref="P25:X25"/>
    <mergeCell ref="Y25:AA25"/>
    <mergeCell ref="C21:J21"/>
    <mergeCell ref="K21:M21"/>
    <mergeCell ref="C22:J22"/>
    <mergeCell ref="K22:M22"/>
    <mergeCell ref="P22:AA22"/>
    <mergeCell ref="C23:J23"/>
    <mergeCell ref="K23:M23"/>
    <mergeCell ref="P23:X23"/>
    <mergeCell ref="Y23:AA23"/>
    <mergeCell ref="AA2:AB2"/>
    <mergeCell ref="B2:Z2"/>
    <mergeCell ref="C17:G17"/>
    <mergeCell ref="C41:J41"/>
    <mergeCell ref="K41:M41"/>
    <mergeCell ref="P6:V6"/>
    <mergeCell ref="W6:AA6"/>
    <mergeCell ref="P9:V9"/>
    <mergeCell ref="W9:AA9"/>
    <mergeCell ref="C37:J37"/>
    <mergeCell ref="C33:J33"/>
    <mergeCell ref="K33:M33"/>
    <mergeCell ref="Y28:AA28"/>
    <mergeCell ref="P30:X30"/>
    <mergeCell ref="C29:J29"/>
    <mergeCell ref="K29:M29"/>
    <mergeCell ref="Y29:AA29"/>
    <mergeCell ref="P29:X29"/>
    <mergeCell ref="C34:J34"/>
    <mergeCell ref="K34:M34"/>
    <mergeCell ref="P34:X34"/>
    <mergeCell ref="Y34:AA34"/>
    <mergeCell ref="C30:J30"/>
    <mergeCell ref="K30:M30"/>
    <mergeCell ref="C26:J26"/>
    <mergeCell ref="K26:M26"/>
    <mergeCell ref="AJ34:BF40"/>
    <mergeCell ref="K37:M37"/>
    <mergeCell ref="C38:J38"/>
    <mergeCell ref="K38:M38"/>
    <mergeCell ref="K39:M39"/>
    <mergeCell ref="Y30:AA30"/>
    <mergeCell ref="C31:J31"/>
    <mergeCell ref="C32:J32"/>
    <mergeCell ref="K32:M32"/>
    <mergeCell ref="C28:J28"/>
    <mergeCell ref="K31:M31"/>
    <mergeCell ref="P31:X31"/>
    <mergeCell ref="Y31:AA31"/>
    <mergeCell ref="K28:M28"/>
    <mergeCell ref="P28:X28"/>
    <mergeCell ref="C27:J27"/>
    <mergeCell ref="K27:M27"/>
    <mergeCell ref="P27:X27"/>
    <mergeCell ref="Y27:AA27"/>
    <mergeCell ref="P26:X26"/>
    <mergeCell ref="Y26:AA26"/>
    <mergeCell ref="P38:V38"/>
    <mergeCell ref="C42:J42"/>
    <mergeCell ref="K42:M42"/>
    <mergeCell ref="C39:J39"/>
    <mergeCell ref="C35:J35"/>
    <mergeCell ref="C40:J40"/>
    <mergeCell ref="K40:M40"/>
    <mergeCell ref="C36:J36"/>
    <mergeCell ref="K36:M36"/>
    <mergeCell ref="P39:AA39"/>
    <mergeCell ref="P40:AA40"/>
    <mergeCell ref="Y38:AA38"/>
    <mergeCell ref="K35:M35"/>
    <mergeCell ref="W38:X38"/>
    <mergeCell ref="P33:X33"/>
    <mergeCell ref="Y33:AA33"/>
    <mergeCell ref="P35:AA35"/>
    <mergeCell ref="P41:AA41"/>
    <mergeCell ref="P42:AA42"/>
    <mergeCell ref="P36:V36"/>
    <mergeCell ref="W36:X36"/>
    <mergeCell ref="Y36:AA36"/>
    <mergeCell ref="P37:V37"/>
    <mergeCell ref="W37:X37"/>
    <mergeCell ref="Y37:AA37"/>
  </mergeCells>
  <hyperlinks>
    <hyperlink ref="E4:F4" location="Jan!A1" display="Jan" xr:uid="{00000000-0004-0000-0A00-000000000000}"/>
    <hyperlink ref="G4:H4" location="Feb!A1" display="Feb" xr:uid="{00000000-0004-0000-0A00-000001000000}"/>
    <hyperlink ref="I4:J4" location="March!A1" display="March" xr:uid="{00000000-0004-0000-0A00-000002000000}"/>
    <hyperlink ref="K4:L4" location="April!A1" display="April" xr:uid="{00000000-0004-0000-0A00-000003000000}"/>
    <hyperlink ref="M4:N4" location="May!A1" display="May" xr:uid="{00000000-0004-0000-0A00-000004000000}"/>
    <hyperlink ref="O4:P4" location="June!A1" display="June" xr:uid="{00000000-0004-0000-0A00-000005000000}"/>
    <hyperlink ref="Q4:R4" location="July!A1" display="July" xr:uid="{00000000-0004-0000-0A00-000006000000}"/>
    <hyperlink ref="S4:T4" location="Aug!A1" display="Aug" xr:uid="{00000000-0004-0000-0A00-000007000000}"/>
    <hyperlink ref="U4:V4" location="Sep!A1" display="Sep" xr:uid="{00000000-0004-0000-0A00-000008000000}"/>
    <hyperlink ref="W4:X4" location="Oct!A1" display="Oct" xr:uid="{00000000-0004-0000-0A00-000009000000}"/>
    <hyperlink ref="Y4:Z4" location="Nov!A1" display="Nov" xr:uid="{00000000-0004-0000-0A00-00000A000000}"/>
    <hyperlink ref="AA4:AB4" location="Dec!A1" display="Dec" xr:uid="{00000000-0004-0000-0A00-00000B000000}"/>
    <hyperlink ref="C4:D4" location="Total!A1" display="Total" xr:uid="{00000000-0004-0000-0A00-00000C000000}"/>
    <hyperlink ref="C20:J20" r:id="rId1" display="Payroll Processing Fee" xr:uid="{00000000-0004-0000-0A00-00000D000000}"/>
    <hyperlink ref="P41:X41" r:id="rId2" display="Net Profit/Loss" xr:uid="{00000000-0004-0000-0A00-00000E000000}"/>
  </hyperlinks>
  <pageMargins left="0.75" right="0.75" top="1" bottom="1" header="0.5" footer="0.5"/>
  <pageSetup orientation="portrait" r:id="rId3"/>
  <headerFooter alignWithMargins="0"/>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C661"/>
  <sheetViews>
    <sheetView zoomScale="125" zoomScaleNormal="125" workbookViewId="0">
      <selection activeCell="AA4" sqref="AA4:AB4"/>
    </sheetView>
  </sheetViews>
  <sheetFormatPr defaultRowHeight="12.75" x14ac:dyDescent="0.2"/>
  <cols>
    <col min="1" max="1" width="3.7109375" customWidth="1"/>
    <col min="2" max="2" width="2.57031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8" width="3.140625" customWidth="1"/>
    <col min="29" max="66" width="3.140625" style="10" customWidth="1"/>
    <col min="67" max="81" width="9.140625" style="10"/>
  </cols>
  <sheetData>
    <row r="1" spans="1:54"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54" ht="18.75" customHeight="1" x14ac:dyDescent="0.2">
      <c r="A2" s="13"/>
      <c r="B2" s="75" t="s">
        <v>58</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3"/>
      <c r="AD2" s="13"/>
    </row>
    <row r="3" spans="1:54"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3"/>
      <c r="AD3" s="13"/>
      <c r="BB3" s="10">
        <v>0.625</v>
      </c>
    </row>
    <row r="4" spans="1:54" ht="18.75" customHeight="1" x14ac:dyDescent="0.2">
      <c r="A4" s="13"/>
      <c r="B4" s="15"/>
      <c r="C4" s="236" t="s">
        <v>37</v>
      </c>
      <c r="D4" s="232"/>
      <c r="E4" s="231" t="s">
        <v>23</v>
      </c>
      <c r="F4" s="232"/>
      <c r="G4" s="231" t="s">
        <v>24</v>
      </c>
      <c r="H4" s="232"/>
      <c r="I4" s="231" t="s">
        <v>25</v>
      </c>
      <c r="J4" s="232"/>
      <c r="K4" s="231" t="s">
        <v>26</v>
      </c>
      <c r="L4" s="232"/>
      <c r="M4" s="231" t="s">
        <v>27</v>
      </c>
      <c r="N4" s="232"/>
      <c r="O4" s="231" t="s">
        <v>28</v>
      </c>
      <c r="P4" s="232"/>
      <c r="Q4" s="231" t="s">
        <v>29</v>
      </c>
      <c r="R4" s="232"/>
      <c r="S4" s="231" t="s">
        <v>30</v>
      </c>
      <c r="T4" s="232"/>
      <c r="U4" s="231" t="s">
        <v>31</v>
      </c>
      <c r="V4" s="232"/>
      <c r="W4" s="231" t="s">
        <v>32</v>
      </c>
      <c r="X4" s="232"/>
      <c r="Y4" s="231" t="s">
        <v>33</v>
      </c>
      <c r="Z4" s="232"/>
      <c r="AA4" s="231" t="s">
        <v>34</v>
      </c>
      <c r="AB4" s="232"/>
      <c r="AC4" s="13"/>
      <c r="AD4" s="13"/>
    </row>
    <row r="5" spans="1:54" ht="15" customHeight="1" x14ac:dyDescent="0.2">
      <c r="A5" s="13"/>
      <c r="B5" s="11"/>
      <c r="C5" s="66" t="s">
        <v>1</v>
      </c>
      <c r="D5" s="67"/>
      <c r="E5" s="68"/>
      <c r="F5" s="68"/>
      <c r="G5" s="68"/>
      <c r="H5" s="68"/>
      <c r="I5" s="68"/>
      <c r="J5" s="68"/>
      <c r="K5" s="68"/>
      <c r="L5" s="68"/>
      <c r="M5" s="69"/>
      <c r="N5" s="1"/>
      <c r="O5" s="4" t="s">
        <v>35</v>
      </c>
      <c r="P5" s="81" t="s">
        <v>5</v>
      </c>
      <c r="Q5" s="44"/>
      <c r="R5" s="44"/>
      <c r="S5" s="44"/>
      <c r="T5" s="44"/>
      <c r="U5" s="44"/>
      <c r="V5" s="44"/>
      <c r="W5" s="44"/>
      <c r="X5" s="44"/>
      <c r="Y5" s="44"/>
      <c r="Z5" s="44"/>
      <c r="AA5" s="82"/>
      <c r="AB5" s="5"/>
      <c r="AC5" s="13"/>
      <c r="AD5" s="13"/>
    </row>
    <row r="6" spans="1:54" ht="15" customHeight="1" x14ac:dyDescent="0.2">
      <c r="A6" s="13"/>
      <c r="B6" s="3"/>
      <c r="C6" s="57" t="s">
        <v>76</v>
      </c>
      <c r="D6" s="58"/>
      <c r="E6" s="58"/>
      <c r="F6" s="58"/>
      <c r="G6" s="58"/>
      <c r="H6" s="58"/>
      <c r="I6" s="58"/>
      <c r="J6" s="70"/>
      <c r="K6" s="184">
        <v>1104.98</v>
      </c>
      <c r="L6" s="185"/>
      <c r="M6" s="186"/>
      <c r="N6" s="1"/>
      <c r="O6" s="1"/>
      <c r="P6" s="61" t="s">
        <v>20</v>
      </c>
      <c r="Q6" s="62"/>
      <c r="R6" s="62"/>
      <c r="S6" s="62"/>
      <c r="T6" s="62"/>
      <c r="U6" s="62"/>
      <c r="V6" s="62"/>
      <c r="W6" s="202">
        <v>104297.41</v>
      </c>
      <c r="X6" s="195"/>
      <c r="Y6" s="195"/>
      <c r="Z6" s="195"/>
      <c r="AA6" s="196"/>
      <c r="AB6" s="1"/>
      <c r="AC6" s="13"/>
      <c r="AD6" s="13"/>
    </row>
    <row r="7" spans="1:54" ht="15" customHeight="1" x14ac:dyDescent="0.2">
      <c r="A7" s="13"/>
      <c r="B7" s="3"/>
      <c r="C7" s="114" t="s">
        <v>0</v>
      </c>
      <c r="D7" s="139"/>
      <c r="E7" s="139"/>
      <c r="F7" s="139"/>
      <c r="G7" s="139"/>
      <c r="H7" s="139"/>
      <c r="I7" s="139"/>
      <c r="J7" s="156"/>
      <c r="K7" s="184">
        <v>32.25</v>
      </c>
      <c r="L7" s="185"/>
      <c r="M7" s="186"/>
      <c r="N7" s="1"/>
      <c r="O7" s="1"/>
      <c r="P7" s="49" t="s">
        <v>6</v>
      </c>
      <c r="Q7" s="50"/>
      <c r="R7" s="50"/>
      <c r="S7" s="50"/>
      <c r="T7" s="50"/>
      <c r="U7" s="50"/>
      <c r="V7" s="50"/>
      <c r="W7" s="50"/>
      <c r="X7" s="51"/>
      <c r="Y7" s="217">
        <v>0</v>
      </c>
      <c r="Z7" s="218"/>
      <c r="AA7" s="219"/>
      <c r="AB7" s="1"/>
      <c r="AC7" s="13"/>
      <c r="AD7" s="13"/>
    </row>
    <row r="8" spans="1:54" ht="15" customHeight="1" x14ac:dyDescent="0.2">
      <c r="A8" s="13"/>
      <c r="B8" s="3"/>
      <c r="C8" s="57" t="s">
        <v>77</v>
      </c>
      <c r="D8" s="58"/>
      <c r="E8" s="58"/>
      <c r="F8" s="58"/>
      <c r="G8" s="58"/>
      <c r="H8" s="58"/>
      <c r="I8" s="59" t="s">
        <v>36</v>
      </c>
      <c r="J8" s="60"/>
      <c r="K8" s="184"/>
      <c r="L8" s="185"/>
      <c r="M8" s="186"/>
      <c r="N8" s="1"/>
      <c r="O8" s="1"/>
      <c r="P8" s="49" t="s">
        <v>19</v>
      </c>
      <c r="Q8" s="50"/>
      <c r="R8" s="50"/>
      <c r="S8" s="50"/>
      <c r="T8" s="50"/>
      <c r="U8" s="50"/>
      <c r="V8" s="50"/>
      <c r="W8" s="50"/>
      <c r="X8" s="51"/>
      <c r="Y8" s="217">
        <v>150</v>
      </c>
      <c r="Z8" s="218"/>
      <c r="AA8" s="219"/>
      <c r="AB8" s="1"/>
      <c r="AC8" s="13"/>
      <c r="AD8" s="13"/>
    </row>
    <row r="9" spans="1:54" ht="15" customHeight="1" x14ac:dyDescent="0.2">
      <c r="A9" s="13"/>
      <c r="B9" s="3"/>
      <c r="C9" s="57" t="s">
        <v>78</v>
      </c>
      <c r="D9" s="58"/>
      <c r="E9" s="58"/>
      <c r="F9" s="58"/>
      <c r="G9" s="58"/>
      <c r="H9" s="58"/>
      <c r="I9" s="58"/>
      <c r="J9" s="70"/>
      <c r="K9" s="184">
        <v>150</v>
      </c>
      <c r="L9" s="185"/>
      <c r="M9" s="186"/>
      <c r="N9" s="1"/>
      <c r="O9" s="1"/>
      <c r="P9" s="61" t="s">
        <v>7</v>
      </c>
      <c r="Q9" s="62"/>
      <c r="R9" s="62"/>
      <c r="S9" s="62"/>
      <c r="T9" s="62"/>
      <c r="U9" s="62"/>
      <c r="V9" s="62"/>
      <c r="W9" s="134">
        <f>W6-Y7+Y8</f>
        <v>104447.41</v>
      </c>
      <c r="X9" s="64"/>
      <c r="Y9" s="64"/>
      <c r="Z9" s="64"/>
      <c r="AA9" s="65"/>
      <c r="AB9" s="1"/>
      <c r="AC9" s="13"/>
      <c r="AD9" s="13"/>
    </row>
    <row r="10" spans="1:54" ht="15" customHeight="1" x14ac:dyDescent="0.2">
      <c r="A10" s="13"/>
      <c r="B10" s="3"/>
      <c r="C10" s="57" t="s">
        <v>79</v>
      </c>
      <c r="D10" s="58"/>
      <c r="E10" s="58"/>
      <c r="F10" s="58"/>
      <c r="G10" s="58"/>
      <c r="H10" s="58"/>
      <c r="I10" s="58"/>
      <c r="J10" s="70"/>
      <c r="K10" s="184">
        <v>2009.53</v>
      </c>
      <c r="L10" s="185"/>
      <c r="M10" s="186"/>
      <c r="N10" s="1"/>
      <c r="O10" s="1"/>
      <c r="P10" s="1"/>
      <c r="Q10" s="1"/>
      <c r="R10" s="1"/>
      <c r="S10" s="1"/>
      <c r="T10" s="1"/>
      <c r="U10" s="1"/>
      <c r="V10" s="1"/>
      <c r="W10" s="1"/>
      <c r="X10" s="1"/>
      <c r="Y10" s="1"/>
      <c r="Z10" s="1"/>
      <c r="AA10" s="1"/>
      <c r="AB10" s="1"/>
      <c r="AC10" s="13"/>
      <c r="AD10" s="13"/>
    </row>
    <row r="11" spans="1:54" ht="15" customHeight="1" x14ac:dyDescent="0.2">
      <c r="A11" s="13"/>
      <c r="B11" s="3"/>
      <c r="C11" s="57" t="s">
        <v>80</v>
      </c>
      <c r="D11" s="58"/>
      <c r="E11" s="58"/>
      <c r="F11" s="58"/>
      <c r="G11" s="58"/>
      <c r="H11" s="58"/>
      <c r="I11" s="58"/>
      <c r="J11" s="70"/>
      <c r="K11" s="184">
        <v>0</v>
      </c>
      <c r="L11" s="185"/>
      <c r="M11" s="186"/>
      <c r="N11" s="1"/>
      <c r="O11" s="7" t="s">
        <v>36</v>
      </c>
      <c r="P11" s="43" t="s">
        <v>8</v>
      </c>
      <c r="Q11" s="44"/>
      <c r="R11" s="44"/>
      <c r="S11" s="44"/>
      <c r="T11" s="44"/>
      <c r="U11" s="44"/>
      <c r="V11" s="44"/>
      <c r="W11" s="44"/>
      <c r="X11" s="44"/>
      <c r="Y11" s="44"/>
      <c r="Z11" s="44"/>
      <c r="AA11" s="45"/>
      <c r="AB11" s="6"/>
      <c r="AC11" s="13"/>
      <c r="AD11" s="13"/>
    </row>
    <row r="12" spans="1:54" ht="15" customHeight="1" x14ac:dyDescent="0.2">
      <c r="A12" s="13"/>
      <c r="B12" s="3"/>
      <c r="C12" s="57" t="s">
        <v>81</v>
      </c>
      <c r="D12" s="58"/>
      <c r="E12" s="58"/>
      <c r="F12" s="58"/>
      <c r="G12" s="58"/>
      <c r="H12" s="58"/>
      <c r="I12" s="58"/>
      <c r="J12" s="70"/>
      <c r="K12" s="184"/>
      <c r="L12" s="185"/>
      <c r="M12" s="186"/>
      <c r="N12" s="1"/>
      <c r="O12" s="1"/>
      <c r="P12" s="135" t="s">
        <v>71</v>
      </c>
      <c r="Q12" s="136"/>
      <c r="R12" s="136"/>
      <c r="S12" s="136"/>
      <c r="T12" s="136"/>
      <c r="U12" s="136"/>
      <c r="V12" s="136"/>
      <c r="W12" s="230">
        <v>77710.98</v>
      </c>
      <c r="X12" s="195"/>
      <c r="Y12" s="195"/>
      <c r="Z12" s="195"/>
      <c r="AA12" s="196"/>
      <c r="AB12" s="1"/>
      <c r="AC12" s="13"/>
      <c r="AD12" s="13"/>
    </row>
    <row r="13" spans="1:54" ht="15" customHeight="1" x14ac:dyDescent="0.2">
      <c r="A13" s="13"/>
      <c r="B13" s="3"/>
      <c r="C13" s="114" t="s">
        <v>82</v>
      </c>
      <c r="D13" s="139"/>
      <c r="E13" s="139"/>
      <c r="F13" s="139"/>
      <c r="G13" s="139"/>
      <c r="H13" s="139"/>
      <c r="I13" s="139"/>
      <c r="J13" s="144"/>
      <c r="K13" s="184"/>
      <c r="L13" s="185"/>
      <c r="M13" s="186"/>
      <c r="N13" s="1"/>
      <c r="O13" s="1"/>
      <c r="P13" s="135" t="s">
        <v>107</v>
      </c>
      <c r="Q13" s="136"/>
      <c r="R13" s="136"/>
      <c r="S13" s="136"/>
      <c r="T13" s="136"/>
      <c r="U13" s="136"/>
      <c r="V13" s="136"/>
      <c r="W13" s="193">
        <v>0</v>
      </c>
      <c r="X13" s="194"/>
      <c r="Y13" s="195"/>
      <c r="Z13" s="195"/>
      <c r="AA13" s="196"/>
      <c r="AB13" s="1"/>
      <c r="AC13" s="13"/>
      <c r="AD13" s="13"/>
    </row>
    <row r="14" spans="1:54" ht="15" customHeight="1" x14ac:dyDescent="0.2">
      <c r="A14" s="13"/>
      <c r="B14" s="3"/>
      <c r="C14" s="57" t="s">
        <v>83</v>
      </c>
      <c r="D14" s="58"/>
      <c r="E14" s="58"/>
      <c r="F14" s="58"/>
      <c r="G14" s="58"/>
      <c r="H14" s="58"/>
      <c r="I14" s="58"/>
      <c r="J14" s="70"/>
      <c r="K14" s="184">
        <v>107</v>
      </c>
      <c r="L14" s="185"/>
      <c r="M14" s="186"/>
      <c r="N14" s="1"/>
      <c r="O14" s="1"/>
      <c r="P14" s="46" t="s">
        <v>69</v>
      </c>
      <c r="Q14" s="47"/>
      <c r="R14" s="47"/>
      <c r="S14" s="47"/>
      <c r="T14" s="47"/>
      <c r="U14" s="47"/>
      <c r="V14" s="47"/>
      <c r="W14" s="47"/>
      <c r="X14" s="48"/>
      <c r="Y14" s="184"/>
      <c r="Z14" s="185"/>
      <c r="AA14" s="186"/>
      <c r="AB14" s="1"/>
      <c r="AC14" s="13"/>
      <c r="AD14" s="13"/>
    </row>
    <row r="15" spans="1:54" ht="15" customHeight="1" x14ac:dyDescent="0.2">
      <c r="A15" s="13"/>
      <c r="B15" s="3"/>
      <c r="C15" s="57" t="s">
        <v>84</v>
      </c>
      <c r="D15" s="58"/>
      <c r="E15" s="58"/>
      <c r="F15" s="58"/>
      <c r="G15" s="58"/>
      <c r="H15" s="58"/>
      <c r="I15" s="58"/>
      <c r="J15" s="70"/>
      <c r="K15" s="184"/>
      <c r="L15" s="185"/>
      <c r="M15" s="186"/>
      <c r="N15" s="1"/>
      <c r="O15" s="1"/>
      <c r="P15" s="46" t="s">
        <v>70</v>
      </c>
      <c r="Q15" s="47"/>
      <c r="R15" s="47"/>
      <c r="S15" s="47"/>
      <c r="T15" s="47"/>
      <c r="U15" s="47"/>
      <c r="V15" s="47"/>
      <c r="W15" s="47"/>
      <c r="X15" s="48"/>
      <c r="Y15" s="184"/>
      <c r="Z15" s="185"/>
      <c r="AA15" s="186"/>
      <c r="AB15" s="1"/>
      <c r="AC15" s="13"/>
      <c r="AD15" s="13"/>
    </row>
    <row r="16" spans="1:54" ht="15" customHeight="1" x14ac:dyDescent="0.2">
      <c r="A16" s="13"/>
      <c r="B16" s="3"/>
      <c r="C16" s="57" t="s">
        <v>85</v>
      </c>
      <c r="D16" s="58"/>
      <c r="E16" s="58"/>
      <c r="F16" s="58"/>
      <c r="G16" s="58"/>
      <c r="H16" s="58"/>
      <c r="I16" s="58"/>
      <c r="J16" s="70"/>
      <c r="K16" s="184">
        <v>203.9</v>
      </c>
      <c r="L16" s="185"/>
      <c r="M16" s="186"/>
      <c r="N16" s="1"/>
      <c r="O16" s="1"/>
      <c r="P16" s="109" t="s">
        <v>73</v>
      </c>
      <c r="Q16" s="47"/>
      <c r="R16" s="47"/>
      <c r="S16" s="47"/>
      <c r="T16" s="47"/>
      <c r="U16" s="47"/>
      <c r="V16" s="47"/>
      <c r="W16" s="47"/>
      <c r="X16" s="48"/>
      <c r="Y16" s="184"/>
      <c r="Z16" s="185"/>
      <c r="AA16" s="186"/>
      <c r="AB16" s="1"/>
      <c r="AC16" s="13"/>
      <c r="AD16" s="13"/>
    </row>
    <row r="17" spans="1:30" ht="15" customHeight="1" x14ac:dyDescent="0.2">
      <c r="A17" s="13"/>
      <c r="B17" s="3"/>
      <c r="C17" s="145" t="s">
        <v>18</v>
      </c>
      <c r="D17" s="138"/>
      <c r="E17" s="138"/>
      <c r="F17" s="138"/>
      <c r="G17" s="146"/>
      <c r="H17" s="224">
        <v>165</v>
      </c>
      <c r="I17" s="225"/>
      <c r="J17" s="226"/>
      <c r="K17" s="227">
        <f>H17*Total!BB3</f>
        <v>103.125</v>
      </c>
      <c r="L17" s="228"/>
      <c r="M17" s="229"/>
      <c r="N17" s="1"/>
      <c r="O17" s="1"/>
      <c r="P17" s="130" t="s">
        <v>103</v>
      </c>
      <c r="Q17" s="47"/>
      <c r="R17" s="47"/>
      <c r="S17" s="47"/>
      <c r="T17" s="47"/>
      <c r="U17" s="47"/>
      <c r="V17" s="47"/>
      <c r="W17" s="47"/>
      <c r="X17" s="48"/>
      <c r="Y17" s="184"/>
      <c r="Z17" s="185"/>
      <c r="AA17" s="186"/>
      <c r="AB17" s="1"/>
      <c r="AC17" s="13"/>
      <c r="AD17" s="13"/>
    </row>
    <row r="18" spans="1:30" ht="15" customHeight="1" x14ac:dyDescent="0.2">
      <c r="A18" s="13"/>
      <c r="B18" s="3"/>
      <c r="C18" s="114" t="s">
        <v>86</v>
      </c>
      <c r="D18" s="139"/>
      <c r="E18" s="139"/>
      <c r="F18" s="139"/>
      <c r="G18" s="139"/>
      <c r="H18" s="139"/>
      <c r="I18" s="139"/>
      <c r="J18" s="144"/>
      <c r="K18" s="184">
        <v>293</v>
      </c>
      <c r="L18" s="185"/>
      <c r="M18" s="186"/>
      <c r="N18" s="1"/>
      <c r="O18" s="1"/>
      <c r="P18" s="200" t="s">
        <v>101</v>
      </c>
      <c r="Q18" s="201"/>
      <c r="R18" s="201"/>
      <c r="S18" s="201"/>
      <c r="T18" s="201"/>
      <c r="U18" s="201"/>
      <c r="V18" s="201"/>
      <c r="W18" s="201"/>
      <c r="X18" s="149"/>
      <c r="Y18" s="184"/>
      <c r="Z18" s="185"/>
      <c r="AA18" s="186"/>
      <c r="AB18" s="1"/>
      <c r="AC18" s="13"/>
      <c r="AD18" s="13"/>
    </row>
    <row r="19" spans="1:30" ht="15" customHeight="1" x14ac:dyDescent="0.2">
      <c r="A19" s="13"/>
      <c r="B19" s="3"/>
      <c r="C19" s="57" t="s">
        <v>87</v>
      </c>
      <c r="D19" s="58"/>
      <c r="E19" s="58"/>
      <c r="F19" s="58"/>
      <c r="G19" s="58"/>
      <c r="H19" s="58"/>
      <c r="I19" s="58"/>
      <c r="J19" s="70"/>
      <c r="K19" s="184"/>
      <c r="L19" s="185"/>
      <c r="M19" s="186"/>
      <c r="N19" s="1"/>
      <c r="O19" s="1"/>
      <c r="P19" s="200" t="s">
        <v>101</v>
      </c>
      <c r="Q19" s="201"/>
      <c r="R19" s="201"/>
      <c r="S19" s="201"/>
      <c r="T19" s="201"/>
      <c r="U19" s="201"/>
      <c r="V19" s="201"/>
      <c r="W19" s="201"/>
      <c r="X19" s="149"/>
      <c r="Y19" s="184"/>
      <c r="Z19" s="185"/>
      <c r="AA19" s="186"/>
      <c r="AB19" s="1"/>
      <c r="AC19" s="13"/>
      <c r="AD19" s="13"/>
    </row>
    <row r="20" spans="1:30" ht="15" customHeight="1" x14ac:dyDescent="0.2">
      <c r="A20" s="13"/>
      <c r="B20" s="3"/>
      <c r="C20" s="220" t="s">
        <v>88</v>
      </c>
      <c r="D20" s="221"/>
      <c r="E20" s="221"/>
      <c r="F20" s="221"/>
      <c r="G20" s="221"/>
      <c r="H20" s="221"/>
      <c r="I20" s="221"/>
      <c r="J20" s="222"/>
      <c r="K20" s="223"/>
      <c r="L20" s="185"/>
      <c r="M20" s="186"/>
      <c r="N20" s="1"/>
      <c r="O20" s="1"/>
      <c r="P20" s="135" t="s">
        <v>8</v>
      </c>
      <c r="Q20" s="136"/>
      <c r="R20" s="136"/>
      <c r="S20" s="136"/>
      <c r="T20" s="136"/>
      <c r="U20" s="136"/>
      <c r="V20" s="136"/>
      <c r="W20" s="197">
        <f>W12+W13+Y14-Y15+Y16+Y17+Y18+Y19</f>
        <v>77710.98</v>
      </c>
      <c r="X20" s="198"/>
      <c r="Y20" s="198"/>
      <c r="Z20" s="198"/>
      <c r="AA20" s="199"/>
      <c r="AB20" s="1"/>
      <c r="AC20" s="13"/>
      <c r="AD20" s="13"/>
    </row>
    <row r="21" spans="1:30" ht="15" customHeight="1" x14ac:dyDescent="0.2">
      <c r="A21" s="13"/>
      <c r="B21" s="3"/>
      <c r="C21" s="57" t="s">
        <v>89</v>
      </c>
      <c r="D21" s="58"/>
      <c r="E21" s="58"/>
      <c r="F21" s="58"/>
      <c r="G21" s="58"/>
      <c r="H21" s="58"/>
      <c r="I21" s="58"/>
      <c r="J21" s="70"/>
      <c r="K21" s="184"/>
      <c r="L21" s="185"/>
      <c r="M21" s="186"/>
      <c r="N21" s="1"/>
      <c r="O21" s="1"/>
      <c r="P21" s="1"/>
      <c r="Q21" s="1"/>
      <c r="R21" s="1"/>
      <c r="S21" s="1"/>
      <c r="T21" s="1"/>
      <c r="U21" s="1"/>
      <c r="V21" s="1"/>
      <c r="W21" s="1"/>
      <c r="X21" s="1"/>
      <c r="Y21" s="1"/>
      <c r="Z21" s="1"/>
      <c r="AA21" s="1"/>
      <c r="AB21" s="1"/>
      <c r="AC21" s="13"/>
      <c r="AD21" s="13"/>
    </row>
    <row r="22" spans="1:30" ht="15" customHeight="1" x14ac:dyDescent="0.2">
      <c r="A22" s="13"/>
      <c r="B22" s="3"/>
      <c r="C22" s="147" t="s">
        <v>108</v>
      </c>
      <c r="D22" s="148"/>
      <c r="E22" s="148"/>
      <c r="F22" s="148"/>
      <c r="G22" s="148"/>
      <c r="H22" s="62"/>
      <c r="I22" s="62"/>
      <c r="J22" s="149"/>
      <c r="K22" s="184"/>
      <c r="L22" s="185"/>
      <c r="M22" s="186"/>
      <c r="N22" s="1"/>
      <c r="O22" s="8"/>
      <c r="P22" s="83" t="s">
        <v>11</v>
      </c>
      <c r="Q22" s="44"/>
      <c r="R22" s="44"/>
      <c r="S22" s="44"/>
      <c r="T22" s="44"/>
      <c r="U22" s="44"/>
      <c r="V22" s="44"/>
      <c r="W22" s="44"/>
      <c r="X22" s="44"/>
      <c r="Y22" s="44"/>
      <c r="Z22" s="44"/>
      <c r="AA22" s="45"/>
      <c r="AB22" s="6"/>
      <c r="AC22" s="13"/>
      <c r="AD22" s="13"/>
    </row>
    <row r="23" spans="1:30" ht="15" customHeight="1" x14ac:dyDescent="0.2">
      <c r="A23" s="13"/>
      <c r="B23" s="3"/>
      <c r="C23" s="114" t="s">
        <v>72</v>
      </c>
      <c r="D23" s="139"/>
      <c r="E23" s="139"/>
      <c r="F23" s="139"/>
      <c r="G23" s="139"/>
      <c r="H23" s="139"/>
      <c r="I23" s="139"/>
      <c r="J23" s="144"/>
      <c r="K23" s="184"/>
      <c r="L23" s="185"/>
      <c r="M23" s="186"/>
      <c r="N23" s="1"/>
      <c r="O23" s="1"/>
      <c r="P23" s="46" t="s">
        <v>13</v>
      </c>
      <c r="Q23" s="47"/>
      <c r="R23" s="47"/>
      <c r="S23" s="47"/>
      <c r="T23" s="47"/>
      <c r="U23" s="47"/>
      <c r="V23" s="47"/>
      <c r="W23" s="47"/>
      <c r="X23" s="48"/>
      <c r="Y23" s="217"/>
      <c r="Z23" s="218"/>
      <c r="AA23" s="219"/>
      <c r="AB23" s="1"/>
      <c r="AC23" s="13"/>
      <c r="AD23" s="13"/>
    </row>
    <row r="24" spans="1:30" ht="15" customHeight="1" x14ac:dyDescent="0.2">
      <c r="A24" s="13"/>
      <c r="B24" s="3"/>
      <c r="C24" s="150" t="s">
        <v>90</v>
      </c>
      <c r="D24" s="151"/>
      <c r="E24" s="151"/>
      <c r="F24" s="151"/>
      <c r="G24" s="151"/>
      <c r="H24" s="151"/>
      <c r="I24" s="151"/>
      <c r="J24" s="152"/>
      <c r="K24" s="184">
        <v>7505</v>
      </c>
      <c r="L24" s="185"/>
      <c r="M24" s="186"/>
      <c r="N24" s="1"/>
      <c r="O24" s="1"/>
      <c r="P24" s="46" t="s">
        <v>14</v>
      </c>
      <c r="Q24" s="47"/>
      <c r="R24" s="47"/>
      <c r="S24" s="47"/>
      <c r="T24" s="47"/>
      <c r="U24" s="47"/>
      <c r="V24" s="47"/>
      <c r="W24" s="47"/>
      <c r="X24" s="48"/>
      <c r="Y24" s="184"/>
      <c r="Z24" s="185"/>
      <c r="AA24" s="186"/>
      <c r="AB24" s="1"/>
      <c r="AC24" s="13"/>
      <c r="AD24" s="13"/>
    </row>
    <row r="25" spans="1:30" ht="15" customHeight="1" x14ac:dyDescent="0.2">
      <c r="A25" s="13"/>
      <c r="B25" s="3"/>
      <c r="C25" s="57" t="s">
        <v>3</v>
      </c>
      <c r="D25" s="58"/>
      <c r="E25" s="58"/>
      <c r="F25" s="58"/>
      <c r="G25" s="58"/>
      <c r="H25" s="58"/>
      <c r="I25" s="58"/>
      <c r="J25" s="70"/>
      <c r="K25" s="184">
        <v>50</v>
      </c>
      <c r="L25" s="185"/>
      <c r="M25" s="186"/>
      <c r="N25" s="1"/>
      <c r="O25" s="1"/>
      <c r="P25" s="46" t="s">
        <v>15</v>
      </c>
      <c r="Q25" s="47"/>
      <c r="R25" s="47"/>
      <c r="S25" s="47"/>
      <c r="T25" s="47"/>
      <c r="U25" s="47"/>
      <c r="V25" s="47"/>
      <c r="W25" s="47"/>
      <c r="X25" s="48"/>
      <c r="Y25" s="184"/>
      <c r="Z25" s="185"/>
      <c r="AA25" s="186"/>
      <c r="AB25" s="1"/>
      <c r="AC25" s="13"/>
      <c r="AD25" s="13"/>
    </row>
    <row r="26" spans="1:30" ht="15" customHeight="1" x14ac:dyDescent="0.2">
      <c r="A26" s="13"/>
      <c r="B26" s="3"/>
      <c r="C26" s="57" t="s">
        <v>91</v>
      </c>
      <c r="D26" s="58"/>
      <c r="E26" s="58"/>
      <c r="F26" s="58"/>
      <c r="G26" s="58"/>
      <c r="H26" s="58"/>
      <c r="I26" s="58"/>
      <c r="J26" s="70"/>
      <c r="K26" s="184"/>
      <c r="L26" s="185"/>
      <c r="M26" s="186"/>
      <c r="N26" s="1"/>
      <c r="O26" s="1"/>
      <c r="P26" s="46" t="s">
        <v>17</v>
      </c>
      <c r="Q26" s="47"/>
      <c r="R26" s="47"/>
      <c r="S26" s="47"/>
      <c r="T26" s="47"/>
      <c r="U26" s="47"/>
      <c r="V26" s="47"/>
      <c r="W26" s="47"/>
      <c r="X26" s="48"/>
      <c r="Y26" s="184"/>
      <c r="Z26" s="185"/>
      <c r="AA26" s="186"/>
      <c r="AB26" s="1"/>
      <c r="AC26" s="13"/>
      <c r="AD26" s="13"/>
    </row>
    <row r="27" spans="1:30" ht="15" customHeight="1" x14ac:dyDescent="0.2">
      <c r="A27" s="13"/>
      <c r="B27" s="3"/>
      <c r="C27" s="57" t="s">
        <v>4</v>
      </c>
      <c r="D27" s="58"/>
      <c r="E27" s="58"/>
      <c r="F27" s="58"/>
      <c r="G27" s="58"/>
      <c r="H27" s="58"/>
      <c r="I27" s="58"/>
      <c r="J27" s="70"/>
      <c r="K27" s="184"/>
      <c r="L27" s="185"/>
      <c r="M27" s="186"/>
      <c r="N27" s="1"/>
      <c r="O27" s="1"/>
      <c r="P27" s="214" t="s">
        <v>16</v>
      </c>
      <c r="Q27" s="215"/>
      <c r="R27" s="215"/>
      <c r="S27" s="215"/>
      <c r="T27" s="215"/>
      <c r="U27" s="215"/>
      <c r="V27" s="215"/>
      <c r="W27" s="215"/>
      <c r="X27" s="216"/>
      <c r="Y27" s="184"/>
      <c r="Z27" s="185"/>
      <c r="AA27" s="186"/>
      <c r="AB27" s="1"/>
      <c r="AC27" s="13"/>
      <c r="AD27" s="13"/>
    </row>
    <row r="28" spans="1:30" ht="15" customHeight="1" x14ac:dyDescent="0.2">
      <c r="A28" s="13"/>
      <c r="B28" s="3"/>
      <c r="C28" s="213" t="s">
        <v>119</v>
      </c>
      <c r="D28" s="62"/>
      <c r="E28" s="62"/>
      <c r="F28" s="62"/>
      <c r="G28" s="62"/>
      <c r="H28" s="62"/>
      <c r="I28" s="62"/>
      <c r="J28" s="149"/>
      <c r="K28" s="184">
        <v>87.39</v>
      </c>
      <c r="L28" s="185"/>
      <c r="M28" s="186"/>
      <c r="N28" s="1"/>
      <c r="O28" s="1"/>
      <c r="P28" s="208" t="s">
        <v>118</v>
      </c>
      <c r="Q28" s="209"/>
      <c r="R28" s="209"/>
      <c r="S28" s="209"/>
      <c r="T28" s="209"/>
      <c r="U28" s="209"/>
      <c r="V28" s="209"/>
      <c r="W28" s="209"/>
      <c r="X28" s="152"/>
      <c r="Y28" s="210"/>
      <c r="Z28" s="211"/>
      <c r="AA28" s="212"/>
      <c r="AB28" s="1"/>
      <c r="AC28" s="13"/>
      <c r="AD28" s="13"/>
    </row>
    <row r="29" spans="1:30" ht="15" customHeight="1" x14ac:dyDescent="0.2">
      <c r="A29" s="13"/>
      <c r="B29" s="3"/>
      <c r="C29" s="57" t="s">
        <v>93</v>
      </c>
      <c r="D29" s="58"/>
      <c r="E29" s="58"/>
      <c r="F29" s="58"/>
      <c r="G29" s="58"/>
      <c r="H29" s="58"/>
      <c r="I29" s="58"/>
      <c r="J29" s="70"/>
      <c r="K29" s="184"/>
      <c r="L29" s="185"/>
      <c r="M29" s="186"/>
      <c r="N29" s="1"/>
      <c r="O29" s="1"/>
      <c r="P29" s="200" t="s">
        <v>101</v>
      </c>
      <c r="Q29" s="201"/>
      <c r="R29" s="201"/>
      <c r="S29" s="201"/>
      <c r="T29" s="201"/>
      <c r="U29" s="201"/>
      <c r="V29" s="201"/>
      <c r="W29" s="201"/>
      <c r="X29" s="149"/>
      <c r="Y29" s="184"/>
      <c r="Z29" s="185"/>
      <c r="AA29" s="186"/>
      <c r="AB29" s="1"/>
      <c r="AC29" s="13"/>
      <c r="AD29" s="13"/>
    </row>
    <row r="30" spans="1:30" ht="15" customHeight="1" x14ac:dyDescent="0.2">
      <c r="A30" s="13"/>
      <c r="B30" s="3"/>
      <c r="C30" s="57" t="s">
        <v>94</v>
      </c>
      <c r="D30" s="58"/>
      <c r="E30" s="58"/>
      <c r="F30" s="58"/>
      <c r="G30" s="58"/>
      <c r="H30" s="58"/>
      <c r="I30" s="58"/>
      <c r="J30" s="70"/>
      <c r="K30" s="184">
        <v>589</v>
      </c>
      <c r="L30" s="185"/>
      <c r="M30" s="186"/>
      <c r="N30" s="1"/>
      <c r="O30" s="1"/>
      <c r="P30" s="200" t="s">
        <v>101</v>
      </c>
      <c r="Q30" s="201"/>
      <c r="R30" s="201"/>
      <c r="S30" s="201"/>
      <c r="T30" s="201"/>
      <c r="U30" s="201"/>
      <c r="V30" s="201"/>
      <c r="W30" s="201"/>
      <c r="X30" s="149"/>
      <c r="Y30" s="184"/>
      <c r="Z30" s="185"/>
      <c r="AA30" s="186"/>
      <c r="AB30" s="1"/>
      <c r="AC30" s="13"/>
      <c r="AD30" s="13"/>
    </row>
    <row r="31" spans="1:30" ht="15" customHeight="1" x14ac:dyDescent="0.2">
      <c r="A31" s="13"/>
      <c r="B31" s="3"/>
      <c r="C31" s="57" t="s">
        <v>95</v>
      </c>
      <c r="D31" s="58"/>
      <c r="E31" s="58"/>
      <c r="F31" s="58"/>
      <c r="G31" s="58"/>
      <c r="H31" s="58"/>
      <c r="I31" s="58"/>
      <c r="J31" s="70"/>
      <c r="K31" s="184"/>
      <c r="L31" s="185"/>
      <c r="M31" s="186"/>
      <c r="N31" s="1"/>
      <c r="O31" s="1"/>
      <c r="P31" s="109" t="s">
        <v>109</v>
      </c>
      <c r="Q31" s="47"/>
      <c r="R31" s="47"/>
      <c r="S31" s="47"/>
      <c r="T31" s="47"/>
      <c r="U31" s="47"/>
      <c r="V31" s="47"/>
      <c r="W31" s="47"/>
      <c r="X31" s="48"/>
      <c r="Y31" s="190">
        <f>SUM(Y23:AA30)+K42-Y28</f>
        <v>20514.454999999998</v>
      </c>
      <c r="Z31" s="191"/>
      <c r="AA31" s="192"/>
      <c r="AB31" s="1"/>
      <c r="AC31" s="13"/>
      <c r="AD31" s="13"/>
    </row>
    <row r="32" spans="1:30" ht="15" customHeight="1" thickBot="1" x14ac:dyDescent="0.25">
      <c r="A32" s="13"/>
      <c r="B32" s="3"/>
      <c r="C32" s="57" t="s">
        <v>96</v>
      </c>
      <c r="D32" s="104"/>
      <c r="E32" s="104"/>
      <c r="F32" s="104"/>
      <c r="G32" s="104"/>
      <c r="H32" s="104"/>
      <c r="I32" s="104"/>
      <c r="J32" s="105"/>
      <c r="K32" s="184"/>
      <c r="L32" s="185"/>
      <c r="M32" s="186"/>
      <c r="N32" s="1"/>
      <c r="O32" s="1"/>
      <c r="P32" s="1"/>
      <c r="Q32" s="1"/>
      <c r="R32" s="1"/>
      <c r="S32" s="1"/>
      <c r="T32" s="1"/>
      <c r="U32" s="1"/>
      <c r="V32" s="1"/>
      <c r="W32" s="1"/>
      <c r="X32" s="1"/>
      <c r="Y32" s="1"/>
      <c r="Z32" s="1"/>
      <c r="AA32" s="1"/>
      <c r="AB32" s="1"/>
      <c r="AC32" s="13"/>
      <c r="AD32" s="13"/>
    </row>
    <row r="33" spans="1:58" ht="15" customHeight="1" thickTop="1" x14ac:dyDescent="0.2">
      <c r="A33" s="13"/>
      <c r="B33" s="3"/>
      <c r="C33" s="114" t="s">
        <v>97</v>
      </c>
      <c r="D33" s="115"/>
      <c r="E33" s="115"/>
      <c r="F33" s="115"/>
      <c r="G33" s="115"/>
      <c r="H33" s="115"/>
      <c r="I33" s="115"/>
      <c r="J33" s="116"/>
      <c r="K33" s="184">
        <v>4519.8999999999996</v>
      </c>
      <c r="L33" s="185"/>
      <c r="M33" s="186"/>
      <c r="N33" s="2" t="s">
        <v>36</v>
      </c>
      <c r="O33" s="9" t="s">
        <v>36</v>
      </c>
      <c r="P33" s="178" t="s">
        <v>10</v>
      </c>
      <c r="Q33" s="179"/>
      <c r="R33" s="179"/>
      <c r="S33" s="179"/>
      <c r="T33" s="179"/>
      <c r="U33" s="179"/>
      <c r="V33" s="179"/>
      <c r="W33" s="179"/>
      <c r="X33" s="180"/>
      <c r="Y33" s="205">
        <f>W9-W20-Y31</f>
        <v>6221.9750000000095</v>
      </c>
      <c r="Z33" s="206"/>
      <c r="AA33" s="207"/>
      <c r="AB33" s="5"/>
      <c r="AC33" s="13"/>
      <c r="AD33" s="13"/>
    </row>
    <row r="34" spans="1:58" ht="15" customHeight="1" x14ac:dyDescent="0.2">
      <c r="A34" s="13"/>
      <c r="B34" s="3"/>
      <c r="C34" s="57" t="s">
        <v>12</v>
      </c>
      <c r="D34" s="104"/>
      <c r="E34" s="104"/>
      <c r="F34" s="104"/>
      <c r="G34" s="104"/>
      <c r="H34" s="104"/>
      <c r="I34" s="104" t="s">
        <v>36</v>
      </c>
      <c r="J34" s="105"/>
      <c r="K34" s="184"/>
      <c r="L34" s="185"/>
      <c r="M34" s="186"/>
      <c r="N34" s="1"/>
      <c r="O34" s="3"/>
      <c r="P34" s="203"/>
      <c r="Q34" s="203"/>
      <c r="R34" s="203"/>
      <c r="S34" s="203"/>
      <c r="T34" s="203"/>
      <c r="U34" s="203"/>
      <c r="V34" s="203"/>
      <c r="W34" s="203"/>
      <c r="X34" s="203"/>
      <c r="Y34" s="204"/>
      <c r="Z34" s="204"/>
      <c r="AA34" s="204"/>
      <c r="AB34" s="3"/>
      <c r="AC34" s="13"/>
      <c r="AD34" s="13"/>
      <c r="AJ34" s="237" t="s">
        <v>122</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184"/>
      <c r="L35" s="185"/>
      <c r="M35" s="186"/>
      <c r="N35" s="1"/>
      <c r="O35" s="3"/>
      <c r="P35" s="83" t="s">
        <v>110</v>
      </c>
      <c r="Q35" s="131"/>
      <c r="R35" s="131"/>
      <c r="S35" s="131"/>
      <c r="T35" s="131"/>
      <c r="U35" s="131"/>
      <c r="V35" s="131"/>
      <c r="W35" s="131"/>
      <c r="X35" s="131"/>
      <c r="Y35" s="132"/>
      <c r="Z35" s="132"/>
      <c r="AA35" s="133"/>
      <c r="AB35" s="3"/>
      <c r="AC35" s="35">
        <v>0</v>
      </c>
      <c r="AD35" s="13"/>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184"/>
      <c r="L36" s="185"/>
      <c r="M36" s="186"/>
      <c r="N36" s="1"/>
      <c r="O36" s="3"/>
      <c r="P36" s="172" t="s">
        <v>111</v>
      </c>
      <c r="Q36" s="173"/>
      <c r="R36" s="173"/>
      <c r="S36" s="173"/>
      <c r="T36" s="173"/>
      <c r="U36" s="173"/>
      <c r="V36" s="174"/>
      <c r="W36" s="175">
        <v>1.4999999999999999E-2</v>
      </c>
      <c r="X36" s="176"/>
      <c r="Y36" s="177">
        <f>MAX(AC35,AC36)</f>
        <v>93.329625000000135</v>
      </c>
      <c r="Z36" s="64"/>
      <c r="AA36" s="65"/>
      <c r="AB36" s="3"/>
      <c r="AC36" s="35">
        <f>Y33*W36</f>
        <v>93.329625000000135</v>
      </c>
      <c r="AD36" s="13"/>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184">
        <v>200</v>
      </c>
      <c r="L37" s="185"/>
      <c r="M37" s="186"/>
      <c r="N37" s="1"/>
      <c r="O37" s="3"/>
      <c r="P37" s="172" t="s">
        <v>117</v>
      </c>
      <c r="Q37" s="173"/>
      <c r="R37" s="173"/>
      <c r="S37" s="173"/>
      <c r="T37" s="173"/>
      <c r="U37" s="173"/>
      <c r="V37" s="174"/>
      <c r="W37" s="175">
        <v>0.18</v>
      </c>
      <c r="X37" s="176">
        <v>0.18</v>
      </c>
      <c r="Y37" s="177">
        <f>MAX(AC35,AC37)</f>
        <v>895.96440000000143</v>
      </c>
      <c r="Z37" s="64">
        <f>(Y33*0.8)*X37</f>
        <v>895.96440000000143</v>
      </c>
      <c r="AA37" s="65"/>
      <c r="AB37" s="3"/>
      <c r="AC37" s="35">
        <f>((Y33*0.8)+Y23-Y28)*W37</f>
        <v>895.96440000000143</v>
      </c>
      <c r="AD37" s="13"/>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92" t="s">
        <v>124</v>
      </c>
      <c r="D38" s="93"/>
      <c r="E38" s="93"/>
      <c r="F38" s="93"/>
      <c r="G38" s="93"/>
      <c r="H38" s="93"/>
      <c r="I38" s="93"/>
      <c r="J38" s="94"/>
      <c r="K38" s="184">
        <v>2765.95</v>
      </c>
      <c r="L38" s="185"/>
      <c r="M38" s="186"/>
      <c r="N38" s="1"/>
      <c r="O38" s="3"/>
      <c r="P38" s="172" t="s">
        <v>116</v>
      </c>
      <c r="Q38" s="173"/>
      <c r="R38" s="173"/>
      <c r="S38" s="173"/>
      <c r="T38" s="173"/>
      <c r="U38" s="173"/>
      <c r="V38" s="174"/>
      <c r="W38" s="175">
        <v>4.9500000000000002E-2</v>
      </c>
      <c r="X38" s="176">
        <v>4.9500000000000002E-2</v>
      </c>
      <c r="Y38" s="177">
        <f>MAX(AC35,AC38)</f>
        <v>246.39021000000042</v>
      </c>
      <c r="Z38" s="64">
        <f>(Y33*0.8)*X38</f>
        <v>246.39021000000042</v>
      </c>
      <c r="AA38" s="65"/>
      <c r="AB38" s="3"/>
      <c r="AC38" s="35">
        <f>((Y33*0.8)+Y23-Y28)*W38</f>
        <v>246.39021000000042</v>
      </c>
      <c r="AD38" s="13"/>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92" t="s">
        <v>127</v>
      </c>
      <c r="D39" s="93"/>
      <c r="E39" s="93"/>
      <c r="F39" s="93"/>
      <c r="G39" s="93"/>
      <c r="H39" s="93"/>
      <c r="I39" s="93"/>
      <c r="J39" s="94"/>
      <c r="K39" s="184">
        <v>141.44999999999999</v>
      </c>
      <c r="L39" s="185"/>
      <c r="M39" s="186"/>
      <c r="N39" s="1"/>
      <c r="O39" s="3"/>
      <c r="P39" s="100" t="s">
        <v>112</v>
      </c>
      <c r="Q39" s="101"/>
      <c r="R39" s="101"/>
      <c r="S39" s="101"/>
      <c r="T39" s="101"/>
      <c r="U39" s="101"/>
      <c r="V39" s="101"/>
      <c r="W39" s="101"/>
      <c r="X39" s="101"/>
      <c r="Y39" s="102"/>
      <c r="Z39" s="102"/>
      <c r="AA39" s="103"/>
      <c r="AB39" s="3"/>
      <c r="AC39" s="13"/>
      <c r="AD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92" t="s">
        <v>101</v>
      </c>
      <c r="D40" s="93"/>
      <c r="E40" s="93"/>
      <c r="F40" s="93"/>
      <c r="G40" s="93"/>
      <c r="H40" s="93"/>
      <c r="I40" s="93"/>
      <c r="J40" s="94"/>
      <c r="K40" s="184"/>
      <c r="L40" s="185"/>
      <c r="M40" s="186"/>
      <c r="N40" s="1"/>
      <c r="O40" s="1"/>
      <c r="P40" s="117" t="s">
        <v>113</v>
      </c>
      <c r="Q40" s="118"/>
      <c r="R40" s="118"/>
      <c r="S40" s="118"/>
      <c r="T40" s="118"/>
      <c r="U40" s="118"/>
      <c r="V40" s="118"/>
      <c r="W40" s="118"/>
      <c r="X40" s="118"/>
      <c r="Y40" s="118"/>
      <c r="Z40" s="118"/>
      <c r="AA40" s="119"/>
      <c r="AB40" s="1"/>
      <c r="AC40" s="13"/>
      <c r="AD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92" t="s">
        <v>132</v>
      </c>
      <c r="D41" s="93"/>
      <c r="E41" s="93"/>
      <c r="F41" s="93"/>
      <c r="G41" s="93"/>
      <c r="H41" s="93"/>
      <c r="I41" s="93"/>
      <c r="J41" s="94"/>
      <c r="K41" s="184">
        <v>651.98</v>
      </c>
      <c r="L41" s="185"/>
      <c r="M41" s="186"/>
      <c r="N41" s="1"/>
      <c r="O41" s="1"/>
      <c r="P41" s="120" t="s">
        <v>114</v>
      </c>
      <c r="Q41" s="121"/>
      <c r="R41" s="121"/>
      <c r="S41" s="121"/>
      <c r="T41" s="121"/>
      <c r="U41" s="121"/>
      <c r="V41" s="121"/>
      <c r="W41" s="121"/>
      <c r="X41" s="121"/>
      <c r="Y41" s="122"/>
      <c r="Z41" s="122"/>
      <c r="AA41" s="123"/>
      <c r="AB41" s="1"/>
      <c r="AC41" s="13"/>
      <c r="AD41" s="13"/>
    </row>
    <row r="42" spans="1:58" ht="15" customHeight="1" x14ac:dyDescent="0.2">
      <c r="A42" s="13"/>
      <c r="B42" s="3"/>
      <c r="C42" s="187" t="s">
        <v>102</v>
      </c>
      <c r="D42" s="188"/>
      <c r="E42" s="188"/>
      <c r="F42" s="188"/>
      <c r="G42" s="188"/>
      <c r="H42" s="188"/>
      <c r="I42" s="188"/>
      <c r="J42" s="189"/>
      <c r="K42" s="190">
        <f>SUM(K6:M41)</f>
        <v>20514.454999999998</v>
      </c>
      <c r="L42" s="191"/>
      <c r="M42" s="192"/>
      <c r="N42" s="1"/>
      <c r="O42" s="1"/>
      <c r="P42" s="124" t="s">
        <v>115</v>
      </c>
      <c r="Q42" s="125"/>
      <c r="R42" s="125"/>
      <c r="S42" s="125"/>
      <c r="T42" s="125"/>
      <c r="U42" s="125"/>
      <c r="V42" s="125"/>
      <c r="W42" s="125"/>
      <c r="X42" s="125"/>
      <c r="Y42" s="125">
        <f>W9-W20-Y31-Y40</f>
        <v>6221.9750000000095</v>
      </c>
      <c r="Z42" s="125"/>
      <c r="AA42" s="126"/>
      <c r="AC42" s="13"/>
      <c r="AD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c r="AD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c r="AD44" s="13"/>
    </row>
    <row r="45" spans="1:58"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s="10" customFormat="1" x14ac:dyDescent="0.2"/>
    <row r="83" spans="1:28"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sheetData>
  <sheetProtection algorithmName="SHA-512" hashValue="gKFX+UPLv2nRZV7rgiD7beRf1X6XY9AaN2/2AoF7KgcZg7nNIa85bURnWR5RYi9DEfg62vCJdicNH2Wotzlqrw==" saltValue="cbBvbr9VwmCRJgK0hmc9eg==" spinCount="100000" sheet="1" objects="1" scenarios="1"/>
  <mergeCells count="159">
    <mergeCell ref="U4:V4"/>
    <mergeCell ref="W4:X4"/>
    <mergeCell ref="Y4:Z4"/>
    <mergeCell ref="AA4:AB4"/>
    <mergeCell ref="C5:M5"/>
    <mergeCell ref="P5:AA5"/>
    <mergeCell ref="B3:AB3"/>
    <mergeCell ref="C4:D4"/>
    <mergeCell ref="E4:F4"/>
    <mergeCell ref="G4:H4"/>
    <mergeCell ref="I4:J4"/>
    <mergeCell ref="K4:L4"/>
    <mergeCell ref="M4:N4"/>
    <mergeCell ref="O4:P4"/>
    <mergeCell ref="Q4:R4"/>
    <mergeCell ref="S4:T4"/>
    <mergeCell ref="K6:M6"/>
    <mergeCell ref="C7:J7"/>
    <mergeCell ref="K7:M7"/>
    <mergeCell ref="P7:X7"/>
    <mergeCell ref="Y7:AA7"/>
    <mergeCell ref="C10:J10"/>
    <mergeCell ref="K10:M10"/>
    <mergeCell ref="C11:J11"/>
    <mergeCell ref="K11:M11"/>
    <mergeCell ref="P11:AA11"/>
    <mergeCell ref="C8:H8"/>
    <mergeCell ref="I8:J8"/>
    <mergeCell ref="K8:M8"/>
    <mergeCell ref="P8:X8"/>
    <mergeCell ref="Y8:AA8"/>
    <mergeCell ref="C9:J9"/>
    <mergeCell ref="K9:M9"/>
    <mergeCell ref="C6:J6"/>
    <mergeCell ref="C12:J12"/>
    <mergeCell ref="K12:M12"/>
    <mergeCell ref="P12:V12"/>
    <mergeCell ref="W12:AA12"/>
    <mergeCell ref="C15:J15"/>
    <mergeCell ref="K15:M15"/>
    <mergeCell ref="P15:X15"/>
    <mergeCell ref="Y15:AA15"/>
    <mergeCell ref="C16:J16"/>
    <mergeCell ref="K16:M16"/>
    <mergeCell ref="P16:X16"/>
    <mergeCell ref="Y16:AA16"/>
    <mergeCell ref="C13:J13"/>
    <mergeCell ref="K13:M13"/>
    <mergeCell ref="C14:J14"/>
    <mergeCell ref="K14:M14"/>
    <mergeCell ref="P14:X14"/>
    <mergeCell ref="Y14:AA14"/>
    <mergeCell ref="P13:V13"/>
    <mergeCell ref="W13:AA13"/>
    <mergeCell ref="C19:J19"/>
    <mergeCell ref="K19:M19"/>
    <mergeCell ref="Y19:AA19"/>
    <mergeCell ref="C20:J20"/>
    <mergeCell ref="K20:M20"/>
    <mergeCell ref="P19:X19"/>
    <mergeCell ref="P20:V20"/>
    <mergeCell ref="W20:AA20"/>
    <mergeCell ref="H17:J17"/>
    <mergeCell ref="K17:M17"/>
    <mergeCell ref="P17:X17"/>
    <mergeCell ref="Y17:AA17"/>
    <mergeCell ref="C18:J18"/>
    <mergeCell ref="K18:M18"/>
    <mergeCell ref="Y18:AA18"/>
    <mergeCell ref="P18:X18"/>
    <mergeCell ref="C24:J24"/>
    <mergeCell ref="K24:M24"/>
    <mergeCell ref="P24:X24"/>
    <mergeCell ref="Y24:AA24"/>
    <mergeCell ref="C25:J25"/>
    <mergeCell ref="K25:M25"/>
    <mergeCell ref="P25:X25"/>
    <mergeCell ref="Y25:AA25"/>
    <mergeCell ref="C21:J21"/>
    <mergeCell ref="K21:M21"/>
    <mergeCell ref="C22:J22"/>
    <mergeCell ref="K22:M22"/>
    <mergeCell ref="P22:AA22"/>
    <mergeCell ref="C23:J23"/>
    <mergeCell ref="K23:M23"/>
    <mergeCell ref="P23:X23"/>
    <mergeCell ref="Y23:AA23"/>
    <mergeCell ref="AA2:AB2"/>
    <mergeCell ref="B2:Z2"/>
    <mergeCell ref="C17:G17"/>
    <mergeCell ref="C41:J41"/>
    <mergeCell ref="K41:M41"/>
    <mergeCell ref="P6:V6"/>
    <mergeCell ref="W6:AA6"/>
    <mergeCell ref="P9:V9"/>
    <mergeCell ref="W9:AA9"/>
    <mergeCell ref="C37:J37"/>
    <mergeCell ref="C33:J33"/>
    <mergeCell ref="K33:M33"/>
    <mergeCell ref="Y28:AA28"/>
    <mergeCell ref="P30:X30"/>
    <mergeCell ref="C29:J29"/>
    <mergeCell ref="K29:M29"/>
    <mergeCell ref="Y29:AA29"/>
    <mergeCell ref="P29:X29"/>
    <mergeCell ref="C34:J34"/>
    <mergeCell ref="K34:M34"/>
    <mergeCell ref="P34:X34"/>
    <mergeCell ref="Y34:AA34"/>
    <mergeCell ref="C30:J30"/>
    <mergeCell ref="K30:M30"/>
    <mergeCell ref="C26:J26"/>
    <mergeCell ref="K26:M26"/>
    <mergeCell ref="AJ34:BF40"/>
    <mergeCell ref="K37:M37"/>
    <mergeCell ref="C38:J38"/>
    <mergeCell ref="K38:M38"/>
    <mergeCell ref="K39:M39"/>
    <mergeCell ref="Y30:AA30"/>
    <mergeCell ref="C31:J31"/>
    <mergeCell ref="C32:J32"/>
    <mergeCell ref="K32:M32"/>
    <mergeCell ref="C28:J28"/>
    <mergeCell ref="K31:M31"/>
    <mergeCell ref="P31:X31"/>
    <mergeCell ref="Y31:AA31"/>
    <mergeCell ref="K28:M28"/>
    <mergeCell ref="P28:X28"/>
    <mergeCell ref="C27:J27"/>
    <mergeCell ref="K27:M27"/>
    <mergeCell ref="P27:X27"/>
    <mergeCell ref="Y27:AA27"/>
    <mergeCell ref="P26:X26"/>
    <mergeCell ref="Y26:AA26"/>
    <mergeCell ref="P38:V38"/>
    <mergeCell ref="C42:J42"/>
    <mergeCell ref="K42:M42"/>
    <mergeCell ref="C39:J39"/>
    <mergeCell ref="C35:J35"/>
    <mergeCell ref="C40:J40"/>
    <mergeCell ref="K40:M40"/>
    <mergeCell ref="C36:J36"/>
    <mergeCell ref="K36:M36"/>
    <mergeCell ref="P39:AA39"/>
    <mergeCell ref="P40:AA40"/>
    <mergeCell ref="Y38:AA38"/>
    <mergeCell ref="K35:M35"/>
    <mergeCell ref="W38:X38"/>
    <mergeCell ref="P33:X33"/>
    <mergeCell ref="Y33:AA33"/>
    <mergeCell ref="P35:AA35"/>
    <mergeCell ref="P41:AA41"/>
    <mergeCell ref="P42:AA42"/>
    <mergeCell ref="P36:V36"/>
    <mergeCell ref="W36:X36"/>
    <mergeCell ref="Y36:AA36"/>
    <mergeCell ref="P37:V37"/>
    <mergeCell ref="W37:X37"/>
    <mergeCell ref="Y37:AA37"/>
  </mergeCells>
  <hyperlinks>
    <hyperlink ref="E4:F4" location="Jan!A1" display="Jan" xr:uid="{00000000-0004-0000-0B00-000000000000}"/>
    <hyperlink ref="G4:H4" location="Feb!A1" display="Feb" xr:uid="{00000000-0004-0000-0B00-000001000000}"/>
    <hyperlink ref="I4:J4" location="March!A1" display="March" xr:uid="{00000000-0004-0000-0B00-000002000000}"/>
    <hyperlink ref="K4:L4" location="April!A1" display="April" xr:uid="{00000000-0004-0000-0B00-000003000000}"/>
    <hyperlink ref="M4:N4" location="May!A1" display="May" xr:uid="{00000000-0004-0000-0B00-000004000000}"/>
    <hyperlink ref="O4:P4" location="June!A1" display="June" xr:uid="{00000000-0004-0000-0B00-000005000000}"/>
    <hyperlink ref="Q4:R4" location="July!A1" display="July" xr:uid="{00000000-0004-0000-0B00-000006000000}"/>
    <hyperlink ref="S4:T4" location="Aug!A1" display="Aug" xr:uid="{00000000-0004-0000-0B00-000007000000}"/>
    <hyperlink ref="U4:V4" location="Sep!A1" display="Sep" xr:uid="{00000000-0004-0000-0B00-000008000000}"/>
    <hyperlink ref="W4:X4" location="Oct!A1" display="Oct" xr:uid="{00000000-0004-0000-0B00-000009000000}"/>
    <hyperlink ref="Y4:Z4" location="Nov!A1" display="Nov" xr:uid="{00000000-0004-0000-0B00-00000A000000}"/>
    <hyperlink ref="AA4:AB4" location="Dec!A1" display="Dec" xr:uid="{00000000-0004-0000-0B00-00000B000000}"/>
    <hyperlink ref="C4:D4" location="Total!A1" display="Total" xr:uid="{00000000-0004-0000-0B00-00000C000000}"/>
    <hyperlink ref="C20:J20" r:id="rId1" display="Payroll Processing Fee" xr:uid="{00000000-0004-0000-0B00-00000D000000}"/>
    <hyperlink ref="P41:X41" r:id="rId2" display="Net Profit/Loss" xr:uid="{00000000-0004-0000-0B00-00000E000000}"/>
  </hyperlinks>
  <pageMargins left="0.75" right="0.75" top="1" bottom="1" header="0.5" footer="0.5"/>
  <pageSetup orientation="portrait" r:id="rId3"/>
  <headerFooter alignWithMargins="0"/>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C661"/>
  <sheetViews>
    <sheetView topLeftCell="A17" zoomScale="125" zoomScaleNormal="125" workbookViewId="0">
      <selection activeCell="Y16" sqref="Y16:AA16"/>
    </sheetView>
  </sheetViews>
  <sheetFormatPr defaultRowHeight="12.75" x14ac:dyDescent="0.2"/>
  <cols>
    <col min="1" max="1" width="3.7109375" customWidth="1"/>
    <col min="2" max="2" width="2.57031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8" width="3.140625" customWidth="1"/>
    <col min="29" max="66" width="3.140625" style="10" customWidth="1"/>
    <col min="67" max="81" width="9.140625" style="10"/>
  </cols>
  <sheetData>
    <row r="1" spans="1:54"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54" ht="18.75" customHeight="1" x14ac:dyDescent="0.2">
      <c r="A2" s="13"/>
      <c r="B2" s="75" t="s">
        <v>59</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3"/>
      <c r="AD2" s="13"/>
    </row>
    <row r="3" spans="1:54"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3"/>
      <c r="AD3" s="13"/>
      <c r="BB3" s="10">
        <v>0.625</v>
      </c>
    </row>
    <row r="4" spans="1:54" ht="18.75" customHeight="1" x14ac:dyDescent="0.2">
      <c r="A4" s="13"/>
      <c r="B4" s="15"/>
      <c r="C4" s="236" t="s">
        <v>37</v>
      </c>
      <c r="D4" s="232"/>
      <c r="E4" s="231" t="s">
        <v>23</v>
      </c>
      <c r="F4" s="232"/>
      <c r="G4" s="231" t="s">
        <v>24</v>
      </c>
      <c r="H4" s="232"/>
      <c r="I4" s="231" t="s">
        <v>25</v>
      </c>
      <c r="J4" s="232"/>
      <c r="K4" s="231" t="s">
        <v>26</v>
      </c>
      <c r="L4" s="232"/>
      <c r="M4" s="231" t="s">
        <v>27</v>
      </c>
      <c r="N4" s="232"/>
      <c r="O4" s="231" t="s">
        <v>28</v>
      </c>
      <c r="P4" s="232"/>
      <c r="Q4" s="231" t="s">
        <v>29</v>
      </c>
      <c r="R4" s="232"/>
      <c r="S4" s="231" t="s">
        <v>30</v>
      </c>
      <c r="T4" s="232"/>
      <c r="U4" s="231" t="s">
        <v>31</v>
      </c>
      <c r="V4" s="232"/>
      <c r="W4" s="231" t="s">
        <v>32</v>
      </c>
      <c r="X4" s="232"/>
      <c r="Y4" s="231" t="s">
        <v>33</v>
      </c>
      <c r="Z4" s="232"/>
      <c r="AA4" s="231" t="s">
        <v>34</v>
      </c>
      <c r="AB4" s="232"/>
      <c r="AC4" s="13"/>
      <c r="AD4" s="13"/>
    </row>
    <row r="5" spans="1:54" ht="15" customHeight="1" x14ac:dyDescent="0.2">
      <c r="A5" s="13"/>
      <c r="B5" s="11"/>
      <c r="C5" s="66" t="s">
        <v>1</v>
      </c>
      <c r="D5" s="67"/>
      <c r="E5" s="68"/>
      <c r="F5" s="68"/>
      <c r="G5" s="68"/>
      <c r="H5" s="68"/>
      <c r="I5" s="68"/>
      <c r="J5" s="68"/>
      <c r="K5" s="68"/>
      <c r="L5" s="68"/>
      <c r="M5" s="69"/>
      <c r="N5" s="1"/>
      <c r="O5" s="4" t="s">
        <v>35</v>
      </c>
      <c r="P5" s="81" t="s">
        <v>5</v>
      </c>
      <c r="Q5" s="44"/>
      <c r="R5" s="44"/>
      <c r="S5" s="44"/>
      <c r="T5" s="44"/>
      <c r="U5" s="44"/>
      <c r="V5" s="44"/>
      <c r="W5" s="44"/>
      <c r="X5" s="44"/>
      <c r="Y5" s="44"/>
      <c r="Z5" s="44"/>
      <c r="AA5" s="82"/>
      <c r="AB5" s="5"/>
      <c r="AC5" s="13"/>
      <c r="AD5" s="13"/>
    </row>
    <row r="6" spans="1:54" ht="15" customHeight="1" x14ac:dyDescent="0.2">
      <c r="A6" s="13"/>
      <c r="B6" s="3"/>
      <c r="C6" s="57" t="s">
        <v>76</v>
      </c>
      <c r="D6" s="58"/>
      <c r="E6" s="58"/>
      <c r="F6" s="58"/>
      <c r="G6" s="58"/>
      <c r="H6" s="58"/>
      <c r="I6" s="58"/>
      <c r="J6" s="70"/>
      <c r="K6" s="184">
        <v>1104.98</v>
      </c>
      <c r="L6" s="185"/>
      <c r="M6" s="186"/>
      <c r="N6" s="1"/>
      <c r="O6" s="1"/>
      <c r="P6" s="61" t="s">
        <v>20</v>
      </c>
      <c r="Q6" s="62"/>
      <c r="R6" s="62"/>
      <c r="S6" s="62"/>
      <c r="T6" s="62"/>
      <c r="U6" s="62"/>
      <c r="V6" s="62"/>
      <c r="W6" s="202">
        <v>121723.87</v>
      </c>
      <c r="X6" s="195"/>
      <c r="Y6" s="195"/>
      <c r="Z6" s="195"/>
      <c r="AA6" s="196"/>
      <c r="AB6" s="1"/>
      <c r="AC6" s="13"/>
      <c r="AD6" s="13"/>
    </row>
    <row r="7" spans="1:54" ht="15" customHeight="1" x14ac:dyDescent="0.2">
      <c r="A7" s="13"/>
      <c r="B7" s="3"/>
      <c r="C7" s="114" t="s">
        <v>0</v>
      </c>
      <c r="D7" s="139"/>
      <c r="E7" s="139"/>
      <c r="F7" s="139"/>
      <c r="G7" s="139"/>
      <c r="H7" s="139"/>
      <c r="I7" s="139"/>
      <c r="J7" s="156"/>
      <c r="K7" s="184">
        <v>50</v>
      </c>
      <c r="L7" s="185"/>
      <c r="M7" s="186"/>
      <c r="N7" s="1"/>
      <c r="O7" s="1"/>
      <c r="P7" s="49" t="s">
        <v>6</v>
      </c>
      <c r="Q7" s="50"/>
      <c r="R7" s="50"/>
      <c r="S7" s="50"/>
      <c r="T7" s="50"/>
      <c r="U7" s="50"/>
      <c r="V7" s="50"/>
      <c r="W7" s="50"/>
      <c r="X7" s="51"/>
      <c r="Y7" s="217"/>
      <c r="Z7" s="218"/>
      <c r="AA7" s="219"/>
      <c r="AB7" s="1"/>
      <c r="AC7" s="13"/>
      <c r="AD7" s="13"/>
    </row>
    <row r="8" spans="1:54" ht="15" customHeight="1" x14ac:dyDescent="0.2">
      <c r="A8" s="13"/>
      <c r="B8" s="3"/>
      <c r="C8" s="57" t="s">
        <v>77</v>
      </c>
      <c r="D8" s="58"/>
      <c r="E8" s="58"/>
      <c r="F8" s="58"/>
      <c r="G8" s="58"/>
      <c r="H8" s="58"/>
      <c r="I8" s="59" t="s">
        <v>36</v>
      </c>
      <c r="J8" s="60"/>
      <c r="K8" s="184"/>
      <c r="L8" s="185"/>
      <c r="M8" s="186"/>
      <c r="N8" s="1"/>
      <c r="O8" s="1"/>
      <c r="P8" s="49" t="s">
        <v>19</v>
      </c>
      <c r="Q8" s="50"/>
      <c r="R8" s="50"/>
      <c r="S8" s="50"/>
      <c r="T8" s="50"/>
      <c r="U8" s="50"/>
      <c r="V8" s="50"/>
      <c r="W8" s="50"/>
      <c r="X8" s="51"/>
      <c r="Y8" s="217"/>
      <c r="Z8" s="218"/>
      <c r="AA8" s="219"/>
      <c r="AB8" s="1"/>
      <c r="AC8" s="13"/>
      <c r="AD8" s="13"/>
    </row>
    <row r="9" spans="1:54" ht="15" customHeight="1" x14ac:dyDescent="0.2">
      <c r="A9" s="13"/>
      <c r="B9" s="3"/>
      <c r="C9" s="57" t="s">
        <v>78</v>
      </c>
      <c r="D9" s="58"/>
      <c r="E9" s="58"/>
      <c r="F9" s="58"/>
      <c r="G9" s="58"/>
      <c r="H9" s="58"/>
      <c r="I9" s="58"/>
      <c r="J9" s="70"/>
      <c r="K9" s="184">
        <v>150</v>
      </c>
      <c r="L9" s="185"/>
      <c r="M9" s="186"/>
      <c r="N9" s="1"/>
      <c r="O9" s="1"/>
      <c r="P9" s="61" t="s">
        <v>7</v>
      </c>
      <c r="Q9" s="62"/>
      <c r="R9" s="62"/>
      <c r="S9" s="62"/>
      <c r="T9" s="62"/>
      <c r="U9" s="62"/>
      <c r="V9" s="62"/>
      <c r="W9" s="134">
        <f>W6-Y7+Y8</f>
        <v>121723.87</v>
      </c>
      <c r="X9" s="64"/>
      <c r="Y9" s="64"/>
      <c r="Z9" s="64"/>
      <c r="AA9" s="65"/>
      <c r="AB9" s="1"/>
      <c r="AC9" s="13"/>
      <c r="AD9" s="13"/>
    </row>
    <row r="10" spans="1:54" ht="15" customHeight="1" x14ac:dyDescent="0.2">
      <c r="A10" s="13"/>
      <c r="B10" s="3"/>
      <c r="C10" s="57" t="s">
        <v>79</v>
      </c>
      <c r="D10" s="58"/>
      <c r="E10" s="58"/>
      <c r="F10" s="58"/>
      <c r="G10" s="58"/>
      <c r="H10" s="58"/>
      <c r="I10" s="58"/>
      <c r="J10" s="70"/>
      <c r="K10" s="184">
        <v>2316.34</v>
      </c>
      <c r="L10" s="185"/>
      <c r="M10" s="186"/>
      <c r="N10" s="1"/>
      <c r="O10" s="1"/>
      <c r="P10" s="1"/>
      <c r="Q10" s="1"/>
      <c r="R10" s="1"/>
      <c r="S10" s="1"/>
      <c r="T10" s="1"/>
      <c r="U10" s="1"/>
      <c r="V10" s="1"/>
      <c r="W10" s="1"/>
      <c r="X10" s="1"/>
      <c r="Y10" s="1"/>
      <c r="Z10" s="1"/>
      <c r="AA10" s="1"/>
      <c r="AB10" s="1"/>
      <c r="AC10" s="13"/>
      <c r="AD10" s="13"/>
    </row>
    <row r="11" spans="1:54" ht="15" customHeight="1" x14ac:dyDescent="0.2">
      <c r="A11" s="13"/>
      <c r="B11" s="3"/>
      <c r="C11" s="57" t="s">
        <v>80</v>
      </c>
      <c r="D11" s="58"/>
      <c r="E11" s="58"/>
      <c r="F11" s="58"/>
      <c r="G11" s="58"/>
      <c r="H11" s="58"/>
      <c r="I11" s="58"/>
      <c r="J11" s="70"/>
      <c r="K11" s="184"/>
      <c r="L11" s="185"/>
      <c r="M11" s="186"/>
      <c r="N11" s="1"/>
      <c r="O11" s="7" t="s">
        <v>36</v>
      </c>
      <c r="P11" s="43" t="s">
        <v>8</v>
      </c>
      <c r="Q11" s="44"/>
      <c r="R11" s="44"/>
      <c r="S11" s="44"/>
      <c r="T11" s="44"/>
      <c r="U11" s="44"/>
      <c r="V11" s="44"/>
      <c r="W11" s="44"/>
      <c r="X11" s="44"/>
      <c r="Y11" s="44"/>
      <c r="Z11" s="44"/>
      <c r="AA11" s="45"/>
      <c r="AB11" s="6"/>
      <c r="AC11" s="13"/>
      <c r="AD11" s="13"/>
    </row>
    <row r="12" spans="1:54" ht="15" customHeight="1" x14ac:dyDescent="0.2">
      <c r="A12" s="13"/>
      <c r="B12" s="3"/>
      <c r="C12" s="57" t="s">
        <v>81</v>
      </c>
      <c r="D12" s="58"/>
      <c r="E12" s="58"/>
      <c r="F12" s="58"/>
      <c r="G12" s="58"/>
      <c r="H12" s="58"/>
      <c r="I12" s="58"/>
      <c r="J12" s="70"/>
      <c r="K12" s="184"/>
      <c r="L12" s="185"/>
      <c r="M12" s="186"/>
      <c r="N12" s="1"/>
      <c r="O12" s="1"/>
      <c r="P12" s="135" t="s">
        <v>71</v>
      </c>
      <c r="Q12" s="136"/>
      <c r="R12" s="136"/>
      <c r="S12" s="136"/>
      <c r="T12" s="136"/>
      <c r="U12" s="136"/>
      <c r="V12" s="136"/>
      <c r="W12" s="230">
        <v>81482.27</v>
      </c>
      <c r="X12" s="195"/>
      <c r="Y12" s="195"/>
      <c r="Z12" s="195"/>
      <c r="AA12" s="196"/>
      <c r="AB12" s="1"/>
      <c r="AC12" s="13"/>
      <c r="AD12" s="13"/>
    </row>
    <row r="13" spans="1:54" ht="15" customHeight="1" x14ac:dyDescent="0.2">
      <c r="A13" s="13"/>
      <c r="B13" s="3"/>
      <c r="C13" s="114" t="s">
        <v>82</v>
      </c>
      <c r="D13" s="139"/>
      <c r="E13" s="139"/>
      <c r="F13" s="139"/>
      <c r="G13" s="139"/>
      <c r="H13" s="139"/>
      <c r="I13" s="139"/>
      <c r="J13" s="144"/>
      <c r="K13" s="184"/>
      <c r="L13" s="185"/>
      <c r="M13" s="186"/>
      <c r="N13" s="1"/>
      <c r="O13" s="1"/>
      <c r="P13" s="135" t="s">
        <v>107</v>
      </c>
      <c r="Q13" s="136"/>
      <c r="R13" s="136"/>
      <c r="S13" s="136"/>
      <c r="T13" s="136"/>
      <c r="U13" s="136"/>
      <c r="V13" s="136"/>
      <c r="W13" s="193"/>
      <c r="X13" s="194"/>
      <c r="Y13" s="195"/>
      <c r="Z13" s="195"/>
      <c r="AA13" s="196"/>
      <c r="AB13" s="1"/>
      <c r="AC13" s="13"/>
      <c r="AD13" s="13"/>
    </row>
    <row r="14" spans="1:54" ht="15" customHeight="1" x14ac:dyDescent="0.2">
      <c r="A14" s="13"/>
      <c r="B14" s="3"/>
      <c r="C14" s="57" t="s">
        <v>83</v>
      </c>
      <c r="D14" s="58"/>
      <c r="E14" s="58"/>
      <c r="F14" s="58"/>
      <c r="G14" s="58"/>
      <c r="H14" s="58"/>
      <c r="I14" s="58"/>
      <c r="J14" s="70"/>
      <c r="K14" s="184">
        <v>26</v>
      </c>
      <c r="L14" s="185"/>
      <c r="M14" s="186"/>
      <c r="N14" s="1"/>
      <c r="O14" s="1"/>
      <c r="P14" s="46" t="s">
        <v>69</v>
      </c>
      <c r="Q14" s="47"/>
      <c r="R14" s="47"/>
      <c r="S14" s="47"/>
      <c r="T14" s="47"/>
      <c r="U14" s="47"/>
      <c r="V14" s="47"/>
      <c r="W14" s="47"/>
      <c r="X14" s="48"/>
      <c r="Y14" s="184">
        <v>0</v>
      </c>
      <c r="Z14" s="185"/>
      <c r="AA14" s="186"/>
      <c r="AB14" s="1"/>
      <c r="AC14" s="13"/>
      <c r="AD14" s="13"/>
    </row>
    <row r="15" spans="1:54" ht="15" customHeight="1" x14ac:dyDescent="0.2">
      <c r="A15" s="13"/>
      <c r="B15" s="3"/>
      <c r="C15" s="57" t="s">
        <v>84</v>
      </c>
      <c r="D15" s="58"/>
      <c r="E15" s="58"/>
      <c r="F15" s="58"/>
      <c r="G15" s="58"/>
      <c r="H15" s="58"/>
      <c r="I15" s="58"/>
      <c r="J15" s="70"/>
      <c r="K15" s="184"/>
      <c r="L15" s="185"/>
      <c r="M15" s="186"/>
      <c r="N15" s="1"/>
      <c r="O15" s="1"/>
      <c r="P15" s="46" t="s">
        <v>70</v>
      </c>
      <c r="Q15" s="47"/>
      <c r="R15" s="47"/>
      <c r="S15" s="47"/>
      <c r="T15" s="47"/>
      <c r="U15" s="47"/>
      <c r="V15" s="47"/>
      <c r="W15" s="47"/>
      <c r="X15" s="48"/>
      <c r="Y15" s="184">
        <v>275255</v>
      </c>
      <c r="Z15" s="185"/>
      <c r="AA15" s="186"/>
      <c r="AB15" s="1"/>
      <c r="AC15" s="13"/>
      <c r="AD15" s="13"/>
    </row>
    <row r="16" spans="1:54" ht="15" customHeight="1" x14ac:dyDescent="0.2">
      <c r="A16" s="13"/>
      <c r="B16" s="3"/>
      <c r="C16" s="57" t="s">
        <v>85</v>
      </c>
      <c r="D16" s="58"/>
      <c r="E16" s="58"/>
      <c r="F16" s="58"/>
      <c r="G16" s="58"/>
      <c r="H16" s="58"/>
      <c r="I16" s="58"/>
      <c r="J16" s="70"/>
      <c r="K16" s="184"/>
      <c r="L16" s="185"/>
      <c r="M16" s="186"/>
      <c r="N16" s="1"/>
      <c r="O16" s="1"/>
      <c r="P16" s="109" t="s">
        <v>73</v>
      </c>
      <c r="Q16" s="47"/>
      <c r="R16" s="47"/>
      <c r="S16" s="47"/>
      <c r="T16" s="47"/>
      <c r="U16" s="47"/>
      <c r="V16" s="47"/>
      <c r="W16" s="47"/>
      <c r="X16" s="48"/>
      <c r="Y16" s="184"/>
      <c r="Z16" s="185"/>
      <c r="AA16" s="186"/>
      <c r="AB16" s="1"/>
      <c r="AC16" s="13"/>
      <c r="AD16" s="13"/>
    </row>
    <row r="17" spans="1:30" ht="15" customHeight="1" x14ac:dyDescent="0.2">
      <c r="A17" s="13"/>
      <c r="B17" s="3"/>
      <c r="C17" s="246" t="s">
        <v>18</v>
      </c>
      <c r="D17" s="62"/>
      <c r="E17" s="62"/>
      <c r="F17" s="62"/>
      <c r="G17" s="149"/>
      <c r="H17" s="224">
        <v>155</v>
      </c>
      <c r="I17" s="225"/>
      <c r="J17" s="226"/>
      <c r="K17" s="227">
        <f>H17*Total!BB3</f>
        <v>96.875</v>
      </c>
      <c r="L17" s="228"/>
      <c r="M17" s="229"/>
      <c r="N17" s="1"/>
      <c r="O17" s="1"/>
      <c r="P17" s="130" t="s">
        <v>103</v>
      </c>
      <c r="Q17" s="47"/>
      <c r="R17" s="47"/>
      <c r="S17" s="47"/>
      <c r="T17" s="47"/>
      <c r="U17" s="47"/>
      <c r="V17" s="47"/>
      <c r="W17" s="47"/>
      <c r="X17" s="48"/>
      <c r="Y17" s="184"/>
      <c r="Z17" s="185"/>
      <c r="AA17" s="186"/>
      <c r="AB17" s="1"/>
      <c r="AC17" s="13"/>
      <c r="AD17" s="13"/>
    </row>
    <row r="18" spans="1:30" ht="15" customHeight="1" x14ac:dyDescent="0.2">
      <c r="A18" s="13"/>
      <c r="B18" s="3"/>
      <c r="C18" s="114" t="s">
        <v>86</v>
      </c>
      <c r="D18" s="139"/>
      <c r="E18" s="139"/>
      <c r="F18" s="139"/>
      <c r="G18" s="139"/>
      <c r="H18" s="139"/>
      <c r="I18" s="139"/>
      <c r="J18" s="144"/>
      <c r="K18" s="184"/>
      <c r="L18" s="185"/>
      <c r="M18" s="186"/>
      <c r="N18" s="1"/>
      <c r="O18" s="1"/>
      <c r="P18" s="200" t="s">
        <v>101</v>
      </c>
      <c r="Q18" s="201"/>
      <c r="R18" s="201"/>
      <c r="S18" s="201"/>
      <c r="T18" s="201"/>
      <c r="U18" s="201"/>
      <c r="V18" s="201"/>
      <c r="W18" s="201"/>
      <c r="X18" s="149"/>
      <c r="Y18" s="184"/>
      <c r="Z18" s="185"/>
      <c r="AA18" s="186"/>
      <c r="AB18" s="1"/>
      <c r="AC18" s="13"/>
      <c r="AD18" s="13"/>
    </row>
    <row r="19" spans="1:30" ht="15" customHeight="1" x14ac:dyDescent="0.2">
      <c r="A19" s="13"/>
      <c r="B19" s="3"/>
      <c r="C19" s="57" t="s">
        <v>87</v>
      </c>
      <c r="D19" s="58"/>
      <c r="E19" s="58"/>
      <c r="F19" s="58"/>
      <c r="G19" s="58"/>
      <c r="H19" s="58"/>
      <c r="I19" s="58"/>
      <c r="J19" s="70"/>
      <c r="K19" s="184"/>
      <c r="L19" s="185"/>
      <c r="M19" s="186"/>
      <c r="N19" s="1"/>
      <c r="O19" s="1"/>
      <c r="P19" s="200" t="s">
        <v>101</v>
      </c>
      <c r="Q19" s="201"/>
      <c r="R19" s="201"/>
      <c r="S19" s="201"/>
      <c r="T19" s="201"/>
      <c r="U19" s="201"/>
      <c r="V19" s="201"/>
      <c r="W19" s="201"/>
      <c r="X19" s="149"/>
      <c r="Y19" s="184"/>
      <c r="Z19" s="185"/>
      <c r="AA19" s="186"/>
      <c r="AB19" s="1"/>
      <c r="AC19" s="13"/>
      <c r="AD19" s="13"/>
    </row>
    <row r="20" spans="1:30" ht="15" customHeight="1" x14ac:dyDescent="0.2">
      <c r="A20" s="13"/>
      <c r="B20" s="3"/>
      <c r="C20" s="220" t="s">
        <v>88</v>
      </c>
      <c r="D20" s="221"/>
      <c r="E20" s="221"/>
      <c r="F20" s="221"/>
      <c r="G20" s="221"/>
      <c r="H20" s="221"/>
      <c r="I20" s="221"/>
      <c r="J20" s="222"/>
      <c r="K20" s="223"/>
      <c r="L20" s="185"/>
      <c r="M20" s="186"/>
      <c r="N20" s="1"/>
      <c r="O20" s="1"/>
      <c r="P20" s="135" t="s">
        <v>8</v>
      </c>
      <c r="Q20" s="136"/>
      <c r="R20" s="136"/>
      <c r="S20" s="136"/>
      <c r="T20" s="136"/>
      <c r="U20" s="136"/>
      <c r="V20" s="136"/>
      <c r="W20" s="197">
        <f>W12+W13+Y14-Y15+Y16+Y17+Y18+Y19</f>
        <v>-193772.72999999998</v>
      </c>
      <c r="X20" s="198"/>
      <c r="Y20" s="198"/>
      <c r="Z20" s="198"/>
      <c r="AA20" s="199"/>
      <c r="AB20" s="1"/>
      <c r="AC20" s="13"/>
      <c r="AD20" s="13"/>
    </row>
    <row r="21" spans="1:30" ht="15" customHeight="1" x14ac:dyDescent="0.2">
      <c r="A21" s="13"/>
      <c r="B21" s="3"/>
      <c r="C21" s="57" t="s">
        <v>89</v>
      </c>
      <c r="D21" s="58"/>
      <c r="E21" s="58"/>
      <c r="F21" s="58"/>
      <c r="G21" s="58"/>
      <c r="H21" s="58"/>
      <c r="I21" s="58"/>
      <c r="J21" s="70"/>
      <c r="K21" s="184"/>
      <c r="L21" s="185"/>
      <c r="M21" s="186"/>
      <c r="N21" s="1"/>
      <c r="O21" s="1"/>
      <c r="P21" s="1"/>
      <c r="Q21" s="1"/>
      <c r="R21" s="1"/>
      <c r="S21" s="1"/>
      <c r="T21" s="1"/>
      <c r="U21" s="1"/>
      <c r="V21" s="1"/>
      <c r="W21" s="1"/>
      <c r="X21" s="1"/>
      <c r="Y21" s="1"/>
      <c r="Z21" s="1"/>
      <c r="AA21" s="1"/>
      <c r="AB21" s="1"/>
      <c r="AC21" s="13"/>
      <c r="AD21" s="13"/>
    </row>
    <row r="22" spans="1:30" ht="15" customHeight="1" x14ac:dyDescent="0.2">
      <c r="A22" s="13"/>
      <c r="B22" s="3"/>
      <c r="C22" s="147" t="s">
        <v>108</v>
      </c>
      <c r="D22" s="148"/>
      <c r="E22" s="148"/>
      <c r="F22" s="148"/>
      <c r="G22" s="148"/>
      <c r="H22" s="62"/>
      <c r="I22" s="62"/>
      <c r="J22" s="149"/>
      <c r="K22" s="184"/>
      <c r="L22" s="185"/>
      <c r="M22" s="186"/>
      <c r="N22" s="1"/>
      <c r="O22" s="8"/>
      <c r="P22" s="83" t="s">
        <v>11</v>
      </c>
      <c r="Q22" s="44"/>
      <c r="R22" s="44"/>
      <c r="S22" s="44"/>
      <c r="T22" s="44"/>
      <c r="U22" s="44"/>
      <c r="V22" s="44"/>
      <c r="W22" s="44"/>
      <c r="X22" s="44"/>
      <c r="Y22" s="44"/>
      <c r="Z22" s="44"/>
      <c r="AA22" s="45"/>
      <c r="AB22" s="6"/>
      <c r="AC22" s="13"/>
      <c r="AD22" s="13"/>
    </row>
    <row r="23" spans="1:30" ht="15" customHeight="1" x14ac:dyDescent="0.2">
      <c r="A23" s="13"/>
      <c r="B23" s="3"/>
      <c r="C23" s="114" t="s">
        <v>72</v>
      </c>
      <c r="D23" s="139"/>
      <c r="E23" s="139"/>
      <c r="F23" s="139"/>
      <c r="G23" s="139"/>
      <c r="H23" s="139"/>
      <c r="I23" s="139"/>
      <c r="J23" s="144"/>
      <c r="K23" s="184"/>
      <c r="L23" s="185"/>
      <c r="M23" s="186"/>
      <c r="N23" s="1"/>
      <c r="O23" s="1"/>
      <c r="P23" s="46" t="s">
        <v>13</v>
      </c>
      <c r="Q23" s="47"/>
      <c r="R23" s="47"/>
      <c r="S23" s="47"/>
      <c r="T23" s="47"/>
      <c r="U23" s="47"/>
      <c r="V23" s="47"/>
      <c r="W23" s="47"/>
      <c r="X23" s="48"/>
      <c r="Y23" s="217">
        <v>46153.75</v>
      </c>
      <c r="Z23" s="218"/>
      <c r="AA23" s="219"/>
      <c r="AB23" s="1"/>
      <c r="AC23" s="13"/>
      <c r="AD23" s="13"/>
    </row>
    <row r="24" spans="1:30" ht="15" customHeight="1" x14ac:dyDescent="0.2">
      <c r="A24" s="13"/>
      <c r="B24" s="3"/>
      <c r="C24" s="150" t="s">
        <v>90</v>
      </c>
      <c r="D24" s="151"/>
      <c r="E24" s="151"/>
      <c r="F24" s="151"/>
      <c r="G24" s="151"/>
      <c r="H24" s="151"/>
      <c r="I24" s="151"/>
      <c r="J24" s="152"/>
      <c r="K24" s="184">
        <v>7806</v>
      </c>
      <c r="L24" s="185"/>
      <c r="M24" s="186"/>
      <c r="N24" s="1"/>
      <c r="O24" s="1"/>
      <c r="P24" s="46" t="s">
        <v>14</v>
      </c>
      <c r="Q24" s="47"/>
      <c r="R24" s="47"/>
      <c r="S24" s="47"/>
      <c r="T24" s="47"/>
      <c r="U24" s="47"/>
      <c r="V24" s="47"/>
      <c r="W24" s="47"/>
      <c r="X24" s="48"/>
      <c r="Y24" s="184">
        <v>35000</v>
      </c>
      <c r="Z24" s="185"/>
      <c r="AA24" s="186"/>
      <c r="AB24" s="1"/>
      <c r="AC24" s="13"/>
      <c r="AD24" s="13"/>
    </row>
    <row r="25" spans="1:30" ht="15" customHeight="1" x14ac:dyDescent="0.2">
      <c r="A25" s="13"/>
      <c r="B25" s="3"/>
      <c r="C25" s="57" t="s">
        <v>3</v>
      </c>
      <c r="D25" s="58"/>
      <c r="E25" s="58"/>
      <c r="F25" s="58"/>
      <c r="G25" s="58"/>
      <c r="H25" s="58"/>
      <c r="I25" s="58"/>
      <c r="J25" s="70"/>
      <c r="K25" s="184">
        <v>50</v>
      </c>
      <c r="L25" s="185"/>
      <c r="M25" s="186"/>
      <c r="N25" s="1"/>
      <c r="O25" s="1"/>
      <c r="P25" s="46" t="s">
        <v>15</v>
      </c>
      <c r="Q25" s="47"/>
      <c r="R25" s="47"/>
      <c r="S25" s="47"/>
      <c r="T25" s="47"/>
      <c r="U25" s="47"/>
      <c r="V25" s="47"/>
      <c r="W25" s="47"/>
      <c r="X25" s="48"/>
      <c r="Y25" s="184">
        <v>6516.45</v>
      </c>
      <c r="Z25" s="185"/>
      <c r="AA25" s="186"/>
      <c r="AB25" s="1"/>
      <c r="AC25" s="13"/>
      <c r="AD25" s="13"/>
    </row>
    <row r="26" spans="1:30" ht="15" customHeight="1" x14ac:dyDescent="0.2">
      <c r="A26" s="13"/>
      <c r="B26" s="3"/>
      <c r="C26" s="57" t="s">
        <v>91</v>
      </c>
      <c r="D26" s="58"/>
      <c r="E26" s="58"/>
      <c r="F26" s="58"/>
      <c r="G26" s="58"/>
      <c r="H26" s="58"/>
      <c r="I26" s="58"/>
      <c r="J26" s="70"/>
      <c r="K26" s="184"/>
      <c r="L26" s="185"/>
      <c r="M26" s="186"/>
      <c r="N26" s="1"/>
      <c r="O26" s="1"/>
      <c r="P26" s="46" t="s">
        <v>17</v>
      </c>
      <c r="Q26" s="47"/>
      <c r="R26" s="47"/>
      <c r="S26" s="47"/>
      <c r="T26" s="47"/>
      <c r="U26" s="47"/>
      <c r="V26" s="47"/>
      <c r="W26" s="47"/>
      <c r="X26" s="48"/>
      <c r="Y26" s="184"/>
      <c r="Z26" s="185"/>
      <c r="AA26" s="186"/>
      <c r="AB26" s="1"/>
      <c r="AC26" s="13"/>
      <c r="AD26" s="13"/>
    </row>
    <row r="27" spans="1:30" ht="15" customHeight="1" x14ac:dyDescent="0.2">
      <c r="A27" s="13"/>
      <c r="B27" s="3"/>
      <c r="C27" s="57" t="s">
        <v>4</v>
      </c>
      <c r="D27" s="58"/>
      <c r="E27" s="58"/>
      <c r="F27" s="58"/>
      <c r="G27" s="58"/>
      <c r="H27" s="58"/>
      <c r="I27" s="58"/>
      <c r="J27" s="70"/>
      <c r="K27" s="184"/>
      <c r="L27" s="185"/>
      <c r="M27" s="186"/>
      <c r="N27" s="1"/>
      <c r="O27" s="1"/>
      <c r="P27" s="214" t="s">
        <v>16</v>
      </c>
      <c r="Q27" s="215"/>
      <c r="R27" s="215"/>
      <c r="S27" s="215"/>
      <c r="T27" s="215"/>
      <c r="U27" s="215"/>
      <c r="V27" s="215"/>
      <c r="W27" s="215"/>
      <c r="X27" s="216"/>
      <c r="Y27" s="184"/>
      <c r="Z27" s="185"/>
      <c r="AA27" s="186"/>
      <c r="AB27" s="1"/>
      <c r="AC27" s="13"/>
      <c r="AD27" s="13"/>
    </row>
    <row r="28" spans="1:30" ht="15" customHeight="1" x14ac:dyDescent="0.2">
      <c r="A28" s="13"/>
      <c r="B28" s="3"/>
      <c r="C28" s="213" t="s">
        <v>119</v>
      </c>
      <c r="D28" s="62"/>
      <c r="E28" s="62"/>
      <c r="F28" s="62"/>
      <c r="G28" s="62"/>
      <c r="H28" s="62"/>
      <c r="I28" s="62"/>
      <c r="J28" s="149"/>
      <c r="K28" s="184">
        <v>87.79</v>
      </c>
      <c r="L28" s="185"/>
      <c r="M28" s="186"/>
      <c r="N28" s="1"/>
      <c r="O28" s="1"/>
      <c r="P28" s="208" t="s">
        <v>118</v>
      </c>
      <c r="Q28" s="209"/>
      <c r="R28" s="209"/>
      <c r="S28" s="209"/>
      <c r="T28" s="209"/>
      <c r="U28" s="209"/>
      <c r="V28" s="209"/>
      <c r="W28" s="209"/>
      <c r="X28" s="152"/>
      <c r="Y28" s="210"/>
      <c r="Z28" s="211"/>
      <c r="AA28" s="212"/>
      <c r="AB28" s="1"/>
      <c r="AC28" s="13"/>
      <c r="AD28" s="13"/>
    </row>
    <row r="29" spans="1:30" ht="15" customHeight="1" x14ac:dyDescent="0.2">
      <c r="A29" s="13"/>
      <c r="B29" s="3"/>
      <c r="C29" s="57" t="s">
        <v>93</v>
      </c>
      <c r="D29" s="58"/>
      <c r="E29" s="58"/>
      <c r="F29" s="58"/>
      <c r="G29" s="58"/>
      <c r="H29" s="58"/>
      <c r="I29" s="58"/>
      <c r="J29" s="70"/>
      <c r="K29" s="184"/>
      <c r="L29" s="185"/>
      <c r="M29" s="186"/>
      <c r="N29" s="1"/>
      <c r="O29" s="1"/>
      <c r="P29" s="200" t="s">
        <v>101</v>
      </c>
      <c r="Q29" s="201"/>
      <c r="R29" s="201"/>
      <c r="S29" s="201"/>
      <c r="T29" s="201"/>
      <c r="U29" s="201"/>
      <c r="V29" s="201"/>
      <c r="W29" s="201"/>
      <c r="X29" s="149"/>
      <c r="Y29" s="184"/>
      <c r="Z29" s="185"/>
      <c r="AA29" s="186"/>
      <c r="AB29" s="1"/>
      <c r="AC29" s="13"/>
      <c r="AD29" s="13"/>
    </row>
    <row r="30" spans="1:30" ht="15" customHeight="1" x14ac:dyDescent="0.2">
      <c r="A30" s="13"/>
      <c r="B30" s="3"/>
      <c r="C30" s="57" t="s">
        <v>94</v>
      </c>
      <c r="D30" s="58"/>
      <c r="E30" s="58"/>
      <c r="F30" s="58"/>
      <c r="G30" s="58"/>
      <c r="H30" s="58"/>
      <c r="I30" s="58"/>
      <c r="J30" s="70"/>
      <c r="K30" s="184">
        <v>567.62</v>
      </c>
      <c r="L30" s="185"/>
      <c r="M30" s="186"/>
      <c r="N30" s="1"/>
      <c r="O30" s="1"/>
      <c r="P30" s="200" t="s">
        <v>101</v>
      </c>
      <c r="Q30" s="201"/>
      <c r="R30" s="201"/>
      <c r="S30" s="201"/>
      <c r="T30" s="201"/>
      <c r="U30" s="201"/>
      <c r="V30" s="201"/>
      <c r="W30" s="201"/>
      <c r="X30" s="149"/>
      <c r="Y30" s="184"/>
      <c r="Z30" s="185"/>
      <c r="AA30" s="186"/>
      <c r="AB30" s="1"/>
      <c r="AC30" s="13"/>
      <c r="AD30" s="13"/>
    </row>
    <row r="31" spans="1:30" ht="15" customHeight="1" x14ac:dyDescent="0.2">
      <c r="A31" s="13"/>
      <c r="B31" s="3"/>
      <c r="C31" s="57" t="s">
        <v>95</v>
      </c>
      <c r="D31" s="58"/>
      <c r="E31" s="58"/>
      <c r="F31" s="58"/>
      <c r="G31" s="58"/>
      <c r="H31" s="58"/>
      <c r="I31" s="58"/>
      <c r="J31" s="70"/>
      <c r="K31" s="184"/>
      <c r="L31" s="185"/>
      <c r="M31" s="186"/>
      <c r="N31" s="1"/>
      <c r="O31" s="1"/>
      <c r="P31" s="109" t="s">
        <v>109</v>
      </c>
      <c r="Q31" s="47"/>
      <c r="R31" s="47"/>
      <c r="S31" s="47"/>
      <c r="T31" s="47"/>
      <c r="U31" s="47"/>
      <c r="V31" s="47"/>
      <c r="W31" s="47"/>
      <c r="X31" s="48"/>
      <c r="Y31" s="190">
        <f>SUM(Y23:AA30)+K42-Y28</f>
        <v>111001.625</v>
      </c>
      <c r="Z31" s="191"/>
      <c r="AA31" s="192"/>
      <c r="AB31" s="1"/>
      <c r="AC31" s="13"/>
      <c r="AD31" s="13"/>
    </row>
    <row r="32" spans="1:30" ht="15" customHeight="1" thickBot="1" x14ac:dyDescent="0.25">
      <c r="A32" s="13"/>
      <c r="B32" s="3"/>
      <c r="C32" s="57" t="s">
        <v>96</v>
      </c>
      <c r="D32" s="104"/>
      <c r="E32" s="104"/>
      <c r="F32" s="104"/>
      <c r="G32" s="104"/>
      <c r="H32" s="104"/>
      <c r="I32" s="104"/>
      <c r="J32" s="105"/>
      <c r="K32" s="184">
        <v>56</v>
      </c>
      <c r="L32" s="185"/>
      <c r="M32" s="186"/>
      <c r="N32" s="1"/>
      <c r="O32" s="1"/>
      <c r="P32" s="1"/>
      <c r="Q32" s="1"/>
      <c r="R32" s="1"/>
      <c r="S32" s="1"/>
      <c r="T32" s="1"/>
      <c r="U32" s="1"/>
      <c r="V32" s="1"/>
      <c r="W32" s="1"/>
      <c r="X32" s="1"/>
      <c r="Y32" s="1"/>
      <c r="Z32" s="1"/>
      <c r="AA32" s="1"/>
      <c r="AB32" s="1"/>
      <c r="AC32" s="13"/>
      <c r="AD32" s="13"/>
    </row>
    <row r="33" spans="1:58" ht="15" customHeight="1" thickTop="1" x14ac:dyDescent="0.2">
      <c r="A33" s="13"/>
      <c r="B33" s="3"/>
      <c r="C33" s="114" t="s">
        <v>97</v>
      </c>
      <c r="D33" s="115"/>
      <c r="E33" s="115"/>
      <c r="F33" s="115"/>
      <c r="G33" s="115"/>
      <c r="H33" s="115"/>
      <c r="I33" s="115"/>
      <c r="J33" s="116"/>
      <c r="K33" s="184">
        <v>4467.78</v>
      </c>
      <c r="L33" s="185"/>
      <c r="M33" s="186"/>
      <c r="N33" s="2" t="s">
        <v>36</v>
      </c>
      <c r="O33" s="9" t="s">
        <v>36</v>
      </c>
      <c r="P33" s="178" t="s">
        <v>10</v>
      </c>
      <c r="Q33" s="179"/>
      <c r="R33" s="179"/>
      <c r="S33" s="179"/>
      <c r="T33" s="179"/>
      <c r="U33" s="179"/>
      <c r="V33" s="179"/>
      <c r="W33" s="179"/>
      <c r="X33" s="180"/>
      <c r="Y33" s="205">
        <f>W9-W20-Y31</f>
        <v>204494.97499999998</v>
      </c>
      <c r="Z33" s="206"/>
      <c r="AA33" s="207"/>
      <c r="AB33" s="5"/>
      <c r="AC33" s="13"/>
      <c r="AD33" s="13"/>
    </row>
    <row r="34" spans="1:58" ht="15" customHeight="1" x14ac:dyDescent="0.2">
      <c r="A34" s="13"/>
      <c r="B34" s="3"/>
      <c r="C34" s="57" t="s">
        <v>12</v>
      </c>
      <c r="D34" s="104"/>
      <c r="E34" s="104"/>
      <c r="F34" s="104"/>
      <c r="G34" s="104"/>
      <c r="H34" s="104"/>
      <c r="I34" s="104" t="s">
        <v>36</v>
      </c>
      <c r="J34" s="105"/>
      <c r="K34" s="184">
        <v>1770</v>
      </c>
      <c r="L34" s="185"/>
      <c r="M34" s="186"/>
      <c r="N34" s="1"/>
      <c r="O34" s="3"/>
      <c r="P34" s="203"/>
      <c r="Q34" s="203"/>
      <c r="R34" s="203"/>
      <c r="S34" s="203"/>
      <c r="T34" s="203"/>
      <c r="U34" s="203"/>
      <c r="V34" s="203"/>
      <c r="W34" s="203"/>
      <c r="X34" s="203"/>
      <c r="Y34" s="204"/>
      <c r="Z34" s="204"/>
      <c r="AA34" s="204"/>
      <c r="AB34" s="3"/>
      <c r="AC34" s="13"/>
      <c r="AD34" s="13"/>
      <c r="AJ34" s="237" t="s">
        <v>122</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184"/>
      <c r="L35" s="185"/>
      <c r="M35" s="186"/>
      <c r="N35" s="1"/>
      <c r="O35" s="3"/>
      <c r="P35" s="83" t="s">
        <v>110</v>
      </c>
      <c r="Q35" s="131"/>
      <c r="R35" s="131"/>
      <c r="S35" s="131"/>
      <c r="T35" s="131"/>
      <c r="U35" s="131"/>
      <c r="V35" s="131"/>
      <c r="W35" s="131"/>
      <c r="X35" s="131"/>
      <c r="Y35" s="132"/>
      <c r="Z35" s="132"/>
      <c r="AA35" s="133"/>
      <c r="AB35" s="3"/>
      <c r="AC35" s="35">
        <v>0</v>
      </c>
      <c r="AD35" s="13"/>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184"/>
      <c r="L36" s="185"/>
      <c r="M36" s="186"/>
      <c r="N36" s="1"/>
      <c r="O36" s="3"/>
      <c r="P36" s="172" t="s">
        <v>111</v>
      </c>
      <c r="Q36" s="173"/>
      <c r="R36" s="173"/>
      <c r="S36" s="173"/>
      <c r="T36" s="173"/>
      <c r="U36" s="173"/>
      <c r="V36" s="174"/>
      <c r="W36" s="175">
        <v>1.4999999999999999E-2</v>
      </c>
      <c r="X36" s="176"/>
      <c r="Y36" s="177">
        <f>MAX(AC35,AC36)</f>
        <v>3067.4246249999997</v>
      </c>
      <c r="Z36" s="64"/>
      <c r="AA36" s="65"/>
      <c r="AB36" s="3"/>
      <c r="AC36" s="35">
        <f>Y33*W36</f>
        <v>3067.4246249999997</v>
      </c>
      <c r="AD36" s="13"/>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184">
        <v>200</v>
      </c>
      <c r="L37" s="185"/>
      <c r="M37" s="186"/>
      <c r="N37" s="1"/>
      <c r="O37" s="3"/>
      <c r="P37" s="172" t="s">
        <v>117</v>
      </c>
      <c r="Q37" s="173"/>
      <c r="R37" s="173"/>
      <c r="S37" s="173"/>
      <c r="T37" s="173"/>
      <c r="U37" s="173"/>
      <c r="V37" s="174"/>
      <c r="W37" s="175">
        <v>0.18</v>
      </c>
      <c r="X37" s="176">
        <v>0.18</v>
      </c>
      <c r="Y37" s="177">
        <f>MAX(AC35,AC37)</f>
        <v>37754.951399999998</v>
      </c>
      <c r="Z37" s="64">
        <f>(Y33*0.8)*X37</f>
        <v>29447.276399999995</v>
      </c>
      <c r="AA37" s="65"/>
      <c r="AB37" s="3"/>
      <c r="AC37" s="35">
        <f>((Y33*0.8)+Y23-Y28)*W37</f>
        <v>37754.951399999998</v>
      </c>
      <c r="AD37" s="13"/>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92" t="s">
        <v>124</v>
      </c>
      <c r="D38" s="93"/>
      <c r="E38" s="93"/>
      <c r="F38" s="93"/>
      <c r="G38" s="93"/>
      <c r="H38" s="93"/>
      <c r="I38" s="93"/>
      <c r="J38" s="94"/>
      <c r="K38" s="184">
        <v>2902.87</v>
      </c>
      <c r="L38" s="185"/>
      <c r="M38" s="186"/>
      <c r="N38" s="1"/>
      <c r="O38" s="3"/>
      <c r="P38" s="172" t="s">
        <v>116</v>
      </c>
      <c r="Q38" s="173"/>
      <c r="R38" s="173"/>
      <c r="S38" s="173"/>
      <c r="T38" s="173"/>
      <c r="U38" s="173"/>
      <c r="V38" s="174"/>
      <c r="W38" s="175">
        <v>4.9500000000000002E-2</v>
      </c>
      <c r="X38" s="176">
        <v>4.9500000000000002E-2</v>
      </c>
      <c r="Y38" s="177">
        <f>MAX(AC35,AC38)</f>
        <v>10382.611634999999</v>
      </c>
      <c r="Z38" s="64">
        <f>(Y33*0.8)*X38</f>
        <v>8098.001009999999</v>
      </c>
      <c r="AA38" s="65"/>
      <c r="AB38" s="3"/>
      <c r="AC38" s="35">
        <f>((Y33*0.8)+Y23-Y28)*W38</f>
        <v>10382.611634999999</v>
      </c>
      <c r="AD38" s="13"/>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92" t="s">
        <v>127</v>
      </c>
      <c r="D39" s="93"/>
      <c r="E39" s="93"/>
      <c r="F39" s="93"/>
      <c r="G39" s="93"/>
      <c r="H39" s="93"/>
      <c r="I39" s="93"/>
      <c r="J39" s="94"/>
      <c r="K39" s="184">
        <v>137.72999999999999</v>
      </c>
      <c r="L39" s="185"/>
      <c r="M39" s="186"/>
      <c r="N39" s="1"/>
      <c r="O39" s="3"/>
      <c r="P39" s="100" t="s">
        <v>112</v>
      </c>
      <c r="Q39" s="101"/>
      <c r="R39" s="101"/>
      <c r="S39" s="101"/>
      <c r="T39" s="101"/>
      <c r="U39" s="101"/>
      <c r="V39" s="101"/>
      <c r="W39" s="101"/>
      <c r="X39" s="101"/>
      <c r="Y39" s="102"/>
      <c r="Z39" s="102"/>
      <c r="AA39" s="103"/>
      <c r="AB39" s="3"/>
      <c r="AC39" s="13"/>
      <c r="AD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92" t="s">
        <v>133</v>
      </c>
      <c r="D40" s="93"/>
      <c r="E40" s="93"/>
      <c r="F40" s="93"/>
      <c r="G40" s="93"/>
      <c r="H40" s="93"/>
      <c r="I40" s="93"/>
      <c r="J40" s="94"/>
      <c r="K40" s="184">
        <v>1541.44</v>
      </c>
      <c r="L40" s="185"/>
      <c r="M40" s="186"/>
      <c r="N40" s="1"/>
      <c r="O40" s="1"/>
      <c r="P40" s="117" t="s">
        <v>113</v>
      </c>
      <c r="Q40" s="118"/>
      <c r="R40" s="118"/>
      <c r="S40" s="118"/>
      <c r="T40" s="118"/>
      <c r="U40" s="118"/>
      <c r="V40" s="118"/>
      <c r="W40" s="118"/>
      <c r="X40" s="118"/>
      <c r="Y40" s="118"/>
      <c r="Z40" s="118"/>
      <c r="AA40" s="119"/>
      <c r="AB40" s="1"/>
      <c r="AC40" s="13"/>
      <c r="AD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92" t="s">
        <v>101</v>
      </c>
      <c r="D41" s="93"/>
      <c r="E41" s="93"/>
      <c r="F41" s="93"/>
      <c r="G41" s="93"/>
      <c r="H41" s="93"/>
      <c r="I41" s="93"/>
      <c r="J41" s="94"/>
      <c r="K41" s="184"/>
      <c r="L41" s="185"/>
      <c r="M41" s="186"/>
      <c r="N41" s="1"/>
      <c r="O41" s="1"/>
      <c r="P41" s="120" t="s">
        <v>114</v>
      </c>
      <c r="Q41" s="121"/>
      <c r="R41" s="121"/>
      <c r="S41" s="121"/>
      <c r="T41" s="121"/>
      <c r="U41" s="121"/>
      <c r="V41" s="121"/>
      <c r="W41" s="121"/>
      <c r="X41" s="121"/>
      <c r="Y41" s="122"/>
      <c r="Z41" s="122"/>
      <c r="AA41" s="123"/>
      <c r="AB41" s="1"/>
      <c r="AC41" s="13"/>
      <c r="AD41" s="13"/>
    </row>
    <row r="42" spans="1:58" ht="15" customHeight="1" x14ac:dyDescent="0.2">
      <c r="A42" s="13"/>
      <c r="B42" s="3"/>
      <c r="C42" s="187" t="s">
        <v>102</v>
      </c>
      <c r="D42" s="188"/>
      <c r="E42" s="188"/>
      <c r="F42" s="188"/>
      <c r="G42" s="188"/>
      <c r="H42" s="188"/>
      <c r="I42" s="188"/>
      <c r="J42" s="189"/>
      <c r="K42" s="190">
        <f>SUM(K6:M41)</f>
        <v>23331.424999999999</v>
      </c>
      <c r="L42" s="191"/>
      <c r="M42" s="192"/>
      <c r="N42" s="1"/>
      <c r="O42" s="1"/>
      <c r="P42" s="124" t="s">
        <v>115</v>
      </c>
      <c r="Q42" s="125"/>
      <c r="R42" s="125"/>
      <c r="S42" s="125"/>
      <c r="T42" s="125"/>
      <c r="U42" s="125"/>
      <c r="V42" s="125"/>
      <c r="W42" s="125"/>
      <c r="X42" s="125"/>
      <c r="Y42" s="125">
        <f>W9-W20-Y31-Y40</f>
        <v>204494.97499999998</v>
      </c>
      <c r="Z42" s="125"/>
      <c r="AA42" s="126"/>
      <c r="AC42" s="13"/>
      <c r="AD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c r="AD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c r="AD44" s="13"/>
    </row>
    <row r="45" spans="1:58"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s="10" customFormat="1" x14ac:dyDescent="0.2"/>
    <row r="83" spans="1:28"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sheetData>
  <sheetProtection algorithmName="SHA-512" hashValue="tk1UQhgA5m5SACRpetBjhBZyETsF/6wXMUyqiMrY2Rp/N0C9gvXgbysr7UEOMzTsT61FiPsyRXuZUDfmhROl/w==" saltValue="Mh8ZGXFOj3QqzwFnz1Rdcw==" spinCount="100000" sheet="1" objects="1" scenarios="1"/>
  <mergeCells count="159">
    <mergeCell ref="P39:AA39"/>
    <mergeCell ref="P40:AA40"/>
    <mergeCell ref="Y38:AA38"/>
    <mergeCell ref="P33:X33"/>
    <mergeCell ref="Y33:AA33"/>
    <mergeCell ref="P35:AA35"/>
    <mergeCell ref="Y34:AA34"/>
    <mergeCell ref="P41:AA41"/>
    <mergeCell ref="P42:AA42"/>
    <mergeCell ref="P36:V36"/>
    <mergeCell ref="W36:X36"/>
    <mergeCell ref="Y36:AA36"/>
    <mergeCell ref="P37:V37"/>
    <mergeCell ref="W37:X37"/>
    <mergeCell ref="Y37:AA37"/>
    <mergeCell ref="P38:V38"/>
    <mergeCell ref="W38:X38"/>
    <mergeCell ref="U4:V4"/>
    <mergeCell ref="W4:X4"/>
    <mergeCell ref="Y4:Z4"/>
    <mergeCell ref="AA4:AB4"/>
    <mergeCell ref="C5:M5"/>
    <mergeCell ref="P5:AA5"/>
    <mergeCell ref="P6:V6"/>
    <mergeCell ref="W6:AA6"/>
    <mergeCell ref="B3:AB3"/>
    <mergeCell ref="C4:D4"/>
    <mergeCell ref="E4:F4"/>
    <mergeCell ref="G4:H4"/>
    <mergeCell ref="I4:J4"/>
    <mergeCell ref="K4:L4"/>
    <mergeCell ref="M4:N4"/>
    <mergeCell ref="O4:P4"/>
    <mergeCell ref="Q4:R4"/>
    <mergeCell ref="S4:T4"/>
    <mergeCell ref="K8:M8"/>
    <mergeCell ref="P8:X8"/>
    <mergeCell ref="Y8:AA8"/>
    <mergeCell ref="C9:J9"/>
    <mergeCell ref="K9:M9"/>
    <mergeCell ref="C6:J6"/>
    <mergeCell ref="K6:M6"/>
    <mergeCell ref="C7:J7"/>
    <mergeCell ref="K7:M7"/>
    <mergeCell ref="P7:X7"/>
    <mergeCell ref="Y7:AA7"/>
    <mergeCell ref="C8:H8"/>
    <mergeCell ref="I8:J8"/>
    <mergeCell ref="C13:J13"/>
    <mergeCell ref="K13:M13"/>
    <mergeCell ref="C14:J14"/>
    <mergeCell ref="K14:M14"/>
    <mergeCell ref="P14:X14"/>
    <mergeCell ref="Y14:AA14"/>
    <mergeCell ref="P13:V13"/>
    <mergeCell ref="W13:AA13"/>
    <mergeCell ref="C10:J10"/>
    <mergeCell ref="K10:M10"/>
    <mergeCell ref="C11:J11"/>
    <mergeCell ref="K11:M11"/>
    <mergeCell ref="P11:AA11"/>
    <mergeCell ref="C12:J12"/>
    <mergeCell ref="K12:M12"/>
    <mergeCell ref="P12:V12"/>
    <mergeCell ref="W12:AA12"/>
    <mergeCell ref="K18:M18"/>
    <mergeCell ref="Y18:AA18"/>
    <mergeCell ref="C17:G17"/>
    <mergeCell ref="P18:X18"/>
    <mergeCell ref="C15:J15"/>
    <mergeCell ref="K15:M15"/>
    <mergeCell ref="P15:X15"/>
    <mergeCell ref="Y15:AA15"/>
    <mergeCell ref="C16:J16"/>
    <mergeCell ref="K16:M16"/>
    <mergeCell ref="P16:X16"/>
    <mergeCell ref="Y16:AA16"/>
    <mergeCell ref="C27:J27"/>
    <mergeCell ref="K27:M27"/>
    <mergeCell ref="P27:X27"/>
    <mergeCell ref="Y27:AA27"/>
    <mergeCell ref="C24:J24"/>
    <mergeCell ref="K24:M24"/>
    <mergeCell ref="P24:X24"/>
    <mergeCell ref="Y24:AA24"/>
    <mergeCell ref="C25:J25"/>
    <mergeCell ref="K25:M25"/>
    <mergeCell ref="P26:X26"/>
    <mergeCell ref="Y26:AA26"/>
    <mergeCell ref="P25:X25"/>
    <mergeCell ref="Y25:AA25"/>
    <mergeCell ref="C28:J28"/>
    <mergeCell ref="K31:M31"/>
    <mergeCell ref="P31:X31"/>
    <mergeCell ref="Y31:AA31"/>
    <mergeCell ref="K28:M28"/>
    <mergeCell ref="P28:X28"/>
    <mergeCell ref="C30:J30"/>
    <mergeCell ref="K30:M30"/>
    <mergeCell ref="Y30:AA30"/>
    <mergeCell ref="C31:J31"/>
    <mergeCell ref="C42:J42"/>
    <mergeCell ref="K42:M42"/>
    <mergeCell ref="C39:J39"/>
    <mergeCell ref="K39:M39"/>
    <mergeCell ref="C38:J38"/>
    <mergeCell ref="K38:M38"/>
    <mergeCell ref="C40:J40"/>
    <mergeCell ref="K40:M40"/>
    <mergeCell ref="C36:J36"/>
    <mergeCell ref="K36:M36"/>
    <mergeCell ref="AJ34:BF40"/>
    <mergeCell ref="AA2:AB2"/>
    <mergeCell ref="B2:Z2"/>
    <mergeCell ref="C35:J35"/>
    <mergeCell ref="C37:J37"/>
    <mergeCell ref="K37:M37"/>
    <mergeCell ref="C26:J26"/>
    <mergeCell ref="K26:M26"/>
    <mergeCell ref="C41:J41"/>
    <mergeCell ref="K41:M41"/>
    <mergeCell ref="C33:J33"/>
    <mergeCell ref="K33:M33"/>
    <mergeCell ref="K35:M35"/>
    <mergeCell ref="Y28:AA28"/>
    <mergeCell ref="P30:X30"/>
    <mergeCell ref="C34:J34"/>
    <mergeCell ref="K34:M34"/>
    <mergeCell ref="P34:X34"/>
    <mergeCell ref="C29:J29"/>
    <mergeCell ref="K29:M29"/>
    <mergeCell ref="Y29:AA29"/>
    <mergeCell ref="P29:X29"/>
    <mergeCell ref="C32:J32"/>
    <mergeCell ref="K32:M32"/>
    <mergeCell ref="C21:J21"/>
    <mergeCell ref="K21:M21"/>
    <mergeCell ref="P9:V9"/>
    <mergeCell ref="W9:AA9"/>
    <mergeCell ref="C22:J22"/>
    <mergeCell ref="K22:M22"/>
    <mergeCell ref="P22:AA22"/>
    <mergeCell ref="C23:J23"/>
    <mergeCell ref="K23:M23"/>
    <mergeCell ref="P23:X23"/>
    <mergeCell ref="Y23:AA23"/>
    <mergeCell ref="C19:J19"/>
    <mergeCell ref="K19:M19"/>
    <mergeCell ref="Y19:AA19"/>
    <mergeCell ref="C20:J20"/>
    <mergeCell ref="K20:M20"/>
    <mergeCell ref="P19:X19"/>
    <mergeCell ref="P20:V20"/>
    <mergeCell ref="W20:AA20"/>
    <mergeCell ref="H17:J17"/>
    <mergeCell ref="K17:M17"/>
    <mergeCell ref="P17:X17"/>
    <mergeCell ref="Y17:AA17"/>
    <mergeCell ref="C18:J18"/>
  </mergeCells>
  <hyperlinks>
    <hyperlink ref="E4:F4" location="Jan!A1" display="Jan" xr:uid="{00000000-0004-0000-0C00-000000000000}"/>
    <hyperlink ref="G4:H4" location="Feb!A1" display="Feb" xr:uid="{00000000-0004-0000-0C00-000001000000}"/>
    <hyperlink ref="I4:J4" location="March!A1" display="March" xr:uid="{00000000-0004-0000-0C00-000002000000}"/>
    <hyperlink ref="K4:L4" location="April!A1" display="April" xr:uid="{00000000-0004-0000-0C00-000003000000}"/>
    <hyperlink ref="M4:N4" location="May!A1" display="May" xr:uid="{00000000-0004-0000-0C00-000004000000}"/>
    <hyperlink ref="O4:P4" location="June!A1" display="June" xr:uid="{00000000-0004-0000-0C00-000005000000}"/>
    <hyperlink ref="Q4:R4" location="July!A1" display="July" xr:uid="{00000000-0004-0000-0C00-000006000000}"/>
    <hyperlink ref="S4:T4" location="Aug!A1" display="Aug" xr:uid="{00000000-0004-0000-0C00-000007000000}"/>
    <hyperlink ref="U4:V4" location="Sep!A1" display="Sep" xr:uid="{00000000-0004-0000-0C00-000008000000}"/>
    <hyperlink ref="W4:X4" location="Oct!A1" display="Oct" xr:uid="{00000000-0004-0000-0C00-000009000000}"/>
    <hyperlink ref="Y4:Z4" location="Nov!A1" display="Nov" xr:uid="{00000000-0004-0000-0C00-00000A000000}"/>
    <hyperlink ref="AA4:AB4" location="Dec!A1" display="Dec" xr:uid="{00000000-0004-0000-0C00-00000B000000}"/>
    <hyperlink ref="C4:D4" location="Total!A1" display="Total" xr:uid="{00000000-0004-0000-0C00-00000C000000}"/>
    <hyperlink ref="C20:J20" r:id="rId1" display="Payroll Processing Fee" xr:uid="{00000000-0004-0000-0C00-00000D000000}"/>
    <hyperlink ref="P41:X41" r:id="rId2" display="Net Profit/Loss" xr:uid="{00000000-0004-0000-0C00-00000E000000}"/>
  </hyperlinks>
  <pageMargins left="0.75" right="0.75" top="1" bottom="1" header="0.5" footer="0.5"/>
  <pageSetup orientation="portrait" r:id="rId3"/>
  <headerFooter alignWithMargins="0"/>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D508"/>
  <sheetViews>
    <sheetView workbookViewId="0">
      <selection activeCell="Y15" sqref="Y15:AA15"/>
    </sheetView>
  </sheetViews>
  <sheetFormatPr defaultRowHeight="12.75" x14ac:dyDescent="0.2"/>
  <cols>
    <col min="1" max="1" width="4" customWidth="1"/>
    <col min="2" max="2" width="2.285156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9" width="3.140625" customWidth="1"/>
    <col min="30" max="30" width="5" style="10" customWidth="1"/>
    <col min="31" max="67" width="3.140625" style="10" customWidth="1"/>
    <col min="68" max="82" width="9.140625" style="10"/>
  </cols>
  <sheetData>
    <row r="1" spans="1:29"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ht="25.5" customHeight="1" x14ac:dyDescent="0.2">
      <c r="A2" s="13"/>
      <c r="B2" s="75" t="s">
        <v>63</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7"/>
    </row>
    <row r="3" spans="1:29"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8"/>
    </row>
    <row r="4" spans="1:29" ht="18.75" customHeight="1" x14ac:dyDescent="0.2">
      <c r="A4" s="13"/>
      <c r="B4" s="15"/>
      <c r="C4" s="236" t="s">
        <v>37</v>
      </c>
      <c r="D4" s="271"/>
      <c r="E4" s="231" t="s">
        <v>23</v>
      </c>
      <c r="F4" s="271"/>
      <c r="G4" s="231" t="s">
        <v>24</v>
      </c>
      <c r="H4" s="271"/>
      <c r="I4" s="231" t="s">
        <v>25</v>
      </c>
      <c r="J4" s="271"/>
      <c r="K4" s="231" t="s">
        <v>26</v>
      </c>
      <c r="L4" s="271"/>
      <c r="M4" s="231" t="s">
        <v>27</v>
      </c>
      <c r="N4" s="271"/>
      <c r="O4" s="231" t="s">
        <v>28</v>
      </c>
      <c r="P4" s="271"/>
      <c r="Q4" s="231" t="s">
        <v>29</v>
      </c>
      <c r="R4" s="271"/>
      <c r="S4" s="231" t="s">
        <v>30</v>
      </c>
      <c r="T4" s="271"/>
      <c r="U4" s="231" t="s">
        <v>31</v>
      </c>
      <c r="V4" s="271"/>
      <c r="W4" s="231" t="s">
        <v>32</v>
      </c>
      <c r="X4" s="271"/>
      <c r="Y4" s="231" t="s">
        <v>33</v>
      </c>
      <c r="Z4" s="271"/>
      <c r="AA4" s="231" t="s">
        <v>34</v>
      </c>
      <c r="AB4" s="271"/>
      <c r="AC4" s="19"/>
    </row>
    <row r="5" spans="1:29" ht="15" customHeight="1" x14ac:dyDescent="0.2">
      <c r="A5" s="13"/>
      <c r="B5" s="11"/>
      <c r="C5" s="66" t="s">
        <v>1</v>
      </c>
      <c r="D5" s="67"/>
      <c r="E5" s="68"/>
      <c r="F5" s="68"/>
      <c r="G5" s="68"/>
      <c r="H5" s="68"/>
      <c r="I5" s="68"/>
      <c r="J5" s="68"/>
      <c r="K5" s="68"/>
      <c r="L5" s="68"/>
      <c r="M5" s="69"/>
      <c r="N5" s="1"/>
      <c r="O5" s="20" t="s">
        <v>35</v>
      </c>
      <c r="P5" s="81" t="s">
        <v>5</v>
      </c>
      <c r="Q5" s="44"/>
      <c r="R5" s="44"/>
      <c r="S5" s="44"/>
      <c r="T5" s="44"/>
      <c r="U5" s="44"/>
      <c r="V5" s="44"/>
      <c r="W5" s="44"/>
      <c r="X5" s="44"/>
      <c r="Y5" s="44"/>
      <c r="Z5" s="44"/>
      <c r="AA5" s="82"/>
      <c r="AB5" s="5"/>
      <c r="AC5" s="21"/>
    </row>
    <row r="6" spans="1:29" ht="15" customHeight="1" x14ac:dyDescent="0.2">
      <c r="A6" s="13"/>
      <c r="B6" s="3"/>
      <c r="C6" s="57" t="s">
        <v>76</v>
      </c>
      <c r="D6" s="58"/>
      <c r="E6" s="58"/>
      <c r="F6" s="58"/>
      <c r="G6" s="58"/>
      <c r="H6" s="58"/>
      <c r="I6" s="58"/>
      <c r="J6" s="70"/>
      <c r="K6" s="248">
        <f>Jan!K6+Feb!K6+March!K6</f>
        <v>628.53</v>
      </c>
      <c r="L6" s="249"/>
      <c r="M6" s="250"/>
      <c r="N6" s="1"/>
      <c r="O6" s="1"/>
      <c r="P6" s="61" t="s">
        <v>20</v>
      </c>
      <c r="Q6" s="62"/>
      <c r="R6" s="62"/>
      <c r="S6" s="62"/>
      <c r="T6" s="62"/>
      <c r="U6" s="62"/>
      <c r="V6" s="62"/>
      <c r="W6" s="63">
        <f>Jan!W6+Feb!W6+March!W6</f>
        <v>285014.52</v>
      </c>
      <c r="X6" s="64"/>
      <c r="Y6" s="64"/>
      <c r="Z6" s="64"/>
      <c r="AA6" s="65"/>
      <c r="AB6" s="22">
        <f>W6</f>
        <v>285014.52</v>
      </c>
      <c r="AC6" s="13"/>
    </row>
    <row r="7" spans="1:29" ht="15" customHeight="1" x14ac:dyDescent="0.2">
      <c r="A7" s="13"/>
      <c r="B7" s="3"/>
      <c r="C7" s="114" t="s">
        <v>0</v>
      </c>
      <c r="D7" s="139"/>
      <c r="E7" s="139"/>
      <c r="F7" s="139"/>
      <c r="G7" s="139"/>
      <c r="H7" s="139"/>
      <c r="I7" s="139"/>
      <c r="J7" s="156"/>
      <c r="K7" s="248">
        <f>Jan!K7+Feb!K7+March!K7</f>
        <v>146.5</v>
      </c>
      <c r="L7" s="249"/>
      <c r="M7" s="250"/>
      <c r="N7" s="1"/>
      <c r="O7" s="1"/>
      <c r="P7" s="49" t="s">
        <v>6</v>
      </c>
      <c r="Q7" s="50"/>
      <c r="R7" s="50"/>
      <c r="S7" s="50"/>
      <c r="T7" s="50"/>
      <c r="U7" s="50"/>
      <c r="V7" s="50"/>
      <c r="W7" s="50"/>
      <c r="X7" s="51"/>
      <c r="Y7" s="268">
        <f>Jan!Y7+Feb!Y7+March!Y7</f>
        <v>0</v>
      </c>
      <c r="Z7" s="269"/>
      <c r="AA7" s="270"/>
      <c r="AB7" s="1"/>
      <c r="AC7" s="23">
        <f>Y7</f>
        <v>0</v>
      </c>
    </row>
    <row r="8" spans="1:29" ht="15" customHeight="1" x14ac:dyDescent="0.2">
      <c r="A8" s="13"/>
      <c r="B8" s="3"/>
      <c r="C8" s="57" t="s">
        <v>77</v>
      </c>
      <c r="D8" s="58"/>
      <c r="E8" s="58"/>
      <c r="F8" s="58"/>
      <c r="G8" s="58"/>
      <c r="H8" s="58"/>
      <c r="I8" s="59" t="s">
        <v>36</v>
      </c>
      <c r="J8" s="60"/>
      <c r="K8" s="248">
        <f>Jan!K8+Feb!K8+March!K8</f>
        <v>0</v>
      </c>
      <c r="L8" s="249"/>
      <c r="M8" s="250"/>
      <c r="N8" s="1"/>
      <c r="O8" s="1"/>
      <c r="P8" s="49" t="s">
        <v>19</v>
      </c>
      <c r="Q8" s="50"/>
      <c r="R8" s="50"/>
      <c r="S8" s="50"/>
      <c r="T8" s="50"/>
      <c r="U8" s="50"/>
      <c r="V8" s="50"/>
      <c r="W8" s="50"/>
      <c r="X8" s="51"/>
      <c r="Y8" s="268">
        <f>Jan!Y8+Feb!Y8+March!Y8</f>
        <v>483</v>
      </c>
      <c r="Z8" s="269"/>
      <c r="AA8" s="270"/>
      <c r="AB8" s="1"/>
      <c r="AC8" s="13"/>
    </row>
    <row r="9" spans="1:29" ht="15" customHeight="1" x14ac:dyDescent="0.2">
      <c r="A9" s="13"/>
      <c r="B9" s="3"/>
      <c r="C9" s="57" t="s">
        <v>78</v>
      </c>
      <c r="D9" s="58"/>
      <c r="E9" s="58"/>
      <c r="F9" s="58"/>
      <c r="G9" s="58"/>
      <c r="H9" s="58"/>
      <c r="I9" s="58"/>
      <c r="J9" s="70"/>
      <c r="K9" s="248">
        <f>Jan!K9+Feb!K9+March!K9</f>
        <v>0</v>
      </c>
      <c r="L9" s="249"/>
      <c r="M9" s="250"/>
      <c r="N9" s="1"/>
      <c r="O9" s="1"/>
      <c r="P9" s="61" t="s">
        <v>7</v>
      </c>
      <c r="Q9" s="62"/>
      <c r="R9" s="62"/>
      <c r="S9" s="62"/>
      <c r="T9" s="62"/>
      <c r="U9" s="62"/>
      <c r="V9" s="62"/>
      <c r="W9" s="134">
        <f>W6-Y7+Y8</f>
        <v>285497.52</v>
      </c>
      <c r="X9" s="64"/>
      <c r="Y9" s="64"/>
      <c r="Z9" s="64"/>
      <c r="AA9" s="65"/>
      <c r="AB9" s="1"/>
      <c r="AC9" s="13"/>
    </row>
    <row r="10" spans="1:29" ht="15" customHeight="1" x14ac:dyDescent="0.2">
      <c r="A10" s="13"/>
      <c r="B10" s="3"/>
      <c r="C10" s="57" t="s">
        <v>79</v>
      </c>
      <c r="D10" s="58"/>
      <c r="E10" s="58"/>
      <c r="F10" s="58"/>
      <c r="G10" s="58"/>
      <c r="H10" s="58"/>
      <c r="I10" s="58"/>
      <c r="J10" s="70"/>
      <c r="K10" s="248">
        <f>Jan!K10+Feb!K10+March!K10</f>
        <v>5363.82</v>
      </c>
      <c r="L10" s="249"/>
      <c r="M10" s="250"/>
      <c r="N10" s="1"/>
      <c r="O10" s="1"/>
      <c r="P10" s="1"/>
      <c r="Q10" s="1"/>
      <c r="R10" s="1"/>
      <c r="S10" s="1"/>
      <c r="T10" s="1"/>
      <c r="U10" s="1"/>
      <c r="V10" s="1"/>
      <c r="W10" s="1"/>
      <c r="X10" s="1"/>
      <c r="Y10" s="1"/>
      <c r="Z10" s="1"/>
      <c r="AA10" s="1"/>
      <c r="AB10" s="1"/>
      <c r="AC10" s="13"/>
    </row>
    <row r="11" spans="1:29" ht="15" customHeight="1" x14ac:dyDescent="0.2">
      <c r="A11" s="13"/>
      <c r="B11" s="3"/>
      <c r="C11" s="57" t="s">
        <v>80</v>
      </c>
      <c r="D11" s="58"/>
      <c r="E11" s="58"/>
      <c r="F11" s="58"/>
      <c r="G11" s="58"/>
      <c r="H11" s="58"/>
      <c r="I11" s="58"/>
      <c r="J11" s="70"/>
      <c r="K11" s="248">
        <f>Jan!K11+Feb!K11+March!K11</f>
        <v>0</v>
      </c>
      <c r="L11" s="249"/>
      <c r="M11" s="250"/>
      <c r="N11" s="1"/>
      <c r="O11" s="7" t="s">
        <v>36</v>
      </c>
      <c r="P11" s="43" t="s">
        <v>8</v>
      </c>
      <c r="Q11" s="44"/>
      <c r="R11" s="44"/>
      <c r="S11" s="44"/>
      <c r="T11" s="44"/>
      <c r="U11" s="44"/>
      <c r="V11" s="44"/>
      <c r="W11" s="44"/>
      <c r="X11" s="44"/>
      <c r="Y11" s="44"/>
      <c r="Z11" s="44"/>
      <c r="AA11" s="45"/>
      <c r="AB11" s="6"/>
      <c r="AC11" s="21"/>
    </row>
    <row r="12" spans="1:29" ht="15" customHeight="1" x14ac:dyDescent="0.2">
      <c r="A12" s="13"/>
      <c r="B12" s="3"/>
      <c r="C12" s="57" t="s">
        <v>81</v>
      </c>
      <c r="D12" s="58"/>
      <c r="E12" s="58"/>
      <c r="F12" s="58"/>
      <c r="G12" s="58"/>
      <c r="H12" s="58"/>
      <c r="I12" s="58"/>
      <c r="J12" s="70"/>
      <c r="K12" s="248">
        <f>Jan!K12+Feb!K12+March!K12</f>
        <v>260</v>
      </c>
      <c r="L12" s="249"/>
      <c r="M12" s="250"/>
      <c r="N12" s="1"/>
      <c r="O12" s="1"/>
      <c r="P12" s="135" t="s">
        <v>2</v>
      </c>
      <c r="Q12" s="136"/>
      <c r="R12" s="136"/>
      <c r="S12" s="136"/>
      <c r="T12" s="136"/>
      <c r="U12" s="136"/>
      <c r="V12" s="136"/>
      <c r="W12" s="134">
        <f>Jan!W12+Feb!W12+March!W12</f>
        <v>174855.3</v>
      </c>
      <c r="X12" s="64"/>
      <c r="Y12" s="64"/>
      <c r="Z12" s="64"/>
      <c r="AA12" s="65"/>
      <c r="AB12" s="1"/>
      <c r="AC12" s="13"/>
    </row>
    <row r="13" spans="1:29" ht="15" customHeight="1" x14ac:dyDescent="0.2">
      <c r="A13" s="13"/>
      <c r="B13" s="3"/>
      <c r="C13" s="114" t="s">
        <v>82</v>
      </c>
      <c r="D13" s="139"/>
      <c r="E13" s="139"/>
      <c r="F13" s="139"/>
      <c r="G13" s="139"/>
      <c r="H13" s="139"/>
      <c r="I13" s="139"/>
      <c r="J13" s="144"/>
      <c r="K13" s="248">
        <f>Jan!K13+Feb!K13+March!K13</f>
        <v>3020</v>
      </c>
      <c r="L13" s="249"/>
      <c r="M13" s="250"/>
      <c r="N13" s="1"/>
      <c r="O13" s="1"/>
      <c r="P13" s="135" t="s">
        <v>107</v>
      </c>
      <c r="Q13" s="136"/>
      <c r="R13" s="136"/>
      <c r="S13" s="136"/>
      <c r="T13" s="136"/>
      <c r="U13" s="136"/>
      <c r="V13" s="136"/>
      <c r="W13" s="134">
        <f>Jan!W13+Feb!W13+March!W13</f>
        <v>0</v>
      </c>
      <c r="X13" s="64"/>
      <c r="Y13" s="64"/>
      <c r="Z13" s="64"/>
      <c r="AA13" s="65"/>
      <c r="AB13" s="1"/>
      <c r="AC13" s="13"/>
    </row>
    <row r="14" spans="1:29" ht="15" customHeight="1" x14ac:dyDescent="0.2">
      <c r="A14" s="13"/>
      <c r="B14" s="3"/>
      <c r="C14" s="57" t="s">
        <v>83</v>
      </c>
      <c r="D14" s="58"/>
      <c r="E14" s="58"/>
      <c r="F14" s="58"/>
      <c r="G14" s="58"/>
      <c r="H14" s="58"/>
      <c r="I14" s="58"/>
      <c r="J14" s="70"/>
      <c r="K14" s="248">
        <f>Jan!K14+Feb!K14+March!K14</f>
        <v>250</v>
      </c>
      <c r="L14" s="249"/>
      <c r="M14" s="250"/>
      <c r="N14" s="1"/>
      <c r="O14" s="1"/>
      <c r="P14" s="46" t="s">
        <v>22</v>
      </c>
      <c r="Q14" s="47"/>
      <c r="R14" s="47"/>
      <c r="S14" s="47"/>
      <c r="T14" s="47"/>
      <c r="U14" s="47"/>
      <c r="V14" s="47"/>
      <c r="W14" s="47"/>
      <c r="X14" s="48"/>
      <c r="Y14" s="254">
        <f>Jan!Y14+Feb!Y14+March!Y14</f>
        <v>235425</v>
      </c>
      <c r="Z14" s="255"/>
      <c r="AA14" s="256"/>
      <c r="AB14" s="1"/>
      <c r="AC14" s="13"/>
    </row>
    <row r="15" spans="1:29" ht="15" customHeight="1" x14ac:dyDescent="0.2">
      <c r="A15" s="13"/>
      <c r="B15" s="3"/>
      <c r="C15" s="57" t="s">
        <v>84</v>
      </c>
      <c r="D15" s="58"/>
      <c r="E15" s="58"/>
      <c r="F15" s="58"/>
      <c r="G15" s="58"/>
      <c r="H15" s="58"/>
      <c r="I15" s="58"/>
      <c r="J15" s="70"/>
      <c r="K15" s="248">
        <f>Jan!K15+Feb!K15+March!K15</f>
        <v>0</v>
      </c>
      <c r="L15" s="249"/>
      <c r="M15" s="250"/>
      <c r="N15" s="1"/>
      <c r="O15" s="1"/>
      <c r="P15" s="46" t="s">
        <v>21</v>
      </c>
      <c r="Q15" s="47"/>
      <c r="R15" s="47"/>
      <c r="S15" s="47"/>
      <c r="T15" s="47"/>
      <c r="U15" s="47"/>
      <c r="V15" s="47"/>
      <c r="W15" s="47"/>
      <c r="X15" s="48"/>
      <c r="Y15" s="254">
        <f>Jan!Y15+Feb!Y15+March!Y15</f>
        <v>0</v>
      </c>
      <c r="Z15" s="255"/>
      <c r="AA15" s="256"/>
      <c r="AB15" s="1"/>
      <c r="AC15" s="13"/>
    </row>
    <row r="16" spans="1:29" ht="15" customHeight="1" x14ac:dyDescent="0.2">
      <c r="A16" s="13"/>
      <c r="B16" s="3"/>
      <c r="C16" s="57" t="s">
        <v>85</v>
      </c>
      <c r="D16" s="58"/>
      <c r="E16" s="58"/>
      <c r="F16" s="58"/>
      <c r="G16" s="58"/>
      <c r="H16" s="58"/>
      <c r="I16" s="58"/>
      <c r="J16" s="70"/>
      <c r="K16" s="248">
        <f>Jan!K16+Feb!K16+March!K16</f>
        <v>257.07</v>
      </c>
      <c r="L16" s="249"/>
      <c r="M16" s="250"/>
      <c r="N16" s="1"/>
      <c r="O16" s="1"/>
      <c r="P16" s="46" t="s">
        <v>74</v>
      </c>
      <c r="Q16" s="47"/>
      <c r="R16" s="47"/>
      <c r="S16" s="47"/>
      <c r="T16" s="47"/>
      <c r="U16" s="47"/>
      <c r="V16" s="47"/>
      <c r="W16" s="47"/>
      <c r="X16" s="48"/>
      <c r="Y16" s="254">
        <f>Jan!Y16+Feb!Y16+March!Y16</f>
        <v>0</v>
      </c>
      <c r="Z16" s="255"/>
      <c r="AA16" s="256"/>
      <c r="AB16" s="1"/>
      <c r="AC16" s="13"/>
    </row>
    <row r="17" spans="1:29" ht="15" customHeight="1" x14ac:dyDescent="0.2">
      <c r="A17" s="13"/>
      <c r="B17" s="3"/>
      <c r="C17" s="145" t="s">
        <v>18</v>
      </c>
      <c r="D17" s="138"/>
      <c r="E17" s="138"/>
      <c r="F17" s="138"/>
      <c r="G17" s="146"/>
      <c r="H17" s="259">
        <f>Jan!H17+Feb!H17+March!H17</f>
        <v>210</v>
      </c>
      <c r="I17" s="260"/>
      <c r="J17" s="261"/>
      <c r="K17" s="248">
        <f>Jan!K17+Feb!K17+March!K17</f>
        <v>131.25</v>
      </c>
      <c r="L17" s="249"/>
      <c r="M17" s="250"/>
      <c r="N17" s="1"/>
      <c r="O17" s="1"/>
      <c r="P17" s="130" t="s">
        <v>103</v>
      </c>
      <c r="Q17" s="47"/>
      <c r="R17" s="47"/>
      <c r="S17" s="47"/>
      <c r="T17" s="47"/>
      <c r="U17" s="47"/>
      <c r="V17" s="47"/>
      <c r="W17" s="47"/>
      <c r="X17" s="48"/>
      <c r="Y17" s="254">
        <f>Jan!Y17+Feb!Y17+March!Y17</f>
        <v>0</v>
      </c>
      <c r="Z17" s="255"/>
      <c r="AA17" s="256"/>
      <c r="AB17" s="1"/>
      <c r="AC17" s="13"/>
    </row>
    <row r="18" spans="1:29" ht="15" customHeight="1" x14ac:dyDescent="0.2">
      <c r="A18" s="13"/>
      <c r="B18" s="3"/>
      <c r="C18" s="114" t="s">
        <v>86</v>
      </c>
      <c r="D18" s="139"/>
      <c r="E18" s="139"/>
      <c r="F18" s="139"/>
      <c r="G18" s="139"/>
      <c r="H18" s="139"/>
      <c r="I18" s="139"/>
      <c r="J18" s="144"/>
      <c r="K18" s="248">
        <f>Jan!K18+Feb!K18+March!K18</f>
        <v>459.47999999999996</v>
      </c>
      <c r="L18" s="249"/>
      <c r="M18" s="250"/>
      <c r="N18" s="1"/>
      <c r="O18" s="1"/>
      <c r="P18" s="257" t="s">
        <v>101</v>
      </c>
      <c r="Q18" s="258"/>
      <c r="R18" s="258"/>
      <c r="S18" s="258"/>
      <c r="T18" s="258"/>
      <c r="U18" s="258"/>
      <c r="V18" s="258"/>
      <c r="W18" s="258"/>
      <c r="X18" s="149"/>
      <c r="Y18" s="254">
        <f>Jan!Y18+Feb!Y18+March!Y18</f>
        <v>0</v>
      </c>
      <c r="Z18" s="255"/>
      <c r="AA18" s="256"/>
      <c r="AB18" s="1"/>
      <c r="AC18" s="13"/>
    </row>
    <row r="19" spans="1:29" ht="15" customHeight="1" x14ac:dyDescent="0.2">
      <c r="A19" s="13"/>
      <c r="B19" s="3"/>
      <c r="C19" s="57" t="s">
        <v>87</v>
      </c>
      <c r="D19" s="58"/>
      <c r="E19" s="58"/>
      <c r="F19" s="58"/>
      <c r="G19" s="58"/>
      <c r="H19" s="58"/>
      <c r="I19" s="58"/>
      <c r="J19" s="70"/>
      <c r="K19" s="248">
        <f>Jan!K19+Feb!K19+March!K19</f>
        <v>0</v>
      </c>
      <c r="L19" s="249"/>
      <c r="M19" s="250"/>
      <c r="N19" s="1"/>
      <c r="O19" s="1"/>
      <c r="P19" s="257" t="s">
        <v>101</v>
      </c>
      <c r="Q19" s="258"/>
      <c r="R19" s="258"/>
      <c r="S19" s="258"/>
      <c r="T19" s="258"/>
      <c r="U19" s="258"/>
      <c r="V19" s="258"/>
      <c r="W19" s="258"/>
      <c r="X19" s="149"/>
      <c r="Y19" s="254">
        <f>Jan!Y19+Feb!Y19+March!Y19</f>
        <v>0</v>
      </c>
      <c r="Z19" s="255"/>
      <c r="AA19" s="256"/>
      <c r="AB19" s="1"/>
      <c r="AC19" s="13"/>
    </row>
    <row r="20" spans="1:29" ht="15" customHeight="1" x14ac:dyDescent="0.2">
      <c r="A20" s="13"/>
      <c r="B20" s="3"/>
      <c r="C20" s="153" t="s">
        <v>88</v>
      </c>
      <c r="D20" s="154"/>
      <c r="E20" s="154"/>
      <c r="F20" s="154"/>
      <c r="G20" s="154"/>
      <c r="H20" s="154"/>
      <c r="I20" s="154"/>
      <c r="J20" s="155"/>
      <c r="K20" s="248">
        <f>Jan!K20+Feb!K20+March!K20</f>
        <v>450</v>
      </c>
      <c r="L20" s="249"/>
      <c r="M20" s="250"/>
      <c r="N20" s="1"/>
      <c r="O20" s="1"/>
      <c r="P20" s="135" t="s">
        <v>8</v>
      </c>
      <c r="Q20" s="136"/>
      <c r="R20" s="136"/>
      <c r="S20" s="136"/>
      <c r="T20" s="136"/>
      <c r="U20" s="136"/>
      <c r="V20" s="136"/>
      <c r="W20" s="197">
        <f>W12+W13+Y14-Y15+Y16+Y17+Y18+Y19</f>
        <v>410280.3</v>
      </c>
      <c r="X20" s="198"/>
      <c r="Y20" s="198"/>
      <c r="Z20" s="198"/>
      <c r="AA20" s="199"/>
      <c r="AB20" s="1"/>
      <c r="AC20" s="13"/>
    </row>
    <row r="21" spans="1:29" ht="15" customHeight="1" x14ac:dyDescent="0.2">
      <c r="A21" s="13"/>
      <c r="B21" s="3"/>
      <c r="C21" s="57" t="s">
        <v>89</v>
      </c>
      <c r="D21" s="58"/>
      <c r="E21" s="58"/>
      <c r="F21" s="58"/>
      <c r="G21" s="58"/>
      <c r="H21" s="58"/>
      <c r="I21" s="58"/>
      <c r="J21" s="70"/>
      <c r="K21" s="248">
        <f>Jan!K21+Feb!K21+March!K21</f>
        <v>27</v>
      </c>
      <c r="L21" s="249"/>
      <c r="M21" s="250"/>
      <c r="N21" s="1"/>
      <c r="O21" s="1"/>
      <c r="P21" s="1"/>
      <c r="Q21" s="1"/>
      <c r="R21" s="1"/>
      <c r="S21" s="1"/>
      <c r="T21" s="1"/>
      <c r="U21" s="1"/>
      <c r="V21" s="1"/>
      <c r="W21" s="1"/>
      <c r="X21" s="1"/>
      <c r="Y21" s="1"/>
      <c r="Z21" s="1"/>
      <c r="AA21" s="1"/>
      <c r="AB21" s="1"/>
      <c r="AC21" s="13"/>
    </row>
    <row r="22" spans="1:29" ht="15" customHeight="1" x14ac:dyDescent="0.2">
      <c r="A22" s="13"/>
      <c r="B22" s="3"/>
      <c r="C22" s="147" t="s">
        <v>108</v>
      </c>
      <c r="D22" s="148"/>
      <c r="E22" s="148"/>
      <c r="F22" s="148"/>
      <c r="G22" s="148"/>
      <c r="H22" s="62"/>
      <c r="I22" s="62"/>
      <c r="J22" s="149"/>
      <c r="K22" s="248">
        <f>Jan!K22+Feb!K22+March!K22</f>
        <v>0</v>
      </c>
      <c r="L22" s="249"/>
      <c r="M22" s="250"/>
      <c r="N22" s="1"/>
      <c r="O22" s="8"/>
      <c r="P22" s="83" t="s">
        <v>11</v>
      </c>
      <c r="Q22" s="44"/>
      <c r="R22" s="44"/>
      <c r="S22" s="44"/>
      <c r="T22" s="44"/>
      <c r="U22" s="44"/>
      <c r="V22" s="44"/>
      <c r="W22" s="44"/>
      <c r="X22" s="44"/>
      <c r="Y22" s="44"/>
      <c r="Z22" s="44"/>
      <c r="AA22" s="45"/>
      <c r="AB22" s="6"/>
      <c r="AC22" s="21"/>
    </row>
    <row r="23" spans="1:29" ht="15" customHeight="1" x14ac:dyDescent="0.2">
      <c r="A23" s="13"/>
      <c r="B23" s="3"/>
      <c r="C23" s="114" t="s">
        <v>72</v>
      </c>
      <c r="D23" s="139"/>
      <c r="E23" s="139"/>
      <c r="F23" s="139"/>
      <c r="G23" s="139"/>
      <c r="H23" s="139"/>
      <c r="I23" s="139"/>
      <c r="J23" s="144"/>
      <c r="K23" s="248">
        <f>Jan!K23+Feb!K23+March!K23</f>
        <v>0</v>
      </c>
      <c r="L23" s="249"/>
      <c r="M23" s="250"/>
      <c r="N23" s="1"/>
      <c r="O23" s="1"/>
      <c r="P23" s="46" t="s">
        <v>13</v>
      </c>
      <c r="Q23" s="47"/>
      <c r="R23" s="47"/>
      <c r="S23" s="47"/>
      <c r="T23" s="47"/>
      <c r="U23" s="47"/>
      <c r="V23" s="47"/>
      <c r="W23" s="47"/>
      <c r="X23" s="48"/>
      <c r="Y23" s="251">
        <f>Jan!Y23+Feb!Y23+March!Y23</f>
        <v>0</v>
      </c>
      <c r="Z23" s="252"/>
      <c r="AA23" s="253"/>
      <c r="AB23" s="1"/>
      <c r="AC23" s="13"/>
    </row>
    <row r="24" spans="1:29" ht="15" customHeight="1" x14ac:dyDescent="0.2">
      <c r="A24" s="13"/>
      <c r="B24" s="3"/>
      <c r="C24" s="150" t="s">
        <v>90</v>
      </c>
      <c r="D24" s="151"/>
      <c r="E24" s="151"/>
      <c r="F24" s="151"/>
      <c r="G24" s="151"/>
      <c r="H24" s="151"/>
      <c r="I24" s="151"/>
      <c r="J24" s="152"/>
      <c r="K24" s="248">
        <f>Jan!K24+Feb!K24+March!K24</f>
        <v>22896</v>
      </c>
      <c r="L24" s="249"/>
      <c r="M24" s="250"/>
      <c r="N24" s="1"/>
      <c r="O24" s="1"/>
      <c r="P24" s="46" t="s">
        <v>14</v>
      </c>
      <c r="Q24" s="47"/>
      <c r="R24" s="47"/>
      <c r="S24" s="47"/>
      <c r="T24" s="47"/>
      <c r="U24" s="47"/>
      <c r="V24" s="47"/>
      <c r="W24" s="47"/>
      <c r="X24" s="48"/>
      <c r="Y24" s="251">
        <f>Jan!Y24+Feb!Y24+March!Y24</f>
        <v>0</v>
      </c>
      <c r="Z24" s="252"/>
      <c r="AA24" s="253"/>
      <c r="AB24" s="1"/>
      <c r="AC24" s="13"/>
    </row>
    <row r="25" spans="1:29" ht="15" customHeight="1" x14ac:dyDescent="0.2">
      <c r="A25" s="13"/>
      <c r="B25" s="3"/>
      <c r="C25" s="57" t="s">
        <v>3</v>
      </c>
      <c r="D25" s="58"/>
      <c r="E25" s="58"/>
      <c r="F25" s="58"/>
      <c r="G25" s="58"/>
      <c r="H25" s="58"/>
      <c r="I25" s="58"/>
      <c r="J25" s="70"/>
      <c r="K25" s="248">
        <f>Jan!K25+Feb!K25+March!K25</f>
        <v>150</v>
      </c>
      <c r="L25" s="249"/>
      <c r="M25" s="250"/>
      <c r="N25" s="1"/>
      <c r="O25" s="1"/>
      <c r="P25" s="46" t="s">
        <v>15</v>
      </c>
      <c r="Q25" s="47"/>
      <c r="R25" s="47"/>
      <c r="S25" s="47"/>
      <c r="T25" s="47"/>
      <c r="U25" s="47"/>
      <c r="V25" s="47"/>
      <c r="W25" s="47"/>
      <c r="X25" s="48"/>
      <c r="Y25" s="251">
        <f>Jan!Y25+Feb!Y25+March!Y25</f>
        <v>0</v>
      </c>
      <c r="Z25" s="252"/>
      <c r="AA25" s="253"/>
      <c r="AB25" s="1"/>
      <c r="AC25" s="13"/>
    </row>
    <row r="26" spans="1:29" ht="15" customHeight="1" x14ac:dyDescent="0.2">
      <c r="A26" s="13"/>
      <c r="B26" s="3"/>
      <c r="C26" s="57" t="s">
        <v>91</v>
      </c>
      <c r="D26" s="58"/>
      <c r="E26" s="58"/>
      <c r="F26" s="58"/>
      <c r="G26" s="58"/>
      <c r="H26" s="58"/>
      <c r="I26" s="58"/>
      <c r="J26" s="70"/>
      <c r="K26" s="248">
        <f>Jan!K26+Feb!K26+March!K26</f>
        <v>0</v>
      </c>
      <c r="L26" s="249"/>
      <c r="M26" s="250"/>
      <c r="N26" s="1"/>
      <c r="O26" s="1"/>
      <c r="P26" s="46" t="s">
        <v>17</v>
      </c>
      <c r="Q26" s="47"/>
      <c r="R26" s="47"/>
      <c r="S26" s="47"/>
      <c r="T26" s="47"/>
      <c r="U26" s="47"/>
      <c r="V26" s="47"/>
      <c r="W26" s="47"/>
      <c r="X26" s="48"/>
      <c r="Y26" s="251">
        <f>Jan!Y26+Feb!Y26+March!Y26</f>
        <v>0</v>
      </c>
      <c r="Z26" s="252"/>
      <c r="AA26" s="253"/>
      <c r="AB26" s="1"/>
      <c r="AC26" s="13"/>
    </row>
    <row r="27" spans="1:29" ht="15" customHeight="1" x14ac:dyDescent="0.2">
      <c r="A27" s="13"/>
      <c r="B27" s="3"/>
      <c r="C27" s="57" t="s">
        <v>4</v>
      </c>
      <c r="D27" s="58"/>
      <c r="E27" s="58"/>
      <c r="F27" s="58"/>
      <c r="G27" s="58"/>
      <c r="H27" s="58"/>
      <c r="I27" s="58"/>
      <c r="J27" s="70"/>
      <c r="K27" s="248">
        <f>Jan!K27+Feb!K27+March!K27</f>
        <v>407.88</v>
      </c>
      <c r="L27" s="249"/>
      <c r="M27" s="250"/>
      <c r="N27" s="1"/>
      <c r="O27" s="1"/>
      <c r="P27" s="214" t="s">
        <v>16</v>
      </c>
      <c r="Q27" s="215"/>
      <c r="R27" s="215"/>
      <c r="S27" s="215"/>
      <c r="T27" s="215"/>
      <c r="U27" s="215"/>
      <c r="V27" s="215"/>
      <c r="W27" s="215"/>
      <c r="X27" s="216"/>
      <c r="Y27" s="251">
        <f>Jan!Y27+Feb!Y27+March!Y27</f>
        <v>0</v>
      </c>
      <c r="Z27" s="252"/>
      <c r="AA27" s="253"/>
      <c r="AB27" s="1"/>
      <c r="AC27" s="13"/>
    </row>
    <row r="28" spans="1:29" ht="15" customHeight="1" x14ac:dyDescent="0.2">
      <c r="A28" s="13"/>
      <c r="B28" s="3"/>
      <c r="C28" s="213" t="s">
        <v>119</v>
      </c>
      <c r="D28" s="62"/>
      <c r="E28" s="62"/>
      <c r="F28" s="62"/>
      <c r="G28" s="62"/>
      <c r="H28" s="62"/>
      <c r="I28" s="62"/>
      <c r="J28" s="149"/>
      <c r="K28" s="248">
        <f>Jan!K28+Feb!K28+March!K28</f>
        <v>492.93</v>
      </c>
      <c r="L28" s="249"/>
      <c r="M28" s="250"/>
      <c r="N28" s="1"/>
      <c r="O28" s="1"/>
      <c r="P28" s="208" t="s">
        <v>118</v>
      </c>
      <c r="Q28" s="209"/>
      <c r="R28" s="209"/>
      <c r="S28" s="209"/>
      <c r="T28" s="209"/>
      <c r="U28" s="209"/>
      <c r="V28" s="209"/>
      <c r="W28" s="209"/>
      <c r="X28" s="152"/>
      <c r="Y28" s="262">
        <f>Jan!Y28+Feb!Y28+March!Y28</f>
        <v>0</v>
      </c>
      <c r="Z28" s="263"/>
      <c r="AA28" s="264"/>
      <c r="AB28" s="1"/>
      <c r="AC28" s="13"/>
    </row>
    <row r="29" spans="1:29" ht="15" customHeight="1" x14ac:dyDescent="0.2">
      <c r="A29" s="13"/>
      <c r="B29" s="3"/>
      <c r="C29" s="57" t="s">
        <v>93</v>
      </c>
      <c r="D29" s="58"/>
      <c r="E29" s="58"/>
      <c r="F29" s="58"/>
      <c r="G29" s="58"/>
      <c r="H29" s="58"/>
      <c r="I29" s="58"/>
      <c r="J29" s="70"/>
      <c r="K29" s="248">
        <f>Jan!K29+Feb!K29+March!K29</f>
        <v>0</v>
      </c>
      <c r="L29" s="249"/>
      <c r="M29" s="250"/>
      <c r="N29" s="1"/>
      <c r="O29" s="1"/>
      <c r="P29" s="257" t="s">
        <v>101</v>
      </c>
      <c r="Q29" s="258"/>
      <c r="R29" s="258"/>
      <c r="S29" s="258"/>
      <c r="T29" s="258"/>
      <c r="U29" s="258"/>
      <c r="V29" s="258"/>
      <c r="W29" s="258"/>
      <c r="X29" s="149"/>
      <c r="Y29" s="251">
        <f>Jan!Y29+Feb!Y29+March!Y29</f>
        <v>0</v>
      </c>
      <c r="Z29" s="252"/>
      <c r="AA29" s="253"/>
      <c r="AB29" s="1"/>
      <c r="AC29" s="13"/>
    </row>
    <row r="30" spans="1:29" ht="15" customHeight="1" x14ac:dyDescent="0.2">
      <c r="A30" s="13"/>
      <c r="B30" s="3"/>
      <c r="C30" s="57" t="s">
        <v>94</v>
      </c>
      <c r="D30" s="58"/>
      <c r="E30" s="58"/>
      <c r="F30" s="58"/>
      <c r="G30" s="58"/>
      <c r="H30" s="58"/>
      <c r="I30" s="58"/>
      <c r="J30" s="70"/>
      <c r="K30" s="248">
        <f>Jan!K30+Feb!K30+March!K30</f>
        <v>1595.74</v>
      </c>
      <c r="L30" s="249"/>
      <c r="M30" s="250"/>
      <c r="N30" s="1"/>
      <c r="O30" s="1"/>
      <c r="P30" s="257" t="s">
        <v>101</v>
      </c>
      <c r="Q30" s="258"/>
      <c r="R30" s="258"/>
      <c r="S30" s="258"/>
      <c r="T30" s="258"/>
      <c r="U30" s="258"/>
      <c r="V30" s="258"/>
      <c r="W30" s="258"/>
      <c r="X30" s="149"/>
      <c r="Y30" s="251">
        <f>Jan!Y30+Feb!Y30+March!Y30</f>
        <v>0</v>
      </c>
      <c r="Z30" s="252"/>
      <c r="AA30" s="253"/>
      <c r="AB30" s="1"/>
      <c r="AC30" s="13"/>
    </row>
    <row r="31" spans="1:29" ht="15" customHeight="1" x14ac:dyDescent="0.2">
      <c r="A31" s="13"/>
      <c r="B31" s="3"/>
      <c r="C31" s="57" t="s">
        <v>95</v>
      </c>
      <c r="D31" s="58"/>
      <c r="E31" s="58"/>
      <c r="F31" s="58"/>
      <c r="G31" s="58"/>
      <c r="H31" s="58"/>
      <c r="I31" s="58"/>
      <c r="J31" s="70"/>
      <c r="K31" s="248">
        <f>Jan!K31+Feb!K31+March!K31</f>
        <v>0</v>
      </c>
      <c r="L31" s="249"/>
      <c r="M31" s="250"/>
      <c r="N31" s="1"/>
      <c r="O31" s="1"/>
      <c r="P31" s="109" t="s">
        <v>9</v>
      </c>
      <c r="Q31" s="47"/>
      <c r="R31" s="47"/>
      <c r="S31" s="47"/>
      <c r="T31" s="47"/>
      <c r="U31" s="47"/>
      <c r="V31" s="47"/>
      <c r="W31" s="47"/>
      <c r="X31" s="48"/>
      <c r="Y31" s="265">
        <f>SUM(Y23:AA30)+K42-Y28</f>
        <v>62515.209999999992</v>
      </c>
      <c r="Z31" s="266"/>
      <c r="AA31" s="267"/>
      <c r="AB31" s="1"/>
      <c r="AC31" s="13"/>
    </row>
    <row r="32" spans="1:29" ht="15" customHeight="1" thickBot="1" x14ac:dyDescent="0.25">
      <c r="A32" s="13"/>
      <c r="B32" s="3"/>
      <c r="C32" s="57" t="s">
        <v>96</v>
      </c>
      <c r="D32" s="104"/>
      <c r="E32" s="104"/>
      <c r="F32" s="104"/>
      <c r="G32" s="104"/>
      <c r="H32" s="104"/>
      <c r="I32" s="104"/>
      <c r="J32" s="105"/>
      <c r="K32" s="248">
        <f>Jan!K32+Feb!K32+March!K32</f>
        <v>301</v>
      </c>
      <c r="L32" s="249"/>
      <c r="M32" s="250"/>
      <c r="N32" s="1"/>
      <c r="O32" s="1"/>
      <c r="P32" s="1"/>
      <c r="Q32" s="1"/>
      <c r="R32" s="1"/>
      <c r="S32" s="1"/>
      <c r="T32" s="1"/>
      <c r="U32" s="1"/>
      <c r="V32" s="1"/>
      <c r="W32" s="1"/>
      <c r="X32" s="1"/>
      <c r="Y32" s="1"/>
      <c r="Z32" s="1"/>
      <c r="AA32" s="1"/>
      <c r="AB32" s="1"/>
      <c r="AC32" s="13"/>
    </row>
    <row r="33" spans="1:58" ht="15" customHeight="1" thickTop="1" x14ac:dyDescent="0.2">
      <c r="A33" s="13"/>
      <c r="B33" s="3"/>
      <c r="C33" s="114" t="s">
        <v>97</v>
      </c>
      <c r="D33" s="115"/>
      <c r="E33" s="115"/>
      <c r="F33" s="115"/>
      <c r="G33" s="115"/>
      <c r="H33" s="115"/>
      <c r="I33" s="115"/>
      <c r="J33" s="116"/>
      <c r="K33" s="248">
        <f>Jan!K33+Feb!K33+March!K33</f>
        <v>16124.22</v>
      </c>
      <c r="L33" s="249"/>
      <c r="M33" s="250"/>
      <c r="N33" s="2" t="s">
        <v>36</v>
      </c>
      <c r="O33" s="9" t="s">
        <v>36</v>
      </c>
      <c r="P33" s="178" t="s">
        <v>10</v>
      </c>
      <c r="Q33" s="179"/>
      <c r="R33" s="179"/>
      <c r="S33" s="179"/>
      <c r="T33" s="179"/>
      <c r="U33" s="179"/>
      <c r="V33" s="179"/>
      <c r="W33" s="179"/>
      <c r="X33" s="180"/>
      <c r="Y33" s="205">
        <f>W9-W20-Y31</f>
        <v>-187297.98999999996</v>
      </c>
      <c r="Z33" s="206"/>
      <c r="AA33" s="207"/>
      <c r="AB33" s="5"/>
      <c r="AC33" s="21"/>
    </row>
    <row r="34" spans="1:58" ht="15" customHeight="1" x14ac:dyDescent="0.2">
      <c r="A34" s="13"/>
      <c r="B34" s="3"/>
      <c r="C34" s="57" t="s">
        <v>12</v>
      </c>
      <c r="D34" s="104"/>
      <c r="E34" s="104"/>
      <c r="F34" s="104"/>
      <c r="G34" s="104"/>
      <c r="H34" s="104"/>
      <c r="I34" s="104" t="s">
        <v>36</v>
      </c>
      <c r="J34" s="105"/>
      <c r="K34" s="248">
        <f>Jan!K34+Feb!K34+March!K34</f>
        <v>50</v>
      </c>
      <c r="L34" s="249"/>
      <c r="M34" s="250"/>
      <c r="N34" s="1"/>
      <c r="O34" s="3"/>
      <c r="P34" s="139"/>
      <c r="Q34" s="139"/>
      <c r="R34" s="139"/>
      <c r="S34" s="139"/>
      <c r="T34" s="139"/>
      <c r="U34" s="139"/>
      <c r="V34" s="139"/>
      <c r="W34" s="139"/>
      <c r="X34" s="139"/>
      <c r="Y34" s="272"/>
      <c r="Z34" s="272"/>
      <c r="AA34" s="272"/>
      <c r="AB34" s="3"/>
      <c r="AC34" s="13"/>
      <c r="AJ34" s="237" t="s">
        <v>122</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248">
        <f>Jan!K35+Feb!K35+March!K35</f>
        <v>0</v>
      </c>
      <c r="L35" s="249"/>
      <c r="M35" s="250"/>
      <c r="N35" s="1"/>
      <c r="O35" s="3"/>
      <c r="P35" s="83" t="s">
        <v>110</v>
      </c>
      <c r="Q35" s="131"/>
      <c r="R35" s="131"/>
      <c r="S35" s="131"/>
      <c r="T35" s="131"/>
      <c r="U35" s="131"/>
      <c r="V35" s="131"/>
      <c r="W35" s="131"/>
      <c r="X35" s="131"/>
      <c r="Y35" s="132"/>
      <c r="Z35" s="132"/>
      <c r="AA35" s="133"/>
      <c r="AB35" s="3"/>
      <c r="AC35" s="35">
        <v>0</v>
      </c>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248">
        <f>Jan!K36+Feb!K36+March!K36</f>
        <v>0</v>
      </c>
      <c r="L36" s="249"/>
      <c r="M36" s="250"/>
      <c r="N36" s="1"/>
      <c r="O36" s="3"/>
      <c r="P36" s="172" t="s">
        <v>111</v>
      </c>
      <c r="Q36" s="173"/>
      <c r="R36" s="173"/>
      <c r="S36" s="173"/>
      <c r="T36" s="173"/>
      <c r="U36" s="173"/>
      <c r="V36" s="174"/>
      <c r="W36" s="175">
        <v>1.4999999999999999E-2</v>
      </c>
      <c r="X36" s="176"/>
      <c r="Y36" s="177">
        <f>MAX(AC35,AC36)</f>
        <v>0</v>
      </c>
      <c r="Z36" s="64"/>
      <c r="AA36" s="65"/>
      <c r="AB36" s="3"/>
      <c r="AC36" s="35">
        <f>Y33*W36</f>
        <v>-2809.4698499999995</v>
      </c>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248">
        <f>Jan!K37+Feb!K37+March!K37</f>
        <v>600</v>
      </c>
      <c r="L37" s="249"/>
      <c r="M37" s="250"/>
      <c r="N37" s="1"/>
      <c r="O37" s="3"/>
      <c r="P37" s="172" t="s">
        <v>117</v>
      </c>
      <c r="Q37" s="173"/>
      <c r="R37" s="173"/>
      <c r="S37" s="173"/>
      <c r="T37" s="173"/>
      <c r="U37" s="173"/>
      <c r="V37" s="174"/>
      <c r="W37" s="175">
        <v>0.18</v>
      </c>
      <c r="X37" s="176">
        <v>0.18</v>
      </c>
      <c r="Y37" s="177">
        <f>MAX(AC35,AC37)</f>
        <v>0</v>
      </c>
      <c r="Z37" s="64">
        <f>(Y33*0.8)*X37</f>
        <v>-26970.910559999993</v>
      </c>
      <c r="AA37" s="65"/>
      <c r="AB37" s="3"/>
      <c r="AC37" s="35">
        <f>((Y33*0.8)+Y23-Y28)*W37</f>
        <v>-26970.910559999993</v>
      </c>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114" t="s">
        <v>101</v>
      </c>
      <c r="D38" s="115"/>
      <c r="E38" s="115"/>
      <c r="F38" s="115"/>
      <c r="G38" s="115"/>
      <c r="H38" s="115"/>
      <c r="I38" s="115"/>
      <c r="J38" s="116"/>
      <c r="K38" s="248">
        <f>Jan!K38+Feb!K38+March!K38</f>
        <v>362.09000000000003</v>
      </c>
      <c r="L38" s="249"/>
      <c r="M38" s="250"/>
      <c r="N38" s="1"/>
      <c r="O38" s="3"/>
      <c r="P38" s="172" t="s">
        <v>116</v>
      </c>
      <c r="Q38" s="173"/>
      <c r="R38" s="173"/>
      <c r="S38" s="173"/>
      <c r="T38" s="173"/>
      <c r="U38" s="173"/>
      <c r="V38" s="174"/>
      <c r="W38" s="175">
        <v>4.9500000000000002E-2</v>
      </c>
      <c r="X38" s="176">
        <v>4.9500000000000002E-2</v>
      </c>
      <c r="Y38" s="177">
        <f>MAX(AC35,AC38)</f>
        <v>0</v>
      </c>
      <c r="Z38" s="64">
        <f>(Y33*0.8)*X38</f>
        <v>-7417.0004039999985</v>
      </c>
      <c r="AA38" s="65"/>
      <c r="AB38" s="3"/>
      <c r="AC38" s="35">
        <f>((Y33*0.8)+Y23-Y28)*W38</f>
        <v>-7417.0004039999985</v>
      </c>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114" t="s">
        <v>101</v>
      </c>
      <c r="D39" s="115"/>
      <c r="E39" s="115"/>
      <c r="F39" s="115"/>
      <c r="G39" s="115"/>
      <c r="H39" s="115"/>
      <c r="I39" s="115"/>
      <c r="J39" s="116"/>
      <c r="K39" s="248">
        <f>Jan!K39+Feb!K39+March!K39</f>
        <v>8541.7000000000007</v>
      </c>
      <c r="L39" s="249"/>
      <c r="M39" s="250"/>
      <c r="N39" s="1"/>
      <c r="O39" s="3"/>
      <c r="P39" s="100" t="s">
        <v>112</v>
      </c>
      <c r="Q39" s="101"/>
      <c r="R39" s="101"/>
      <c r="S39" s="101"/>
      <c r="T39" s="101"/>
      <c r="U39" s="101"/>
      <c r="V39" s="101"/>
      <c r="W39" s="101"/>
      <c r="X39" s="101"/>
      <c r="Y39" s="102"/>
      <c r="Z39" s="102"/>
      <c r="AA39" s="103"/>
      <c r="AB39" s="3"/>
      <c r="AC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114" t="s">
        <v>101</v>
      </c>
      <c r="D40" s="115"/>
      <c r="E40" s="115"/>
      <c r="F40" s="115"/>
      <c r="G40" s="115"/>
      <c r="H40" s="115"/>
      <c r="I40" s="115"/>
      <c r="J40" s="116"/>
      <c r="K40" s="248">
        <f>Jan!K40+Feb!K40+March!K40</f>
        <v>0</v>
      </c>
      <c r="L40" s="249"/>
      <c r="M40" s="250"/>
      <c r="N40" s="1"/>
      <c r="O40" s="1"/>
      <c r="P40" s="117" t="s">
        <v>113</v>
      </c>
      <c r="Q40" s="118"/>
      <c r="R40" s="118"/>
      <c r="S40" s="118"/>
      <c r="T40" s="118"/>
      <c r="U40" s="118"/>
      <c r="V40" s="118"/>
      <c r="W40" s="118"/>
      <c r="X40" s="118"/>
      <c r="Y40" s="118"/>
      <c r="Z40" s="118"/>
      <c r="AA40" s="119"/>
      <c r="AB40" s="1"/>
      <c r="AC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114" t="s">
        <v>101</v>
      </c>
      <c r="D41" s="115"/>
      <c r="E41" s="115"/>
      <c r="F41" s="115"/>
      <c r="G41" s="115"/>
      <c r="H41" s="115"/>
      <c r="I41" s="115"/>
      <c r="J41" s="116"/>
      <c r="K41" s="248">
        <f>Jan!K41+Feb!K41+March!K41</f>
        <v>0</v>
      </c>
      <c r="L41" s="249"/>
      <c r="M41" s="250"/>
      <c r="N41" s="1"/>
      <c r="O41" s="1"/>
      <c r="P41" s="120" t="s">
        <v>114</v>
      </c>
      <c r="Q41" s="121"/>
      <c r="R41" s="121"/>
      <c r="S41" s="121"/>
      <c r="T41" s="121"/>
      <c r="U41" s="121"/>
      <c r="V41" s="121"/>
      <c r="W41" s="121"/>
      <c r="X41" s="121"/>
      <c r="Y41" s="122"/>
      <c r="Z41" s="122"/>
      <c r="AA41" s="123"/>
      <c r="AB41" s="1"/>
      <c r="AC41" s="13"/>
    </row>
    <row r="42" spans="1:58" ht="15" customHeight="1" x14ac:dyDescent="0.2">
      <c r="A42" s="13"/>
      <c r="B42" s="3"/>
      <c r="C42" s="57" t="s">
        <v>102</v>
      </c>
      <c r="D42" s="104"/>
      <c r="E42" s="104"/>
      <c r="F42" s="104"/>
      <c r="G42" s="104"/>
      <c r="H42" s="104"/>
      <c r="I42" s="104"/>
      <c r="J42" s="105"/>
      <c r="K42" s="190">
        <f>SUM(K6:M41)</f>
        <v>62515.209999999992</v>
      </c>
      <c r="L42" s="191"/>
      <c r="M42" s="192"/>
      <c r="N42" s="1"/>
      <c r="O42" s="1"/>
      <c r="P42" s="124" t="s">
        <v>115</v>
      </c>
      <c r="Q42" s="125"/>
      <c r="R42" s="125"/>
      <c r="S42" s="125"/>
      <c r="T42" s="125"/>
      <c r="U42" s="125"/>
      <c r="V42" s="125"/>
      <c r="W42" s="125"/>
      <c r="X42" s="125"/>
      <c r="Y42" s="125">
        <f>W9-W20-Y31-Y40</f>
        <v>-187297.98999999996</v>
      </c>
      <c r="Z42" s="125"/>
      <c r="AA42" s="126"/>
      <c r="AC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row>
    <row r="45" spans="1:58"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row>
    <row r="49" spans="1:29"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row>
    <row r="50" spans="1:29"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row>
    <row r="51" spans="1:29"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row>
    <row r="52" spans="1:29"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row>
    <row r="53" spans="1:29"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spans="1:29"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1:29"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29"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1:29"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29"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row>
    <row r="60" spans="1:29"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spans="1:29"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spans="1:29"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row>
    <row r="66" spans="1:29"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1:29"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spans="1:29"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row>
    <row r="71" spans="1:29"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row>
    <row r="72" spans="1:29"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row>
    <row r="73" spans="1:29"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row>
    <row r="74" spans="1:29"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row>
    <row r="75" spans="1:29"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spans="1:29"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row>
    <row r="77" spans="1:29"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row>
    <row r="78" spans="1:29"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29"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row r="80" spans="1:29"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spans="1:29"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row>
    <row r="82" spans="1:29" s="10" customFormat="1" x14ac:dyDescent="0.2"/>
    <row r="83" spans="1:29"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row>
    <row r="84" spans="1:29"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spans="1:29"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row>
    <row r="86" spans="1:29"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row>
    <row r="87" spans="1:29"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row>
    <row r="88" spans="1:29"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row>
    <row r="89" spans="1:29"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spans="1:29"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row>
    <row r="91" spans="1:29"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row>
    <row r="92" spans="1:29"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row>
    <row r="93" spans="1:29"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row>
    <row r="94" spans="1:29"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row>
    <row r="95" spans="1:29"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row>
    <row r="96" spans="1:29"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row>
    <row r="97" spans="1:29"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row>
    <row r="98" spans="1:29"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row>
    <row r="99" spans="1:29"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row>
    <row r="100" spans="1:29"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spans="1:29"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row>
    <row r="102" spans="1:29"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row>
    <row r="103" spans="1:29"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row>
    <row r="104" spans="1:29"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row>
    <row r="105" spans="1:29"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row>
    <row r="106" spans="1:29"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row>
    <row r="107" spans="1:29"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row>
    <row r="108" spans="1:29"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row>
    <row r="109" spans="1:29"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row>
    <row r="110" spans="1:29"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row>
    <row r="111" spans="1:29"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row>
    <row r="112" spans="1:29"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row>
    <row r="113" spans="1:29"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row>
    <row r="114" spans="1:29"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row>
    <row r="115" spans="1:29"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row>
    <row r="116" spans="1:29"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row>
    <row r="117" spans="1:29"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row>
    <row r="118" spans="1:29"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row>
    <row r="119" spans="1:29"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row>
    <row r="120" spans="1:29"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row>
    <row r="121" spans="1:29"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row>
    <row r="122" spans="1:29"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row>
    <row r="123" spans="1:29"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row>
    <row r="124" spans="1:29"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row>
    <row r="125" spans="1:29"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row>
    <row r="126" spans="1:29"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row>
    <row r="127" spans="1:29"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row>
    <row r="128" spans="1:29"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row>
    <row r="129" spans="1:29"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row>
    <row r="130" spans="1:29"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row>
    <row r="131" spans="1:29"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spans="1:29"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row>
    <row r="133" spans="1:29"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row>
    <row r="134" spans="1:29"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row>
    <row r="135" spans="1:29"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row>
    <row r="136" spans="1:29"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row>
    <row r="137" spans="1:29"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row>
    <row r="138" spans="1:29"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row>
    <row r="139" spans="1:29"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row>
    <row r="140" spans="1:29"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row>
    <row r="141" spans="1:29"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row>
    <row r="142" spans="1:29"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row>
    <row r="143" spans="1:29"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row>
    <row r="144" spans="1:29"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row>
    <row r="145" spans="1:29"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row>
    <row r="146" spans="1:29"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row>
    <row r="147" spans="1:29"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row>
    <row r="148" spans="1:29"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row>
    <row r="149" spans="1:29"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row>
    <row r="150" spans="1:29"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row>
    <row r="151" spans="1:29"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row>
    <row r="152" spans="1:29"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row>
    <row r="153" spans="1:29"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row>
    <row r="154" spans="1:29"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row>
    <row r="155" spans="1:29"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row>
    <row r="156" spans="1:29"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row>
    <row r="157" spans="1:29"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row>
    <row r="158" spans="1:29"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row>
    <row r="159" spans="1:29"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row>
    <row r="160" spans="1:29"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row>
    <row r="161" spans="1:29"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row>
    <row r="162" spans="1:29"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row>
    <row r="163" spans="1:29"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row>
    <row r="164" spans="1:29"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row>
    <row r="165" spans="1:29"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row>
    <row r="166" spans="1:29"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row>
    <row r="167" spans="1:29"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row>
    <row r="168" spans="1:29"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row>
    <row r="169" spans="1:29"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row>
    <row r="170" spans="1:29"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row>
    <row r="171" spans="1:29"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row>
    <row r="172" spans="1:29"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row>
    <row r="173" spans="1:29"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row>
    <row r="174" spans="1:29"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row>
    <row r="175" spans="1:29"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row>
    <row r="176" spans="1:29"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row>
    <row r="177" spans="1:29"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row>
    <row r="178" spans="1:29"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row>
    <row r="179" spans="1:29"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row>
    <row r="180" spans="1:29"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row>
    <row r="181" spans="1:29"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row>
    <row r="182" spans="1:29"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row>
    <row r="183" spans="1:29"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row>
    <row r="184" spans="1:29"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row>
    <row r="185" spans="1:29"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row>
    <row r="186" spans="1:29"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row>
    <row r="187" spans="1:29"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row>
    <row r="188" spans="1:29"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row>
    <row r="189" spans="1:29"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row>
    <row r="190" spans="1:29"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row>
    <row r="191" spans="1:29"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row>
    <row r="192" spans="1:29"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row>
    <row r="193" spans="1:29"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row>
    <row r="194" spans="1:29"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row>
    <row r="195" spans="1:29"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row>
    <row r="196" spans="1:29"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row>
    <row r="197" spans="1:29"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row>
    <row r="198" spans="1:29"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row>
    <row r="199" spans="1:29"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row>
    <row r="200" spans="1:29"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row>
    <row r="201" spans="1:29"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row>
    <row r="202" spans="1:29"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row>
    <row r="203" spans="1:29"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row>
    <row r="204" spans="1:29"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row>
    <row r="205" spans="1:29"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row>
    <row r="206" spans="1:29"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row>
    <row r="207" spans="1:29"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row>
    <row r="208" spans="1:29"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row>
    <row r="209" spans="1:29"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row>
    <row r="210" spans="1:29"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row>
    <row r="211" spans="1:29"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row>
    <row r="212" spans="1:29"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row>
    <row r="213" spans="1:29"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row>
    <row r="214" spans="1:29"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row>
    <row r="215" spans="1:29"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row>
    <row r="216" spans="1:29"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row>
    <row r="217" spans="1:29"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row>
    <row r="218" spans="1:29"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row>
    <row r="219" spans="1:29"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row>
    <row r="220" spans="1:29"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row>
    <row r="221" spans="1:29"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row>
    <row r="222" spans="1:29"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row>
    <row r="223" spans="1:29"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row>
    <row r="224" spans="1:29"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row>
    <row r="225" spans="1:29"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row>
    <row r="226" spans="1:29"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row>
    <row r="227" spans="1:29"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row>
    <row r="228" spans="1:29"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row>
    <row r="229" spans="1:29"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row>
    <row r="230" spans="1:29"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row>
    <row r="231" spans="1:29"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row>
    <row r="232" spans="1:29"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row>
    <row r="233" spans="1:29"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row>
    <row r="234" spans="1:29"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row>
    <row r="235" spans="1:29"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row>
    <row r="236" spans="1:29"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row>
    <row r="237" spans="1:29"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row>
    <row r="238" spans="1:29"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row>
    <row r="239" spans="1:29"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row>
    <row r="240" spans="1:29"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row>
    <row r="241" spans="1:29"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row>
    <row r="242" spans="1:29"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row>
    <row r="243" spans="1:29"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row>
    <row r="244" spans="1:29"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row>
    <row r="245" spans="1:29"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row>
    <row r="246" spans="1:29"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row>
    <row r="247" spans="1:29"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row>
    <row r="248" spans="1:29"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row>
    <row r="249" spans="1:29"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row>
    <row r="250" spans="1:29"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row>
    <row r="251" spans="1:29"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row>
    <row r="252" spans="1:29"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row>
    <row r="253" spans="1:29"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row>
    <row r="254" spans="1:29"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row>
    <row r="255" spans="1:29"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row>
    <row r="256" spans="1:29"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row>
    <row r="257" spans="1:29"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row>
    <row r="258" spans="1:29"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row>
    <row r="259" spans="1:29"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row>
    <row r="260" spans="1:29"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row>
    <row r="261" spans="1:29"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row>
    <row r="262" spans="1:29"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row>
    <row r="263" spans="1:29"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row>
    <row r="264" spans="1:29"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row>
    <row r="265" spans="1:29"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row>
    <row r="266" spans="1:29"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row>
    <row r="267" spans="1:29"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row>
    <row r="268" spans="1:29"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row>
    <row r="269" spans="1:29"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row>
    <row r="270" spans="1:29"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row>
    <row r="271" spans="1:29"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row>
    <row r="272" spans="1:29"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row>
    <row r="273" spans="1:29"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row>
    <row r="274" spans="1:29"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row>
    <row r="275" spans="1:29"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row>
    <row r="276" spans="1:29"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row>
    <row r="277" spans="1:29"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row>
    <row r="278" spans="1:29"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row>
    <row r="279" spans="1:29"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row>
    <row r="280" spans="1:29"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row>
    <row r="281" spans="1:29"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row>
    <row r="282" spans="1:29"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row>
    <row r="283" spans="1:29"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row>
    <row r="284" spans="1:29"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row>
    <row r="285" spans="1:29"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row>
    <row r="286" spans="1:29"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row>
    <row r="287" spans="1:29"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row>
    <row r="288" spans="1:29"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row>
    <row r="289" spans="1:29"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row>
    <row r="290" spans="1:29"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row>
    <row r="291" spans="1:29"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row>
    <row r="292" spans="1:29"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row>
    <row r="293" spans="1:29"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row>
    <row r="294" spans="1:29"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row>
    <row r="295" spans="1:29"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row>
    <row r="296" spans="1:29"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row>
    <row r="297" spans="1:29"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row>
    <row r="298" spans="1:29"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row>
    <row r="299" spans="1:29"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row>
    <row r="300" spans="1:29"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row>
    <row r="301" spans="1:29"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row>
    <row r="302" spans="1:29"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row>
    <row r="303" spans="1:29"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row>
    <row r="304" spans="1:29"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row>
    <row r="305" spans="1:29"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row>
    <row r="306" spans="1:29"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row>
    <row r="307" spans="1:29"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row>
    <row r="308" spans="1:29"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row>
    <row r="309" spans="1:29"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row>
    <row r="310" spans="1:29"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row>
    <row r="311" spans="1:29"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row>
    <row r="312" spans="1:29"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row>
    <row r="313" spans="1:29"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row>
    <row r="314" spans="1:29"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row>
    <row r="315" spans="1:29"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row>
    <row r="316" spans="1:29"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row>
    <row r="317" spans="1:29"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row>
    <row r="318" spans="1:29"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row>
    <row r="319" spans="1:29"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row>
    <row r="320" spans="1:29"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row>
    <row r="321" spans="1:29"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row>
    <row r="322" spans="1:29"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row>
    <row r="323" spans="1:29"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row>
    <row r="324" spans="1:29"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row>
    <row r="325" spans="1:29"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row>
    <row r="326" spans="1:29"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row>
    <row r="327" spans="1:29"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row>
    <row r="328" spans="1:29"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row>
    <row r="329" spans="1:29"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row>
    <row r="330" spans="1:29"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row>
    <row r="331" spans="1:29"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row>
    <row r="332" spans="1:29"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row>
    <row r="333" spans="1:29"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row>
    <row r="334" spans="1:29"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row>
    <row r="335" spans="1:29"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row>
    <row r="336" spans="1:29"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row>
    <row r="337" spans="1:29"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row>
    <row r="338" spans="1:29"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row>
    <row r="339" spans="1:29"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row>
    <row r="340" spans="1:29"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row>
    <row r="341" spans="1:29"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row>
    <row r="342" spans="1:29"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row>
    <row r="343" spans="1:29"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row>
    <row r="344" spans="1:29"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row>
    <row r="345" spans="1:29"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row>
    <row r="346" spans="1:29"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row>
    <row r="347" spans="1:29"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row>
    <row r="348" spans="1:29"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row>
    <row r="349" spans="1:29"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row>
    <row r="350" spans="1:29"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row>
    <row r="351" spans="1:29"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row>
    <row r="352" spans="1:29"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row>
    <row r="353" spans="1:29"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row>
    <row r="354" spans="1:29"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row>
    <row r="355" spans="1:29"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row>
    <row r="356" spans="1:29"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row>
    <row r="357" spans="1:29"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row>
    <row r="358" spans="1:29"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row>
    <row r="359" spans="1:29"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row>
    <row r="360" spans="1:29"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row>
    <row r="361" spans="1:29"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row>
    <row r="362" spans="1:29"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row>
    <row r="363" spans="1:29"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row>
    <row r="364" spans="1:29"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row>
    <row r="365" spans="1:29"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row>
    <row r="366" spans="1:29"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row>
    <row r="367" spans="1:29"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row>
    <row r="368" spans="1:29"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row>
    <row r="369" spans="1:29"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row>
    <row r="370" spans="1:29"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row>
    <row r="371" spans="1:29"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row>
    <row r="372" spans="1:29"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row>
    <row r="373" spans="1:29"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row>
    <row r="374" spans="1:29"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row>
    <row r="375" spans="1:29"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row>
    <row r="376" spans="1:29"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row>
    <row r="377" spans="1:29"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row>
    <row r="378" spans="1:29"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row>
    <row r="379" spans="1:29"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row>
    <row r="380" spans="1:29"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row>
    <row r="381" spans="1:29"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row>
    <row r="382" spans="1:29"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row>
    <row r="383" spans="1:29"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row>
    <row r="384" spans="1:29"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row>
    <row r="385" spans="1:29"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row>
    <row r="386" spans="1:29"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row>
    <row r="387" spans="1:29"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row>
    <row r="388" spans="1:29"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row>
    <row r="389" spans="1:29"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row>
    <row r="390" spans="1:29"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row>
    <row r="391" spans="1:29"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row>
    <row r="392" spans="1:29"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row>
    <row r="393" spans="1:29"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row>
    <row r="394" spans="1:29"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row>
    <row r="395" spans="1:29"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row>
    <row r="396" spans="1:29"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row>
    <row r="397" spans="1:29"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row>
    <row r="398" spans="1:29"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row>
    <row r="399" spans="1:29"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row>
    <row r="400" spans="1:29"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row>
    <row r="401" spans="1:29"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row>
    <row r="402" spans="1:29"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row>
    <row r="403" spans="1:29"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row>
    <row r="404" spans="1:29"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row>
    <row r="405" spans="1:29"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row>
    <row r="406" spans="1:29"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row>
    <row r="407" spans="1:29"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row>
    <row r="408" spans="1:29"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row>
    <row r="409" spans="1:29"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row>
    <row r="410" spans="1:29"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row>
    <row r="411" spans="1:29"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row>
    <row r="412" spans="1:29"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row>
    <row r="413" spans="1:29"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row>
    <row r="414" spans="1:29"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row>
    <row r="415" spans="1:29"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row>
    <row r="416" spans="1:29"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row>
    <row r="417" spans="1:29"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row>
    <row r="418" spans="1:29"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row>
    <row r="419" spans="1:29"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row>
    <row r="420" spans="1:29"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row>
    <row r="421" spans="1:29"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row>
    <row r="422" spans="1:29"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row>
    <row r="423" spans="1:29"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row>
    <row r="424" spans="1:29"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row>
    <row r="425" spans="1:29"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row>
    <row r="426" spans="1:29"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row>
    <row r="427" spans="1:29"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row>
    <row r="428" spans="1:29"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row>
    <row r="429" spans="1:29"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row>
    <row r="430" spans="1:29"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row>
    <row r="431" spans="1:29"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row>
    <row r="432" spans="1:29"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row>
    <row r="433" spans="1:29"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row>
    <row r="434" spans="1:29"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row>
    <row r="435" spans="1:29"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row>
    <row r="436" spans="1:29"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row>
    <row r="437" spans="1:29"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row>
    <row r="438" spans="1:29"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row>
    <row r="439" spans="1:29"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row>
    <row r="440" spans="1:29"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row>
    <row r="441" spans="1:29"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row>
    <row r="442" spans="1:29"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row>
    <row r="443" spans="1:29"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row>
    <row r="444" spans="1:29"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row>
    <row r="445" spans="1:29"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row>
    <row r="446" spans="1:29"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row>
    <row r="447" spans="1:29"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row>
    <row r="448" spans="1:29"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row>
    <row r="449" spans="1:29"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row>
    <row r="450" spans="1:29"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row>
    <row r="451" spans="1:29"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row>
    <row r="452" spans="1:29"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row>
    <row r="453" spans="1:29"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row>
    <row r="454" spans="1:29"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row>
    <row r="455" spans="1:29"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row>
    <row r="456" spans="1:29"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row>
    <row r="457" spans="1:29"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row>
    <row r="458" spans="1:29"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row>
    <row r="459" spans="1:29"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row>
    <row r="460" spans="1:29"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row>
    <row r="461" spans="1:29"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row>
    <row r="462" spans="1:29"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row>
    <row r="463" spans="1:29"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row>
    <row r="464" spans="1:29"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row>
    <row r="465" spans="1:29"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row>
    <row r="466" spans="1:29"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row>
    <row r="467" spans="1:29"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row>
    <row r="468" spans="1:29"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row>
    <row r="469" spans="1:29"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row>
    <row r="470" spans="1:29"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row>
    <row r="471" spans="1:29"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row>
    <row r="472" spans="1:29"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row>
    <row r="473" spans="1:29"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row>
    <row r="474" spans="1:29"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row>
    <row r="475" spans="1:29"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row>
    <row r="476" spans="1:29"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row>
    <row r="477" spans="1:29"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row>
    <row r="478" spans="1:29"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row>
    <row r="479" spans="1:29"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row>
    <row r="480" spans="1:29"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row>
    <row r="481" spans="1:29"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row>
    <row r="482" spans="1:29"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row>
    <row r="483" spans="1:29"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row>
    <row r="484" spans="1:29"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row>
    <row r="485" spans="1:29"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row>
    <row r="486" spans="1:29"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row>
    <row r="487" spans="1:29"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row>
    <row r="488" spans="1:29"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row>
    <row r="489" spans="1:29"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row>
    <row r="490" spans="1:29"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row>
    <row r="491" spans="1:29" x14ac:dyDescent="0.2">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row>
    <row r="492" spans="1:29" x14ac:dyDescent="0.2">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row>
    <row r="493" spans="1:29" x14ac:dyDescent="0.2">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row>
    <row r="494" spans="1:29" x14ac:dyDescent="0.2">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row>
    <row r="495" spans="1:29" x14ac:dyDescent="0.2">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row>
    <row r="496" spans="1:29" x14ac:dyDescent="0.2">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row>
    <row r="497" spans="2:29" x14ac:dyDescent="0.2">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row>
    <row r="498" spans="2:29" x14ac:dyDescent="0.2">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row>
    <row r="499" spans="2:29" x14ac:dyDescent="0.2">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row>
    <row r="500" spans="2:29" x14ac:dyDescent="0.2">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row>
    <row r="501" spans="2:29" x14ac:dyDescent="0.2">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row>
    <row r="502" spans="2:29" x14ac:dyDescent="0.2">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row>
    <row r="503" spans="2:29" x14ac:dyDescent="0.2">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row>
    <row r="504" spans="2:29" x14ac:dyDescent="0.2">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row>
    <row r="505" spans="2:29" x14ac:dyDescent="0.2">
      <c r="B505" s="10"/>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row>
    <row r="506" spans="2:29" x14ac:dyDescent="0.2">
      <c r="B506" s="10"/>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row>
    <row r="507" spans="2:29" x14ac:dyDescent="0.2">
      <c r="B507" s="10"/>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row>
    <row r="508" spans="2:29" x14ac:dyDescent="0.2">
      <c r="B508" s="10"/>
    </row>
  </sheetData>
  <sheetProtection algorithmName="SHA-512" hashValue="pfRXcjqpUm+ZjuqBZRsLGTV6gGG9xB4U0r9ZxhXMuMZHxXUTK1QCr3zAp+1TSwvdRcb9zLy8SYZwzvLk6HkPOA==" saltValue="7Kgg7qdlEiY4IGMjfOEN1A==" spinCount="100000" sheet="1" objects="1" scenarios="1"/>
  <mergeCells count="159">
    <mergeCell ref="P39:AA39"/>
    <mergeCell ref="P40:AA40"/>
    <mergeCell ref="Y38:AA38"/>
    <mergeCell ref="P33:X33"/>
    <mergeCell ref="Y33:AA33"/>
    <mergeCell ref="P35:AA35"/>
    <mergeCell ref="Y34:AA34"/>
    <mergeCell ref="P41:AA41"/>
    <mergeCell ref="P42:AA42"/>
    <mergeCell ref="P36:V36"/>
    <mergeCell ref="W36:X36"/>
    <mergeCell ref="Y36:AA36"/>
    <mergeCell ref="P37:V37"/>
    <mergeCell ref="W37:X37"/>
    <mergeCell ref="Y37:AA37"/>
    <mergeCell ref="P38:V38"/>
    <mergeCell ref="W38:X38"/>
    <mergeCell ref="U4:V4"/>
    <mergeCell ref="W4:X4"/>
    <mergeCell ref="Y4:Z4"/>
    <mergeCell ref="AA4:AB4"/>
    <mergeCell ref="C5:M5"/>
    <mergeCell ref="P5:AA5"/>
    <mergeCell ref="P6:V6"/>
    <mergeCell ref="W6:AA6"/>
    <mergeCell ref="B3:AB3"/>
    <mergeCell ref="C4:D4"/>
    <mergeCell ref="E4:F4"/>
    <mergeCell ref="G4:H4"/>
    <mergeCell ref="I4:J4"/>
    <mergeCell ref="K4:L4"/>
    <mergeCell ref="M4:N4"/>
    <mergeCell ref="O4:P4"/>
    <mergeCell ref="Q4:R4"/>
    <mergeCell ref="S4:T4"/>
    <mergeCell ref="K8:M8"/>
    <mergeCell ref="P8:X8"/>
    <mergeCell ref="Y8:AA8"/>
    <mergeCell ref="C9:J9"/>
    <mergeCell ref="K9:M9"/>
    <mergeCell ref="C6:J6"/>
    <mergeCell ref="K6:M6"/>
    <mergeCell ref="C7:J7"/>
    <mergeCell ref="K7:M7"/>
    <mergeCell ref="P7:X7"/>
    <mergeCell ref="Y7:AA7"/>
    <mergeCell ref="C8:H8"/>
    <mergeCell ref="I8:J8"/>
    <mergeCell ref="C13:J13"/>
    <mergeCell ref="K13:M13"/>
    <mergeCell ref="C14:J14"/>
    <mergeCell ref="K14:M14"/>
    <mergeCell ref="P14:X14"/>
    <mergeCell ref="Y14:AA14"/>
    <mergeCell ref="P13:V13"/>
    <mergeCell ref="W13:AA13"/>
    <mergeCell ref="C10:J10"/>
    <mergeCell ref="K10:M10"/>
    <mergeCell ref="C11:J11"/>
    <mergeCell ref="K11:M11"/>
    <mergeCell ref="P11:AA11"/>
    <mergeCell ref="C12:J12"/>
    <mergeCell ref="K12:M12"/>
    <mergeCell ref="P12:V12"/>
    <mergeCell ref="W12:AA12"/>
    <mergeCell ref="K18:M18"/>
    <mergeCell ref="Y18:AA18"/>
    <mergeCell ref="C17:G17"/>
    <mergeCell ref="P18:X18"/>
    <mergeCell ref="C15:J15"/>
    <mergeCell ref="K15:M15"/>
    <mergeCell ref="P15:X15"/>
    <mergeCell ref="Y15:AA15"/>
    <mergeCell ref="C16:J16"/>
    <mergeCell ref="K16:M16"/>
    <mergeCell ref="P16:X16"/>
    <mergeCell ref="Y16:AA16"/>
    <mergeCell ref="C27:J27"/>
    <mergeCell ref="K27:M27"/>
    <mergeCell ref="P27:X27"/>
    <mergeCell ref="Y27:AA27"/>
    <mergeCell ref="C24:J24"/>
    <mergeCell ref="K24:M24"/>
    <mergeCell ref="P24:X24"/>
    <mergeCell ref="Y24:AA24"/>
    <mergeCell ref="C25:J25"/>
    <mergeCell ref="K25:M25"/>
    <mergeCell ref="P26:X26"/>
    <mergeCell ref="Y26:AA26"/>
    <mergeCell ref="P25:X25"/>
    <mergeCell ref="Y25:AA25"/>
    <mergeCell ref="C28:J28"/>
    <mergeCell ref="K31:M31"/>
    <mergeCell ref="P31:X31"/>
    <mergeCell ref="Y31:AA31"/>
    <mergeCell ref="K28:M28"/>
    <mergeCell ref="P28:X28"/>
    <mergeCell ref="C30:J30"/>
    <mergeCell ref="K30:M30"/>
    <mergeCell ref="Y30:AA30"/>
    <mergeCell ref="C31:J31"/>
    <mergeCell ref="C42:J42"/>
    <mergeCell ref="K42:M42"/>
    <mergeCell ref="C39:J39"/>
    <mergeCell ref="K39:M39"/>
    <mergeCell ref="C38:J38"/>
    <mergeCell ref="K38:M38"/>
    <mergeCell ref="C40:J40"/>
    <mergeCell ref="K40:M40"/>
    <mergeCell ref="C36:J36"/>
    <mergeCell ref="K36:M36"/>
    <mergeCell ref="AJ34:BF40"/>
    <mergeCell ref="AA2:AB2"/>
    <mergeCell ref="B2:Z2"/>
    <mergeCell ref="C35:J35"/>
    <mergeCell ref="C37:J37"/>
    <mergeCell ref="K37:M37"/>
    <mergeCell ref="C26:J26"/>
    <mergeCell ref="K26:M26"/>
    <mergeCell ref="C41:J41"/>
    <mergeCell ref="K41:M41"/>
    <mergeCell ref="C33:J33"/>
    <mergeCell ref="K33:M33"/>
    <mergeCell ref="K35:M35"/>
    <mergeCell ref="Y28:AA28"/>
    <mergeCell ref="P30:X30"/>
    <mergeCell ref="C34:J34"/>
    <mergeCell ref="K34:M34"/>
    <mergeCell ref="P34:X34"/>
    <mergeCell ref="C29:J29"/>
    <mergeCell ref="K29:M29"/>
    <mergeCell ref="Y29:AA29"/>
    <mergeCell ref="P29:X29"/>
    <mergeCell ref="C32:J32"/>
    <mergeCell ref="K32:M32"/>
    <mergeCell ref="C21:J21"/>
    <mergeCell ref="K21:M21"/>
    <mergeCell ref="P9:V9"/>
    <mergeCell ref="W9:AA9"/>
    <mergeCell ref="C22:J22"/>
    <mergeCell ref="K22:M22"/>
    <mergeCell ref="P22:AA22"/>
    <mergeCell ref="C23:J23"/>
    <mergeCell ref="K23:M23"/>
    <mergeCell ref="P23:X23"/>
    <mergeCell ref="Y23:AA23"/>
    <mergeCell ref="C19:J19"/>
    <mergeCell ref="K19:M19"/>
    <mergeCell ref="Y19:AA19"/>
    <mergeCell ref="C20:J20"/>
    <mergeCell ref="K20:M20"/>
    <mergeCell ref="P19:X19"/>
    <mergeCell ref="P20:V20"/>
    <mergeCell ref="W20:AA20"/>
    <mergeCell ref="H17:J17"/>
    <mergeCell ref="K17:M17"/>
    <mergeCell ref="P17:X17"/>
    <mergeCell ref="Y17:AA17"/>
    <mergeCell ref="C18:J18"/>
  </mergeCells>
  <hyperlinks>
    <hyperlink ref="E4:F4" location="Jan!A1" display="Jan" xr:uid="{00000000-0004-0000-0D00-000000000000}"/>
    <hyperlink ref="G4:H4" location="Feb!A1" display="Feb" xr:uid="{00000000-0004-0000-0D00-000001000000}"/>
    <hyperlink ref="I4:J4" location="March!A1" display="March" xr:uid="{00000000-0004-0000-0D00-000002000000}"/>
    <hyperlink ref="K4:L4" location="April!A1" display="April" xr:uid="{00000000-0004-0000-0D00-000003000000}"/>
    <hyperlink ref="M4:N4" location="May!A1" display="May" xr:uid="{00000000-0004-0000-0D00-000004000000}"/>
    <hyperlink ref="O4:P4" location="June!A1" display="June" xr:uid="{00000000-0004-0000-0D00-000005000000}"/>
    <hyperlink ref="Q4:R4" location="July!A1" display="July" xr:uid="{00000000-0004-0000-0D00-000006000000}"/>
    <hyperlink ref="S4:T4" location="Aug!A1" display="Aug" xr:uid="{00000000-0004-0000-0D00-000007000000}"/>
    <hyperlink ref="U4:V4" location="Sep!A1" display="Sep" xr:uid="{00000000-0004-0000-0D00-000008000000}"/>
    <hyperlink ref="W4:X4" location="Oct!A1" display="Oct" xr:uid="{00000000-0004-0000-0D00-000009000000}"/>
    <hyperlink ref="Y4:Z4" location="Nov!A1" display="Nov" xr:uid="{00000000-0004-0000-0D00-00000A000000}"/>
    <hyperlink ref="AA4:AB4" location="Dec!A1" display="Dec" xr:uid="{00000000-0004-0000-0D00-00000B000000}"/>
    <hyperlink ref="C4:D4" location="Total!A1" display="Total" xr:uid="{00000000-0004-0000-0D00-00000C000000}"/>
    <hyperlink ref="C20:J20" r:id="rId1" display="Payroll Processing Fee" xr:uid="{00000000-0004-0000-0D00-00000D000000}"/>
    <hyperlink ref="P41:X41" r:id="rId2" display="Net Profit/Loss" xr:uid="{00000000-0004-0000-0D00-00000E000000}"/>
  </hyperlinks>
  <pageMargins left="0.75" right="0.75" top="1" bottom="1" header="0.5" footer="0.5"/>
  <pageSetup orientation="portrait" r:id="rId3"/>
  <headerFooter alignWithMargins="0"/>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D508"/>
  <sheetViews>
    <sheetView workbookViewId="0">
      <selection activeCell="W12" sqref="W12:AA12"/>
    </sheetView>
  </sheetViews>
  <sheetFormatPr defaultRowHeight="12.75" x14ac:dyDescent="0.2"/>
  <cols>
    <col min="1" max="1" width="4" customWidth="1"/>
    <col min="2" max="2" width="2.285156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9" width="3.140625" customWidth="1"/>
    <col min="30" max="30" width="5" style="10" customWidth="1"/>
    <col min="31" max="67" width="3.140625" style="10" customWidth="1"/>
    <col min="68" max="82" width="9.140625" style="10"/>
  </cols>
  <sheetData>
    <row r="1" spans="1:29"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ht="25.5" customHeight="1" x14ac:dyDescent="0.2">
      <c r="A2" s="13"/>
      <c r="B2" s="75" t="s">
        <v>65</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7"/>
    </row>
    <row r="3" spans="1:29"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8"/>
    </row>
    <row r="4" spans="1:29" ht="18.75" customHeight="1" x14ac:dyDescent="0.2">
      <c r="A4" s="13"/>
      <c r="B4" s="15"/>
      <c r="C4" s="236" t="s">
        <v>37</v>
      </c>
      <c r="D4" s="271"/>
      <c r="E4" s="231" t="s">
        <v>23</v>
      </c>
      <c r="F4" s="271"/>
      <c r="G4" s="231" t="s">
        <v>24</v>
      </c>
      <c r="H4" s="271"/>
      <c r="I4" s="231" t="s">
        <v>25</v>
      </c>
      <c r="J4" s="271"/>
      <c r="K4" s="231" t="s">
        <v>26</v>
      </c>
      <c r="L4" s="271"/>
      <c r="M4" s="231" t="s">
        <v>27</v>
      </c>
      <c r="N4" s="271"/>
      <c r="O4" s="231" t="s">
        <v>28</v>
      </c>
      <c r="P4" s="271"/>
      <c r="Q4" s="231" t="s">
        <v>29</v>
      </c>
      <c r="R4" s="271"/>
      <c r="S4" s="231" t="s">
        <v>30</v>
      </c>
      <c r="T4" s="271"/>
      <c r="U4" s="231" t="s">
        <v>31</v>
      </c>
      <c r="V4" s="271"/>
      <c r="W4" s="231" t="s">
        <v>32</v>
      </c>
      <c r="X4" s="271"/>
      <c r="Y4" s="231" t="s">
        <v>33</v>
      </c>
      <c r="Z4" s="271"/>
      <c r="AA4" s="231" t="s">
        <v>34</v>
      </c>
      <c r="AB4" s="271"/>
      <c r="AC4" s="19"/>
    </row>
    <row r="5" spans="1:29" ht="15" customHeight="1" x14ac:dyDescent="0.2">
      <c r="A5" s="13"/>
      <c r="B5" s="11"/>
      <c r="C5" s="66" t="s">
        <v>1</v>
      </c>
      <c r="D5" s="67"/>
      <c r="E5" s="68"/>
      <c r="F5" s="68"/>
      <c r="G5" s="68"/>
      <c r="H5" s="68"/>
      <c r="I5" s="68"/>
      <c r="J5" s="68"/>
      <c r="K5" s="68"/>
      <c r="L5" s="68"/>
      <c r="M5" s="69"/>
      <c r="N5" s="1"/>
      <c r="O5" s="20" t="s">
        <v>35</v>
      </c>
      <c r="P5" s="81" t="s">
        <v>5</v>
      </c>
      <c r="Q5" s="44"/>
      <c r="R5" s="44"/>
      <c r="S5" s="44"/>
      <c r="T5" s="44"/>
      <c r="U5" s="44"/>
      <c r="V5" s="44"/>
      <c r="W5" s="44"/>
      <c r="X5" s="44"/>
      <c r="Y5" s="44"/>
      <c r="Z5" s="44"/>
      <c r="AA5" s="82"/>
      <c r="AB5" s="5"/>
      <c r="AC5" s="21"/>
    </row>
    <row r="6" spans="1:29" ht="15" customHeight="1" x14ac:dyDescent="0.2">
      <c r="A6" s="13"/>
      <c r="B6" s="3"/>
      <c r="C6" s="57" t="s">
        <v>76</v>
      </c>
      <c r="D6" s="58"/>
      <c r="E6" s="58"/>
      <c r="F6" s="58"/>
      <c r="G6" s="58"/>
      <c r="H6" s="58"/>
      <c r="I6" s="58"/>
      <c r="J6" s="70"/>
      <c r="K6" s="248">
        <f>April!K6+May!K6+June!K6</f>
        <v>6708.3600000000006</v>
      </c>
      <c r="L6" s="249"/>
      <c r="M6" s="250"/>
      <c r="N6" s="1"/>
      <c r="O6" s="1"/>
      <c r="P6" s="61" t="s">
        <v>20</v>
      </c>
      <c r="Q6" s="62"/>
      <c r="R6" s="62"/>
      <c r="S6" s="62"/>
      <c r="T6" s="62"/>
      <c r="U6" s="62"/>
      <c r="V6" s="62"/>
      <c r="W6" s="63">
        <f>April!W6+May!W6+June!W6</f>
        <v>323430.7</v>
      </c>
      <c r="X6" s="64"/>
      <c r="Y6" s="64"/>
      <c r="Z6" s="64"/>
      <c r="AA6" s="65"/>
      <c r="AB6" s="22">
        <f>W6</f>
        <v>323430.7</v>
      </c>
      <c r="AC6" s="13"/>
    </row>
    <row r="7" spans="1:29" ht="15" customHeight="1" x14ac:dyDescent="0.2">
      <c r="A7" s="13"/>
      <c r="B7" s="3"/>
      <c r="C7" s="114" t="s">
        <v>0</v>
      </c>
      <c r="D7" s="139"/>
      <c r="E7" s="139"/>
      <c r="F7" s="139"/>
      <c r="G7" s="139"/>
      <c r="H7" s="139"/>
      <c r="I7" s="139"/>
      <c r="J7" s="156"/>
      <c r="K7" s="248">
        <f>April!K7+May!K7+June!K7</f>
        <v>134.25</v>
      </c>
      <c r="L7" s="249"/>
      <c r="M7" s="250"/>
      <c r="N7" s="1"/>
      <c r="O7" s="1"/>
      <c r="P7" s="49" t="s">
        <v>6</v>
      </c>
      <c r="Q7" s="50"/>
      <c r="R7" s="50"/>
      <c r="S7" s="50"/>
      <c r="T7" s="50"/>
      <c r="U7" s="50"/>
      <c r="V7" s="50"/>
      <c r="W7" s="50"/>
      <c r="X7" s="51"/>
      <c r="Y7" s="268">
        <f>April!Y7+May!Y7+June!Y7</f>
        <v>0</v>
      </c>
      <c r="Z7" s="269"/>
      <c r="AA7" s="270"/>
      <c r="AB7" s="1"/>
      <c r="AC7" s="23">
        <f>Y7</f>
        <v>0</v>
      </c>
    </row>
    <row r="8" spans="1:29" ht="15" customHeight="1" x14ac:dyDescent="0.2">
      <c r="A8" s="13"/>
      <c r="B8" s="3"/>
      <c r="C8" s="57" t="s">
        <v>77</v>
      </c>
      <c r="D8" s="58"/>
      <c r="E8" s="58"/>
      <c r="F8" s="58"/>
      <c r="G8" s="58"/>
      <c r="H8" s="58"/>
      <c r="I8" s="59" t="s">
        <v>36</v>
      </c>
      <c r="J8" s="60"/>
      <c r="K8" s="248">
        <f>April!K8+May!K8+June!K8</f>
        <v>0</v>
      </c>
      <c r="L8" s="249"/>
      <c r="M8" s="250"/>
      <c r="N8" s="1"/>
      <c r="O8" s="1"/>
      <c r="P8" s="49" t="s">
        <v>19</v>
      </c>
      <c r="Q8" s="50"/>
      <c r="R8" s="50"/>
      <c r="S8" s="50"/>
      <c r="T8" s="50"/>
      <c r="U8" s="50"/>
      <c r="V8" s="50"/>
      <c r="W8" s="50"/>
      <c r="X8" s="51"/>
      <c r="Y8" s="268">
        <f>April!Y8+May!Y8+June!Y8</f>
        <v>499</v>
      </c>
      <c r="Z8" s="269"/>
      <c r="AA8" s="270"/>
      <c r="AB8" s="1"/>
      <c r="AC8" s="13"/>
    </row>
    <row r="9" spans="1:29" ht="15" customHeight="1" x14ac:dyDescent="0.2">
      <c r="A9" s="13"/>
      <c r="B9" s="3"/>
      <c r="C9" s="57" t="s">
        <v>78</v>
      </c>
      <c r="D9" s="58"/>
      <c r="E9" s="58"/>
      <c r="F9" s="58"/>
      <c r="G9" s="58"/>
      <c r="H9" s="58"/>
      <c r="I9" s="58"/>
      <c r="J9" s="70"/>
      <c r="K9" s="248">
        <f>April!K9+May!K9+June!K9</f>
        <v>0</v>
      </c>
      <c r="L9" s="249"/>
      <c r="M9" s="250"/>
      <c r="N9" s="1"/>
      <c r="O9" s="1"/>
      <c r="P9" s="61" t="s">
        <v>7</v>
      </c>
      <c r="Q9" s="62"/>
      <c r="R9" s="62"/>
      <c r="S9" s="62"/>
      <c r="T9" s="62"/>
      <c r="U9" s="62"/>
      <c r="V9" s="62"/>
      <c r="W9" s="134">
        <f>W6-Y7+Y8</f>
        <v>323929.7</v>
      </c>
      <c r="X9" s="64"/>
      <c r="Y9" s="64"/>
      <c r="Z9" s="64"/>
      <c r="AA9" s="65"/>
      <c r="AB9" s="1"/>
      <c r="AC9" s="13"/>
    </row>
    <row r="10" spans="1:29" ht="15" customHeight="1" x14ac:dyDescent="0.2">
      <c r="A10" s="13"/>
      <c r="B10" s="3"/>
      <c r="C10" s="57" t="s">
        <v>79</v>
      </c>
      <c r="D10" s="58"/>
      <c r="E10" s="58"/>
      <c r="F10" s="58"/>
      <c r="G10" s="58"/>
      <c r="H10" s="58"/>
      <c r="I10" s="58"/>
      <c r="J10" s="70"/>
      <c r="K10" s="248">
        <f>April!K10+May!K10+June!K10</f>
        <v>5438.6</v>
      </c>
      <c r="L10" s="249"/>
      <c r="M10" s="250"/>
      <c r="N10" s="1"/>
      <c r="O10" s="1"/>
      <c r="P10" s="1"/>
      <c r="Q10" s="1"/>
      <c r="R10" s="1"/>
      <c r="S10" s="1"/>
      <c r="T10" s="1"/>
      <c r="U10" s="1"/>
      <c r="V10" s="1"/>
      <c r="W10" s="1"/>
      <c r="X10" s="1"/>
      <c r="Y10" s="1"/>
      <c r="Z10" s="1"/>
      <c r="AA10" s="1"/>
      <c r="AB10" s="1"/>
      <c r="AC10" s="13"/>
    </row>
    <row r="11" spans="1:29" ht="15" customHeight="1" x14ac:dyDescent="0.2">
      <c r="A11" s="13"/>
      <c r="B11" s="3"/>
      <c r="C11" s="57" t="s">
        <v>80</v>
      </c>
      <c r="D11" s="58"/>
      <c r="E11" s="58"/>
      <c r="F11" s="58"/>
      <c r="G11" s="58"/>
      <c r="H11" s="58"/>
      <c r="I11" s="58"/>
      <c r="J11" s="70"/>
      <c r="K11" s="248">
        <f>April!K11+May!K11+June!K11</f>
        <v>0</v>
      </c>
      <c r="L11" s="249"/>
      <c r="M11" s="250"/>
      <c r="N11" s="1"/>
      <c r="O11" s="7" t="s">
        <v>36</v>
      </c>
      <c r="P11" s="43" t="s">
        <v>8</v>
      </c>
      <c r="Q11" s="44"/>
      <c r="R11" s="44"/>
      <c r="S11" s="44"/>
      <c r="T11" s="44"/>
      <c r="U11" s="44"/>
      <c r="V11" s="44"/>
      <c r="W11" s="44"/>
      <c r="X11" s="44"/>
      <c r="Y11" s="44"/>
      <c r="Z11" s="44"/>
      <c r="AA11" s="45"/>
      <c r="AB11" s="6"/>
      <c r="AC11" s="21"/>
    </row>
    <row r="12" spans="1:29" ht="15" customHeight="1" x14ac:dyDescent="0.2">
      <c r="A12" s="13"/>
      <c r="B12" s="3"/>
      <c r="C12" s="57" t="s">
        <v>81</v>
      </c>
      <c r="D12" s="58"/>
      <c r="E12" s="58"/>
      <c r="F12" s="58"/>
      <c r="G12" s="58"/>
      <c r="H12" s="58"/>
      <c r="I12" s="58"/>
      <c r="J12" s="70"/>
      <c r="K12" s="248">
        <f>April!K12+May!K12+June!K12</f>
        <v>0</v>
      </c>
      <c r="L12" s="249"/>
      <c r="M12" s="250"/>
      <c r="N12" s="1"/>
      <c r="O12" s="1"/>
      <c r="P12" s="135" t="s">
        <v>2</v>
      </c>
      <c r="Q12" s="136"/>
      <c r="R12" s="136"/>
      <c r="S12" s="136"/>
      <c r="T12" s="136"/>
      <c r="U12" s="136"/>
      <c r="V12" s="136"/>
      <c r="W12" s="134">
        <f>April!W12+May!W12+June!W12</f>
        <v>229371.03</v>
      </c>
      <c r="X12" s="64"/>
      <c r="Y12" s="64"/>
      <c r="Z12" s="64"/>
      <c r="AA12" s="65"/>
      <c r="AB12" s="1"/>
      <c r="AC12" s="13"/>
    </row>
    <row r="13" spans="1:29" ht="15" customHeight="1" x14ac:dyDescent="0.2">
      <c r="A13" s="13"/>
      <c r="B13" s="3"/>
      <c r="C13" s="114" t="s">
        <v>82</v>
      </c>
      <c r="D13" s="139"/>
      <c r="E13" s="139"/>
      <c r="F13" s="139"/>
      <c r="G13" s="139"/>
      <c r="H13" s="139"/>
      <c r="I13" s="139"/>
      <c r="J13" s="144"/>
      <c r="K13" s="248">
        <f>April!K13+May!K13+June!K13</f>
        <v>1462.63</v>
      </c>
      <c r="L13" s="249"/>
      <c r="M13" s="250"/>
      <c r="N13" s="1"/>
      <c r="O13" s="1"/>
      <c r="P13" s="135" t="s">
        <v>107</v>
      </c>
      <c r="Q13" s="136"/>
      <c r="R13" s="136"/>
      <c r="S13" s="136"/>
      <c r="T13" s="136"/>
      <c r="U13" s="136"/>
      <c r="V13" s="136"/>
      <c r="W13" s="134">
        <f>April!W13+May!W13+June!W13</f>
        <v>0</v>
      </c>
      <c r="X13" s="64"/>
      <c r="Y13" s="64"/>
      <c r="Z13" s="64"/>
      <c r="AA13" s="65"/>
      <c r="AB13" s="1"/>
      <c r="AC13" s="13"/>
    </row>
    <row r="14" spans="1:29" ht="15" customHeight="1" x14ac:dyDescent="0.2">
      <c r="A14" s="13"/>
      <c r="B14" s="3"/>
      <c r="C14" s="57" t="s">
        <v>83</v>
      </c>
      <c r="D14" s="58"/>
      <c r="E14" s="58"/>
      <c r="F14" s="58"/>
      <c r="G14" s="58"/>
      <c r="H14" s="58"/>
      <c r="I14" s="58"/>
      <c r="J14" s="70"/>
      <c r="K14" s="248">
        <f>April!K14+May!K14+June!K14</f>
        <v>215</v>
      </c>
      <c r="L14" s="249"/>
      <c r="M14" s="250"/>
      <c r="N14" s="1"/>
      <c r="O14" s="1"/>
      <c r="P14" s="46" t="s">
        <v>22</v>
      </c>
      <c r="Q14" s="47"/>
      <c r="R14" s="47"/>
      <c r="S14" s="47"/>
      <c r="T14" s="47"/>
      <c r="U14" s="47"/>
      <c r="V14" s="47"/>
      <c r="W14" s="47"/>
      <c r="X14" s="48"/>
      <c r="Y14" s="254">
        <f>April!Y14+May!Y14+June!Y14</f>
        <v>0</v>
      </c>
      <c r="Z14" s="255"/>
      <c r="AA14" s="256"/>
      <c r="AB14" s="1"/>
      <c r="AC14" s="13"/>
    </row>
    <row r="15" spans="1:29" ht="15" customHeight="1" x14ac:dyDescent="0.2">
      <c r="A15" s="13"/>
      <c r="B15" s="3"/>
      <c r="C15" s="57" t="s">
        <v>84</v>
      </c>
      <c r="D15" s="58"/>
      <c r="E15" s="58"/>
      <c r="F15" s="58"/>
      <c r="G15" s="58"/>
      <c r="H15" s="58"/>
      <c r="I15" s="58"/>
      <c r="J15" s="70"/>
      <c r="K15" s="248">
        <f>April!K15+May!K15+June!K15</f>
        <v>0</v>
      </c>
      <c r="L15" s="249"/>
      <c r="M15" s="250"/>
      <c r="N15" s="1"/>
      <c r="O15" s="1"/>
      <c r="P15" s="46" t="s">
        <v>21</v>
      </c>
      <c r="Q15" s="47"/>
      <c r="R15" s="47"/>
      <c r="S15" s="47"/>
      <c r="T15" s="47"/>
      <c r="U15" s="47"/>
      <c r="V15" s="47"/>
      <c r="W15" s="47"/>
      <c r="X15" s="48"/>
      <c r="Y15" s="254">
        <f>April!Y15+May!Y15+June!Y15</f>
        <v>0</v>
      </c>
      <c r="Z15" s="255"/>
      <c r="AA15" s="256"/>
      <c r="AB15" s="1"/>
      <c r="AC15" s="13"/>
    </row>
    <row r="16" spans="1:29" ht="15" customHeight="1" x14ac:dyDescent="0.2">
      <c r="A16" s="13"/>
      <c r="B16" s="3"/>
      <c r="C16" s="57" t="s">
        <v>85</v>
      </c>
      <c r="D16" s="58"/>
      <c r="E16" s="58"/>
      <c r="F16" s="58"/>
      <c r="G16" s="58"/>
      <c r="H16" s="58"/>
      <c r="I16" s="58"/>
      <c r="J16" s="70"/>
      <c r="K16" s="248">
        <f>April!K16+May!K16+June!K16</f>
        <v>278.74</v>
      </c>
      <c r="L16" s="249"/>
      <c r="M16" s="250"/>
      <c r="N16" s="1"/>
      <c r="O16" s="1"/>
      <c r="P16" s="109" t="s">
        <v>74</v>
      </c>
      <c r="Q16" s="47"/>
      <c r="R16" s="47"/>
      <c r="S16" s="47"/>
      <c r="T16" s="47"/>
      <c r="U16" s="47"/>
      <c r="V16" s="47"/>
      <c r="W16" s="47"/>
      <c r="X16" s="48"/>
      <c r="Y16" s="254">
        <f>April!Y16+May!Y16+June!Y16</f>
        <v>0</v>
      </c>
      <c r="Z16" s="255"/>
      <c r="AA16" s="256"/>
      <c r="AB16" s="1"/>
      <c r="AC16" s="13"/>
    </row>
    <row r="17" spans="1:29" ht="15" customHeight="1" x14ac:dyDescent="0.2">
      <c r="A17" s="13"/>
      <c r="B17" s="3"/>
      <c r="C17" s="145" t="s">
        <v>18</v>
      </c>
      <c r="D17" s="138"/>
      <c r="E17" s="138"/>
      <c r="F17" s="138"/>
      <c r="G17" s="146"/>
      <c r="H17" s="259">
        <f>April!H17+May!H17+June!H17</f>
        <v>466</v>
      </c>
      <c r="I17" s="260"/>
      <c r="J17" s="261"/>
      <c r="K17" s="248">
        <f>April!K17+May!K17+June!K17</f>
        <v>291.25</v>
      </c>
      <c r="L17" s="249"/>
      <c r="M17" s="250"/>
      <c r="N17" s="1"/>
      <c r="O17" s="1"/>
      <c r="P17" s="130" t="s">
        <v>103</v>
      </c>
      <c r="Q17" s="47"/>
      <c r="R17" s="47"/>
      <c r="S17" s="47"/>
      <c r="T17" s="47"/>
      <c r="U17" s="47"/>
      <c r="V17" s="47"/>
      <c r="W17" s="47"/>
      <c r="X17" s="48"/>
      <c r="Y17" s="254">
        <f>April!Y17+May!Y17+June!Y17</f>
        <v>0</v>
      </c>
      <c r="Z17" s="255"/>
      <c r="AA17" s="256"/>
      <c r="AB17" s="1"/>
      <c r="AC17" s="13"/>
    </row>
    <row r="18" spans="1:29" ht="15" customHeight="1" x14ac:dyDescent="0.2">
      <c r="A18" s="13"/>
      <c r="B18" s="3"/>
      <c r="C18" s="114" t="s">
        <v>86</v>
      </c>
      <c r="D18" s="139"/>
      <c r="E18" s="139"/>
      <c r="F18" s="139"/>
      <c r="G18" s="139"/>
      <c r="H18" s="139"/>
      <c r="I18" s="139"/>
      <c r="J18" s="144"/>
      <c r="K18" s="248">
        <f>April!K18+May!K18+June!K18</f>
        <v>385</v>
      </c>
      <c r="L18" s="249"/>
      <c r="M18" s="250"/>
      <c r="N18" s="1"/>
      <c r="O18" s="1"/>
      <c r="P18" s="257" t="s">
        <v>101</v>
      </c>
      <c r="Q18" s="258"/>
      <c r="R18" s="258"/>
      <c r="S18" s="258"/>
      <c r="T18" s="258"/>
      <c r="U18" s="258"/>
      <c r="V18" s="258"/>
      <c r="W18" s="258"/>
      <c r="X18" s="149"/>
      <c r="Y18" s="254">
        <f>April!Y18+May!Y18+June!Y18</f>
        <v>0</v>
      </c>
      <c r="Z18" s="255"/>
      <c r="AA18" s="256"/>
      <c r="AB18" s="1"/>
      <c r="AC18" s="13"/>
    </row>
    <row r="19" spans="1:29" ht="15" customHeight="1" x14ac:dyDescent="0.2">
      <c r="A19" s="13"/>
      <c r="B19" s="3"/>
      <c r="C19" s="57" t="s">
        <v>87</v>
      </c>
      <c r="D19" s="58"/>
      <c r="E19" s="58"/>
      <c r="F19" s="58"/>
      <c r="G19" s="58"/>
      <c r="H19" s="58"/>
      <c r="I19" s="58"/>
      <c r="J19" s="70"/>
      <c r="K19" s="248">
        <f>April!K19+May!K19+June!K19</f>
        <v>0</v>
      </c>
      <c r="L19" s="249"/>
      <c r="M19" s="250"/>
      <c r="N19" s="1"/>
      <c r="O19" s="1"/>
      <c r="P19" s="257" t="s">
        <v>101</v>
      </c>
      <c r="Q19" s="258"/>
      <c r="R19" s="258"/>
      <c r="S19" s="258"/>
      <c r="T19" s="258"/>
      <c r="U19" s="258"/>
      <c r="V19" s="258"/>
      <c r="W19" s="258"/>
      <c r="X19" s="149"/>
      <c r="Y19" s="254">
        <f>April!Y19+May!Y19+June!Y19</f>
        <v>0</v>
      </c>
      <c r="Z19" s="255"/>
      <c r="AA19" s="256"/>
      <c r="AB19" s="1"/>
      <c r="AC19" s="13"/>
    </row>
    <row r="20" spans="1:29" ht="15" customHeight="1" x14ac:dyDescent="0.2">
      <c r="A20" s="13"/>
      <c r="B20" s="3"/>
      <c r="C20" s="153" t="s">
        <v>88</v>
      </c>
      <c r="D20" s="154"/>
      <c r="E20" s="154"/>
      <c r="F20" s="154"/>
      <c r="G20" s="154"/>
      <c r="H20" s="154"/>
      <c r="I20" s="154"/>
      <c r="J20" s="155"/>
      <c r="K20" s="248">
        <f>April!K20+May!K20+June!K20</f>
        <v>450</v>
      </c>
      <c r="L20" s="249"/>
      <c r="M20" s="250"/>
      <c r="N20" s="1"/>
      <c r="O20" s="1"/>
      <c r="P20" s="135" t="s">
        <v>8</v>
      </c>
      <c r="Q20" s="136"/>
      <c r="R20" s="136"/>
      <c r="S20" s="136"/>
      <c r="T20" s="136"/>
      <c r="U20" s="136"/>
      <c r="V20" s="136"/>
      <c r="W20" s="197">
        <f>W12+W13+Y14-Y15+Y16+Y17+Y18+Y19</f>
        <v>229371.03</v>
      </c>
      <c r="X20" s="198"/>
      <c r="Y20" s="198"/>
      <c r="Z20" s="198"/>
      <c r="AA20" s="199"/>
      <c r="AB20" s="1"/>
      <c r="AC20" s="13"/>
    </row>
    <row r="21" spans="1:29" ht="15" customHeight="1" x14ac:dyDescent="0.2">
      <c r="A21" s="13"/>
      <c r="B21" s="3"/>
      <c r="C21" s="57" t="s">
        <v>89</v>
      </c>
      <c r="D21" s="58"/>
      <c r="E21" s="58"/>
      <c r="F21" s="58"/>
      <c r="G21" s="58"/>
      <c r="H21" s="58"/>
      <c r="I21" s="58"/>
      <c r="J21" s="70"/>
      <c r="K21" s="248">
        <f>April!K21+May!K21+June!K21</f>
        <v>0</v>
      </c>
      <c r="L21" s="249"/>
      <c r="M21" s="250"/>
      <c r="N21" s="1"/>
      <c r="O21" s="1"/>
      <c r="P21" s="1"/>
      <c r="Q21" s="1"/>
      <c r="R21" s="1"/>
      <c r="S21" s="1"/>
      <c r="T21" s="1"/>
      <c r="U21" s="1"/>
      <c r="V21" s="1"/>
      <c r="W21" s="1"/>
      <c r="X21" s="1"/>
      <c r="Y21" s="1"/>
      <c r="Z21" s="1"/>
      <c r="AA21" s="1"/>
      <c r="AB21" s="1"/>
      <c r="AC21" s="13"/>
    </row>
    <row r="22" spans="1:29" ht="15" customHeight="1" x14ac:dyDescent="0.2">
      <c r="A22" s="13"/>
      <c r="B22" s="3"/>
      <c r="C22" s="147" t="s">
        <v>108</v>
      </c>
      <c r="D22" s="148"/>
      <c r="E22" s="148"/>
      <c r="F22" s="148"/>
      <c r="G22" s="148"/>
      <c r="H22" s="62"/>
      <c r="I22" s="62"/>
      <c r="J22" s="149"/>
      <c r="K22" s="248">
        <f>April!K22+May!K22+June!K22</f>
        <v>0</v>
      </c>
      <c r="L22" s="249"/>
      <c r="M22" s="250"/>
      <c r="N22" s="1"/>
      <c r="O22" s="8"/>
      <c r="P22" s="83" t="s">
        <v>11</v>
      </c>
      <c r="Q22" s="44"/>
      <c r="R22" s="44"/>
      <c r="S22" s="44"/>
      <c r="T22" s="44"/>
      <c r="U22" s="44"/>
      <c r="V22" s="44"/>
      <c r="W22" s="44"/>
      <c r="X22" s="44"/>
      <c r="Y22" s="44"/>
      <c r="Z22" s="44"/>
      <c r="AA22" s="45"/>
      <c r="AB22" s="6"/>
      <c r="AC22" s="21"/>
    </row>
    <row r="23" spans="1:29" ht="15" customHeight="1" x14ac:dyDescent="0.2">
      <c r="A23" s="13"/>
      <c r="B23" s="3"/>
      <c r="C23" s="114" t="s">
        <v>72</v>
      </c>
      <c r="D23" s="139"/>
      <c r="E23" s="139"/>
      <c r="F23" s="139"/>
      <c r="G23" s="139"/>
      <c r="H23" s="139"/>
      <c r="I23" s="139"/>
      <c r="J23" s="144"/>
      <c r="K23" s="248">
        <f>April!K23+May!K23+June!K23</f>
        <v>0</v>
      </c>
      <c r="L23" s="249"/>
      <c r="M23" s="250"/>
      <c r="N23" s="1"/>
      <c r="O23" s="1"/>
      <c r="P23" s="46" t="s">
        <v>13</v>
      </c>
      <c r="Q23" s="47"/>
      <c r="R23" s="47"/>
      <c r="S23" s="47"/>
      <c r="T23" s="47"/>
      <c r="U23" s="47"/>
      <c r="V23" s="47"/>
      <c r="W23" s="47"/>
      <c r="X23" s="48"/>
      <c r="Y23" s="251">
        <f>April!Y23+May!Y23+June!Y23</f>
        <v>0</v>
      </c>
      <c r="Z23" s="252"/>
      <c r="AA23" s="253"/>
      <c r="AB23" s="1"/>
      <c r="AC23" s="13"/>
    </row>
    <row r="24" spans="1:29" ht="15" customHeight="1" x14ac:dyDescent="0.2">
      <c r="A24" s="13"/>
      <c r="B24" s="3"/>
      <c r="C24" s="150" t="s">
        <v>90</v>
      </c>
      <c r="D24" s="151"/>
      <c r="E24" s="151"/>
      <c r="F24" s="151"/>
      <c r="G24" s="151"/>
      <c r="H24" s="151"/>
      <c r="I24" s="151"/>
      <c r="J24" s="152"/>
      <c r="K24" s="248">
        <f>April!K24+May!K24+June!K24</f>
        <v>23412</v>
      </c>
      <c r="L24" s="249"/>
      <c r="M24" s="250"/>
      <c r="N24" s="1"/>
      <c r="O24" s="1"/>
      <c r="P24" s="46" t="s">
        <v>14</v>
      </c>
      <c r="Q24" s="47"/>
      <c r="R24" s="47"/>
      <c r="S24" s="47"/>
      <c r="T24" s="47"/>
      <c r="U24" s="47"/>
      <c r="V24" s="47"/>
      <c r="W24" s="47"/>
      <c r="X24" s="48"/>
      <c r="Y24" s="251">
        <f>April!Y24+May!Y24+June!Y24</f>
        <v>0</v>
      </c>
      <c r="Z24" s="252"/>
      <c r="AA24" s="253"/>
      <c r="AB24" s="1"/>
      <c r="AC24" s="13"/>
    </row>
    <row r="25" spans="1:29" ht="15" customHeight="1" x14ac:dyDescent="0.2">
      <c r="A25" s="13"/>
      <c r="B25" s="3"/>
      <c r="C25" s="57" t="s">
        <v>3</v>
      </c>
      <c r="D25" s="58"/>
      <c r="E25" s="58"/>
      <c r="F25" s="58"/>
      <c r="G25" s="58"/>
      <c r="H25" s="58"/>
      <c r="I25" s="58"/>
      <c r="J25" s="70"/>
      <c r="K25" s="248">
        <f>April!K25+May!K25+June!K25</f>
        <v>150</v>
      </c>
      <c r="L25" s="249"/>
      <c r="M25" s="250"/>
      <c r="N25" s="1"/>
      <c r="O25" s="1"/>
      <c r="P25" s="46" t="s">
        <v>15</v>
      </c>
      <c r="Q25" s="47"/>
      <c r="R25" s="47"/>
      <c r="S25" s="47"/>
      <c r="T25" s="47"/>
      <c r="U25" s="47"/>
      <c r="V25" s="47"/>
      <c r="W25" s="47"/>
      <c r="X25" s="48"/>
      <c r="Y25" s="251">
        <f>April!Y25+May!Y25+June!Y25</f>
        <v>0</v>
      </c>
      <c r="Z25" s="252"/>
      <c r="AA25" s="253"/>
      <c r="AB25" s="1"/>
      <c r="AC25" s="13"/>
    </row>
    <row r="26" spans="1:29" ht="15" customHeight="1" x14ac:dyDescent="0.2">
      <c r="A26" s="13"/>
      <c r="B26" s="3"/>
      <c r="C26" s="57" t="s">
        <v>91</v>
      </c>
      <c r="D26" s="58"/>
      <c r="E26" s="58"/>
      <c r="F26" s="58"/>
      <c r="G26" s="58"/>
      <c r="H26" s="58"/>
      <c r="I26" s="58"/>
      <c r="J26" s="70"/>
      <c r="K26" s="248">
        <f>April!K26+May!K26+June!K26</f>
        <v>0</v>
      </c>
      <c r="L26" s="249"/>
      <c r="M26" s="250"/>
      <c r="N26" s="1"/>
      <c r="O26" s="1"/>
      <c r="P26" s="46" t="s">
        <v>17</v>
      </c>
      <c r="Q26" s="47"/>
      <c r="R26" s="47"/>
      <c r="S26" s="47"/>
      <c r="T26" s="47"/>
      <c r="U26" s="47"/>
      <c r="V26" s="47"/>
      <c r="W26" s="47"/>
      <c r="X26" s="48"/>
      <c r="Y26" s="251">
        <f>April!Y26+May!Y26+June!Y26</f>
        <v>0</v>
      </c>
      <c r="Z26" s="252"/>
      <c r="AA26" s="253"/>
      <c r="AB26" s="1"/>
      <c r="AC26" s="13"/>
    </row>
    <row r="27" spans="1:29" ht="15" customHeight="1" x14ac:dyDescent="0.2">
      <c r="A27" s="13"/>
      <c r="B27" s="3"/>
      <c r="C27" s="57" t="s">
        <v>4</v>
      </c>
      <c r="D27" s="58"/>
      <c r="E27" s="58"/>
      <c r="F27" s="58"/>
      <c r="G27" s="58"/>
      <c r="H27" s="58"/>
      <c r="I27" s="58"/>
      <c r="J27" s="70"/>
      <c r="K27" s="248">
        <f>April!K27+May!K27+June!K27</f>
        <v>0</v>
      </c>
      <c r="L27" s="249"/>
      <c r="M27" s="250"/>
      <c r="N27" s="1"/>
      <c r="O27" s="1"/>
      <c r="P27" s="214" t="s">
        <v>16</v>
      </c>
      <c r="Q27" s="215"/>
      <c r="R27" s="215"/>
      <c r="S27" s="215"/>
      <c r="T27" s="215"/>
      <c r="U27" s="215"/>
      <c r="V27" s="215"/>
      <c r="W27" s="215"/>
      <c r="X27" s="216"/>
      <c r="Y27" s="251">
        <f>April!Y27+May!Y27+June!Y27</f>
        <v>0</v>
      </c>
      <c r="Z27" s="252"/>
      <c r="AA27" s="253"/>
      <c r="AB27" s="1"/>
      <c r="AC27" s="13"/>
    </row>
    <row r="28" spans="1:29" ht="15" customHeight="1" x14ac:dyDescent="0.2">
      <c r="A28" s="13"/>
      <c r="B28" s="3"/>
      <c r="C28" s="213" t="s">
        <v>119</v>
      </c>
      <c r="D28" s="62"/>
      <c r="E28" s="62"/>
      <c r="F28" s="62"/>
      <c r="G28" s="62"/>
      <c r="H28" s="62"/>
      <c r="I28" s="62"/>
      <c r="J28" s="149"/>
      <c r="K28" s="248">
        <f>April!K28+May!K28+June!K28</f>
        <v>514.29</v>
      </c>
      <c r="L28" s="249"/>
      <c r="M28" s="250"/>
      <c r="N28" s="1"/>
      <c r="O28" s="1"/>
      <c r="P28" s="208" t="s">
        <v>118</v>
      </c>
      <c r="Q28" s="209"/>
      <c r="R28" s="209"/>
      <c r="S28" s="209"/>
      <c r="T28" s="209"/>
      <c r="U28" s="209"/>
      <c r="V28" s="209"/>
      <c r="W28" s="209"/>
      <c r="X28" s="152"/>
      <c r="Y28" s="262">
        <f>April!Y28+May!Y28+June!Y28</f>
        <v>0</v>
      </c>
      <c r="Z28" s="263"/>
      <c r="AA28" s="264"/>
      <c r="AB28" s="1"/>
      <c r="AC28" s="13"/>
    </row>
    <row r="29" spans="1:29" ht="15" customHeight="1" x14ac:dyDescent="0.2">
      <c r="A29" s="13"/>
      <c r="B29" s="3"/>
      <c r="C29" s="57" t="s">
        <v>93</v>
      </c>
      <c r="D29" s="58"/>
      <c r="E29" s="58"/>
      <c r="F29" s="58"/>
      <c r="G29" s="58"/>
      <c r="H29" s="58"/>
      <c r="I29" s="58"/>
      <c r="J29" s="70"/>
      <c r="K29" s="248">
        <f>April!K29+May!K29+June!K29</f>
        <v>0</v>
      </c>
      <c r="L29" s="249"/>
      <c r="M29" s="250"/>
      <c r="N29" s="1"/>
      <c r="O29" s="1"/>
      <c r="P29" s="257" t="s">
        <v>101</v>
      </c>
      <c r="Q29" s="258"/>
      <c r="R29" s="258"/>
      <c r="S29" s="258"/>
      <c r="T29" s="258"/>
      <c r="U29" s="258"/>
      <c r="V29" s="258"/>
      <c r="W29" s="258"/>
      <c r="X29" s="149"/>
      <c r="Y29" s="251">
        <f>April!Y29+May!Y29+June!Y29</f>
        <v>0</v>
      </c>
      <c r="Z29" s="252"/>
      <c r="AA29" s="253"/>
      <c r="AB29" s="1"/>
      <c r="AC29" s="13"/>
    </row>
    <row r="30" spans="1:29" ht="15" customHeight="1" x14ac:dyDescent="0.2">
      <c r="A30" s="13"/>
      <c r="B30" s="3"/>
      <c r="C30" s="57" t="s">
        <v>94</v>
      </c>
      <c r="D30" s="58"/>
      <c r="E30" s="58"/>
      <c r="F30" s="58"/>
      <c r="G30" s="58"/>
      <c r="H30" s="58"/>
      <c r="I30" s="58"/>
      <c r="J30" s="70"/>
      <c r="K30" s="248">
        <f>April!K30+May!K30+June!K30</f>
        <v>1375.31</v>
      </c>
      <c r="L30" s="249"/>
      <c r="M30" s="250"/>
      <c r="N30" s="1"/>
      <c r="O30" s="1"/>
      <c r="P30" s="257" t="s">
        <v>101</v>
      </c>
      <c r="Q30" s="258"/>
      <c r="R30" s="258"/>
      <c r="S30" s="258"/>
      <c r="T30" s="258"/>
      <c r="U30" s="258"/>
      <c r="V30" s="258"/>
      <c r="W30" s="258"/>
      <c r="X30" s="149"/>
      <c r="Y30" s="251">
        <f>April!Y30+May!Y30+June!Y30</f>
        <v>0</v>
      </c>
      <c r="Z30" s="252"/>
      <c r="AA30" s="253"/>
      <c r="AB30" s="1"/>
      <c r="AC30" s="13"/>
    </row>
    <row r="31" spans="1:29" ht="15" customHeight="1" x14ac:dyDescent="0.2">
      <c r="A31" s="13"/>
      <c r="B31" s="3"/>
      <c r="C31" s="57" t="s">
        <v>95</v>
      </c>
      <c r="D31" s="58"/>
      <c r="E31" s="58"/>
      <c r="F31" s="58"/>
      <c r="G31" s="58"/>
      <c r="H31" s="58"/>
      <c r="I31" s="58"/>
      <c r="J31" s="70"/>
      <c r="K31" s="248">
        <f>April!K31+May!K31+June!K31</f>
        <v>0</v>
      </c>
      <c r="L31" s="249"/>
      <c r="M31" s="250"/>
      <c r="N31" s="1"/>
      <c r="O31" s="1"/>
      <c r="P31" s="109" t="s">
        <v>9</v>
      </c>
      <c r="Q31" s="47"/>
      <c r="R31" s="47"/>
      <c r="S31" s="47"/>
      <c r="T31" s="47"/>
      <c r="U31" s="47"/>
      <c r="V31" s="47"/>
      <c r="W31" s="47"/>
      <c r="X31" s="48"/>
      <c r="Y31" s="265">
        <f>SUM(Y23:AA30)+K42-Y28</f>
        <v>70682.55</v>
      </c>
      <c r="Z31" s="266"/>
      <c r="AA31" s="267"/>
      <c r="AB31" s="1"/>
      <c r="AC31" s="13"/>
    </row>
    <row r="32" spans="1:29" ht="15" customHeight="1" thickBot="1" x14ac:dyDescent="0.25">
      <c r="A32" s="13"/>
      <c r="B32" s="3"/>
      <c r="C32" s="57" t="s">
        <v>96</v>
      </c>
      <c r="D32" s="104"/>
      <c r="E32" s="104"/>
      <c r="F32" s="104"/>
      <c r="G32" s="104"/>
      <c r="H32" s="104"/>
      <c r="I32" s="104"/>
      <c r="J32" s="105"/>
      <c r="K32" s="248">
        <f>April!K32+May!K32+June!K32</f>
        <v>6700</v>
      </c>
      <c r="L32" s="249"/>
      <c r="M32" s="250"/>
      <c r="N32" s="1"/>
      <c r="O32" s="1"/>
      <c r="P32" s="1"/>
      <c r="Q32" s="1"/>
      <c r="R32" s="1"/>
      <c r="S32" s="1"/>
      <c r="T32" s="1"/>
      <c r="U32" s="1"/>
      <c r="V32" s="1"/>
      <c r="W32" s="1"/>
      <c r="X32" s="1"/>
      <c r="Y32" s="1"/>
      <c r="Z32" s="1"/>
      <c r="AA32" s="1"/>
      <c r="AB32" s="1"/>
      <c r="AC32" s="13"/>
    </row>
    <row r="33" spans="1:58" ht="15" customHeight="1" thickTop="1" x14ac:dyDescent="0.2">
      <c r="A33" s="13"/>
      <c r="B33" s="3"/>
      <c r="C33" s="114" t="s">
        <v>97</v>
      </c>
      <c r="D33" s="115"/>
      <c r="E33" s="115"/>
      <c r="F33" s="115"/>
      <c r="G33" s="115"/>
      <c r="H33" s="115"/>
      <c r="I33" s="115"/>
      <c r="J33" s="116"/>
      <c r="K33" s="248">
        <f>April!K33+May!K33+June!K33</f>
        <v>13558.999999999998</v>
      </c>
      <c r="L33" s="249"/>
      <c r="M33" s="250"/>
      <c r="N33" s="2" t="s">
        <v>36</v>
      </c>
      <c r="O33" s="9" t="s">
        <v>36</v>
      </c>
      <c r="P33" s="178" t="s">
        <v>10</v>
      </c>
      <c r="Q33" s="179"/>
      <c r="R33" s="179"/>
      <c r="S33" s="179"/>
      <c r="T33" s="179"/>
      <c r="U33" s="179"/>
      <c r="V33" s="179"/>
      <c r="W33" s="179"/>
      <c r="X33" s="180"/>
      <c r="Y33" s="205">
        <f>W9-W20-Y31</f>
        <v>23876.12000000001</v>
      </c>
      <c r="Z33" s="206"/>
      <c r="AA33" s="207"/>
      <c r="AB33" s="5"/>
      <c r="AC33" s="21"/>
    </row>
    <row r="34" spans="1:58" ht="15" customHeight="1" x14ac:dyDescent="0.2">
      <c r="A34" s="13"/>
      <c r="B34" s="3"/>
      <c r="C34" s="57" t="s">
        <v>12</v>
      </c>
      <c r="D34" s="104"/>
      <c r="E34" s="104"/>
      <c r="F34" s="104"/>
      <c r="G34" s="104"/>
      <c r="H34" s="104"/>
      <c r="I34" s="104" t="s">
        <v>36</v>
      </c>
      <c r="J34" s="105"/>
      <c r="K34" s="248">
        <f>April!K34+May!K34+June!K34</f>
        <v>0</v>
      </c>
      <c r="L34" s="249"/>
      <c r="M34" s="250"/>
      <c r="N34" s="1"/>
      <c r="O34" s="3"/>
      <c r="P34" s="139"/>
      <c r="Q34" s="139"/>
      <c r="R34" s="139"/>
      <c r="S34" s="139"/>
      <c r="T34" s="139"/>
      <c r="U34" s="139"/>
      <c r="V34" s="139"/>
      <c r="W34" s="139"/>
      <c r="X34" s="139"/>
      <c r="Y34" s="272"/>
      <c r="Z34" s="272"/>
      <c r="AA34" s="272"/>
      <c r="AB34" s="3"/>
      <c r="AC34" s="13"/>
      <c r="AJ34" s="237" t="s">
        <v>122</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248">
        <f>April!K35+May!K35+June!K35</f>
        <v>0</v>
      </c>
      <c r="L35" s="249"/>
      <c r="M35" s="250"/>
      <c r="N35" s="1"/>
      <c r="O35" s="3"/>
      <c r="P35" s="83" t="s">
        <v>110</v>
      </c>
      <c r="Q35" s="131"/>
      <c r="R35" s="131"/>
      <c r="S35" s="131"/>
      <c r="T35" s="131"/>
      <c r="U35" s="131"/>
      <c r="V35" s="131"/>
      <c r="W35" s="131"/>
      <c r="X35" s="131"/>
      <c r="Y35" s="132"/>
      <c r="Z35" s="132"/>
      <c r="AA35" s="133"/>
      <c r="AB35" s="3"/>
      <c r="AC35" s="35">
        <v>0</v>
      </c>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248">
        <f>April!K36+May!K36+June!K36</f>
        <v>0</v>
      </c>
      <c r="L36" s="249"/>
      <c r="M36" s="250"/>
      <c r="N36" s="1"/>
      <c r="O36" s="3"/>
      <c r="P36" s="172" t="s">
        <v>111</v>
      </c>
      <c r="Q36" s="173"/>
      <c r="R36" s="173"/>
      <c r="S36" s="173"/>
      <c r="T36" s="173"/>
      <c r="U36" s="173"/>
      <c r="V36" s="174"/>
      <c r="W36" s="175">
        <v>1.4999999999999999E-2</v>
      </c>
      <c r="X36" s="176"/>
      <c r="Y36" s="177">
        <f>MAX(AC35,AC36)</f>
        <v>358.14180000000016</v>
      </c>
      <c r="Z36" s="64"/>
      <c r="AA36" s="65"/>
      <c r="AB36" s="3"/>
      <c r="AC36" s="35">
        <f>Y33*W36</f>
        <v>358.14180000000016</v>
      </c>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248">
        <f>April!K37+May!K37+June!K37</f>
        <v>600</v>
      </c>
      <c r="L37" s="249"/>
      <c r="M37" s="250"/>
      <c r="N37" s="1"/>
      <c r="O37" s="3"/>
      <c r="P37" s="172" t="s">
        <v>117</v>
      </c>
      <c r="Q37" s="173"/>
      <c r="R37" s="173"/>
      <c r="S37" s="173"/>
      <c r="T37" s="173"/>
      <c r="U37" s="173"/>
      <c r="V37" s="174"/>
      <c r="W37" s="175">
        <v>0.18</v>
      </c>
      <c r="X37" s="176">
        <v>0.18</v>
      </c>
      <c r="Y37" s="177">
        <f>MAX(AC35,AC37)</f>
        <v>3438.1612800000012</v>
      </c>
      <c r="Z37" s="64">
        <f>(Y33*0.8)*X37</f>
        <v>3438.1612800000012</v>
      </c>
      <c r="AA37" s="65"/>
      <c r="AB37" s="3"/>
      <c r="AC37" s="35">
        <f>((Y33*0.8)+Y23-Y28)*W37</f>
        <v>3438.1612800000012</v>
      </c>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114" t="s">
        <v>101</v>
      </c>
      <c r="D38" s="115"/>
      <c r="E38" s="115"/>
      <c r="F38" s="115"/>
      <c r="G38" s="115"/>
      <c r="H38" s="115"/>
      <c r="I38" s="115"/>
      <c r="J38" s="116"/>
      <c r="K38" s="248">
        <f>April!K38+May!K38+June!K38</f>
        <v>3030.84</v>
      </c>
      <c r="L38" s="249"/>
      <c r="M38" s="250"/>
      <c r="N38" s="1"/>
      <c r="O38" s="3"/>
      <c r="P38" s="172" t="s">
        <v>116</v>
      </c>
      <c r="Q38" s="173"/>
      <c r="R38" s="173"/>
      <c r="S38" s="173"/>
      <c r="T38" s="173"/>
      <c r="U38" s="173"/>
      <c r="V38" s="174"/>
      <c r="W38" s="175">
        <v>4.9500000000000002E-2</v>
      </c>
      <c r="X38" s="176">
        <v>4.9500000000000002E-2</v>
      </c>
      <c r="Y38" s="177">
        <f>MAX(AC35,AC38)</f>
        <v>945.49435200000039</v>
      </c>
      <c r="Z38" s="64">
        <f>(Y33*0.8)*X38</f>
        <v>945.49435200000039</v>
      </c>
      <c r="AA38" s="65"/>
      <c r="AB38" s="3"/>
      <c r="AC38" s="35">
        <f>((Y33*0.8)+Y23-Y28)*W38</f>
        <v>945.49435200000039</v>
      </c>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114" t="s">
        <v>101</v>
      </c>
      <c r="D39" s="115"/>
      <c r="E39" s="115"/>
      <c r="F39" s="115"/>
      <c r="G39" s="115"/>
      <c r="H39" s="115"/>
      <c r="I39" s="115"/>
      <c r="J39" s="116"/>
      <c r="K39" s="248">
        <f>April!K39+May!K39+June!K39</f>
        <v>5977.28</v>
      </c>
      <c r="L39" s="249"/>
      <c r="M39" s="250"/>
      <c r="N39" s="1"/>
      <c r="O39" s="3"/>
      <c r="P39" s="100" t="s">
        <v>112</v>
      </c>
      <c r="Q39" s="101"/>
      <c r="R39" s="101"/>
      <c r="S39" s="101"/>
      <c r="T39" s="101"/>
      <c r="U39" s="101"/>
      <c r="V39" s="101"/>
      <c r="W39" s="101"/>
      <c r="X39" s="101"/>
      <c r="Y39" s="102"/>
      <c r="Z39" s="102"/>
      <c r="AA39" s="103"/>
      <c r="AB39" s="3"/>
      <c r="AC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114" t="s">
        <v>101</v>
      </c>
      <c r="D40" s="115"/>
      <c r="E40" s="115"/>
      <c r="F40" s="115"/>
      <c r="G40" s="115"/>
      <c r="H40" s="115"/>
      <c r="I40" s="115"/>
      <c r="J40" s="116"/>
      <c r="K40" s="248">
        <f>April!K40+May!K40+June!K40</f>
        <v>0</v>
      </c>
      <c r="L40" s="249"/>
      <c r="M40" s="250"/>
      <c r="N40" s="1"/>
      <c r="O40" s="1"/>
      <c r="P40" s="117" t="s">
        <v>113</v>
      </c>
      <c r="Q40" s="118"/>
      <c r="R40" s="118"/>
      <c r="S40" s="118"/>
      <c r="T40" s="118"/>
      <c r="U40" s="118"/>
      <c r="V40" s="118"/>
      <c r="W40" s="118"/>
      <c r="X40" s="118"/>
      <c r="Y40" s="118"/>
      <c r="Z40" s="118"/>
      <c r="AA40" s="119"/>
      <c r="AB40" s="1"/>
      <c r="AC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114" t="s">
        <v>101</v>
      </c>
      <c r="D41" s="115"/>
      <c r="E41" s="115"/>
      <c r="F41" s="115"/>
      <c r="G41" s="115"/>
      <c r="H41" s="115"/>
      <c r="I41" s="115"/>
      <c r="J41" s="116"/>
      <c r="K41" s="248">
        <f>April!K41+May!K41+June!K41</f>
        <v>0</v>
      </c>
      <c r="L41" s="249"/>
      <c r="M41" s="250"/>
      <c r="N41" s="1"/>
      <c r="O41" s="1"/>
      <c r="P41" s="120" t="s">
        <v>114</v>
      </c>
      <c r="Q41" s="121"/>
      <c r="R41" s="121"/>
      <c r="S41" s="121"/>
      <c r="T41" s="121"/>
      <c r="U41" s="121"/>
      <c r="V41" s="121"/>
      <c r="W41" s="121"/>
      <c r="X41" s="121"/>
      <c r="Y41" s="122"/>
      <c r="Z41" s="122"/>
      <c r="AA41" s="123"/>
      <c r="AB41" s="1"/>
      <c r="AC41" s="13"/>
    </row>
    <row r="42" spans="1:58" ht="15" customHeight="1" x14ac:dyDescent="0.2">
      <c r="A42" s="13"/>
      <c r="B42" s="3"/>
      <c r="C42" s="57" t="s">
        <v>102</v>
      </c>
      <c r="D42" s="104"/>
      <c r="E42" s="104"/>
      <c r="F42" s="104"/>
      <c r="G42" s="104"/>
      <c r="H42" s="104"/>
      <c r="I42" s="104"/>
      <c r="J42" s="105"/>
      <c r="K42" s="190">
        <f>SUM(K6:M41)</f>
        <v>70682.55</v>
      </c>
      <c r="L42" s="191"/>
      <c r="M42" s="192"/>
      <c r="N42" s="1"/>
      <c r="O42" s="1"/>
      <c r="P42" s="124" t="s">
        <v>115</v>
      </c>
      <c r="Q42" s="125"/>
      <c r="R42" s="125"/>
      <c r="S42" s="125"/>
      <c r="T42" s="125"/>
      <c r="U42" s="125"/>
      <c r="V42" s="125"/>
      <c r="W42" s="125"/>
      <c r="X42" s="125"/>
      <c r="Y42" s="125">
        <f>W9-W20-Y31-Y40</f>
        <v>23876.12000000001</v>
      </c>
      <c r="Z42" s="125"/>
      <c r="AA42" s="126"/>
      <c r="AC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row>
    <row r="45" spans="1:58"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row>
    <row r="49" spans="1:29"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row>
    <row r="50" spans="1:29"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row>
    <row r="51" spans="1:29"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row>
    <row r="52" spans="1:29"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row>
    <row r="53" spans="1:29"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spans="1:29"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1:29"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29"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1:29"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29"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row>
    <row r="60" spans="1:29"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spans="1:29"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spans="1:29"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row>
    <row r="66" spans="1:29"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1:29"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spans="1:29"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row>
    <row r="71" spans="1:29"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row>
    <row r="72" spans="1:29"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row>
    <row r="73" spans="1:29"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row>
    <row r="74" spans="1:29"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row>
    <row r="75" spans="1:29"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spans="1:29"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row>
    <row r="77" spans="1:29"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row>
    <row r="78" spans="1:29"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29"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row r="80" spans="1:29"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spans="1:29"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row>
    <row r="82" spans="1:29" s="10" customFormat="1" x14ac:dyDescent="0.2"/>
    <row r="83" spans="1:29"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row>
    <row r="84" spans="1:29"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spans="1:29"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row>
    <row r="86" spans="1:29"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row>
    <row r="87" spans="1:29"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row>
    <row r="88" spans="1:29"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row>
    <row r="89" spans="1:29"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spans="1:29"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row>
    <row r="91" spans="1:29"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row>
    <row r="92" spans="1:29"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row>
    <row r="93" spans="1:29"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row>
    <row r="94" spans="1:29"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row>
    <row r="95" spans="1:29"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row>
    <row r="96" spans="1:29"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row>
    <row r="97" spans="1:29"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row>
    <row r="98" spans="1:29"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row>
    <row r="99" spans="1:29"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row>
    <row r="100" spans="1:29"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spans="1:29"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row>
    <row r="102" spans="1:29"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row>
    <row r="103" spans="1:29"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row>
    <row r="104" spans="1:29"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row>
    <row r="105" spans="1:29"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row>
    <row r="106" spans="1:29"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row>
    <row r="107" spans="1:29"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row>
    <row r="108" spans="1:29"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row>
    <row r="109" spans="1:29"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row>
    <row r="110" spans="1:29"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row>
    <row r="111" spans="1:29"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row>
    <row r="112" spans="1:29"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row>
    <row r="113" spans="1:29"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row>
    <row r="114" spans="1:29"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row>
    <row r="115" spans="1:29"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row>
    <row r="116" spans="1:29"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row>
    <row r="117" spans="1:29"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row>
    <row r="118" spans="1:29"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row>
    <row r="119" spans="1:29"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row>
    <row r="120" spans="1:29"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row>
    <row r="121" spans="1:29"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row>
    <row r="122" spans="1:29"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row>
    <row r="123" spans="1:29"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row>
    <row r="124" spans="1:29"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row>
    <row r="125" spans="1:29"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row>
    <row r="126" spans="1:29"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row>
    <row r="127" spans="1:29"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row>
    <row r="128" spans="1:29"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row>
    <row r="129" spans="1:29"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row>
    <row r="130" spans="1:29"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row>
    <row r="131" spans="1:29"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spans="1:29"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row>
    <row r="133" spans="1:29"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row>
    <row r="134" spans="1:29"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row>
    <row r="135" spans="1:29"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row>
    <row r="136" spans="1:29"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row>
    <row r="137" spans="1:29"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row>
    <row r="138" spans="1:29"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row>
    <row r="139" spans="1:29"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row>
    <row r="140" spans="1:29"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row>
    <row r="141" spans="1:29"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row>
    <row r="142" spans="1:29"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row>
    <row r="143" spans="1:29"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row>
    <row r="144" spans="1:29"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row>
    <row r="145" spans="1:29"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row>
    <row r="146" spans="1:29"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row>
    <row r="147" spans="1:29"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row>
    <row r="148" spans="1:29"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row>
    <row r="149" spans="1:29"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row>
    <row r="150" spans="1:29"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row>
    <row r="151" spans="1:29"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row>
    <row r="152" spans="1:29"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row>
    <row r="153" spans="1:29"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row>
    <row r="154" spans="1:29"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row>
    <row r="155" spans="1:29"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row>
    <row r="156" spans="1:29"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row>
    <row r="157" spans="1:29"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row>
    <row r="158" spans="1:29"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row>
    <row r="159" spans="1:29"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row>
    <row r="160" spans="1:29"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row>
    <row r="161" spans="1:29"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row>
    <row r="162" spans="1:29"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row>
    <row r="163" spans="1:29"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row>
    <row r="164" spans="1:29"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row>
    <row r="165" spans="1:29"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row>
    <row r="166" spans="1:29"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row>
    <row r="167" spans="1:29"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row>
    <row r="168" spans="1:29"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row>
    <row r="169" spans="1:29"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row>
    <row r="170" spans="1:29"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row>
    <row r="171" spans="1:29"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row>
    <row r="172" spans="1:29"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row>
    <row r="173" spans="1:29"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row>
    <row r="174" spans="1:29"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row>
    <row r="175" spans="1:29"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row>
    <row r="176" spans="1:29"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row>
    <row r="177" spans="1:29"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row>
    <row r="178" spans="1:29"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row>
    <row r="179" spans="1:29"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row>
    <row r="180" spans="1:29"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row>
    <row r="181" spans="1:29"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row>
    <row r="182" spans="1:29"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row>
    <row r="183" spans="1:29"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row>
    <row r="184" spans="1:29"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row>
    <row r="185" spans="1:29"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row>
    <row r="186" spans="1:29"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row>
    <row r="187" spans="1:29"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row>
    <row r="188" spans="1:29"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row>
    <row r="189" spans="1:29"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row>
    <row r="190" spans="1:29"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row>
    <row r="191" spans="1:29"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row>
    <row r="192" spans="1:29"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row>
    <row r="193" spans="1:29"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row>
    <row r="194" spans="1:29"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row>
    <row r="195" spans="1:29"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row>
    <row r="196" spans="1:29"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row>
    <row r="197" spans="1:29"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row>
    <row r="198" spans="1:29"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row>
    <row r="199" spans="1:29"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row>
    <row r="200" spans="1:29"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row>
    <row r="201" spans="1:29"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row>
    <row r="202" spans="1:29"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row>
    <row r="203" spans="1:29"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row>
    <row r="204" spans="1:29"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row>
    <row r="205" spans="1:29"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row>
    <row r="206" spans="1:29"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row>
    <row r="207" spans="1:29"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row>
    <row r="208" spans="1:29"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row>
    <row r="209" spans="1:29"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row>
    <row r="210" spans="1:29"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row>
    <row r="211" spans="1:29"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row>
    <row r="212" spans="1:29"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row>
    <row r="213" spans="1:29"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row>
    <row r="214" spans="1:29"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row>
    <row r="215" spans="1:29"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row>
    <row r="216" spans="1:29"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row>
    <row r="217" spans="1:29"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row>
    <row r="218" spans="1:29"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row>
    <row r="219" spans="1:29"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row>
    <row r="220" spans="1:29"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row>
    <row r="221" spans="1:29"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row>
    <row r="222" spans="1:29"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row>
    <row r="223" spans="1:29"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row>
    <row r="224" spans="1:29"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row>
    <row r="225" spans="1:29"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row>
    <row r="226" spans="1:29"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row>
    <row r="227" spans="1:29"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row>
    <row r="228" spans="1:29"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row>
    <row r="229" spans="1:29"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row>
    <row r="230" spans="1:29"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row>
    <row r="231" spans="1:29"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row>
    <row r="232" spans="1:29"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row>
    <row r="233" spans="1:29"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row>
    <row r="234" spans="1:29"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row>
    <row r="235" spans="1:29"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row>
    <row r="236" spans="1:29"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row>
    <row r="237" spans="1:29"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row>
    <row r="238" spans="1:29"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row>
    <row r="239" spans="1:29"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row>
    <row r="240" spans="1:29"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row>
    <row r="241" spans="1:29"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row>
    <row r="242" spans="1:29"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row>
    <row r="243" spans="1:29"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row>
    <row r="244" spans="1:29"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row>
    <row r="245" spans="1:29"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row>
    <row r="246" spans="1:29"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row>
    <row r="247" spans="1:29"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row>
    <row r="248" spans="1:29"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row>
    <row r="249" spans="1:29"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row>
    <row r="250" spans="1:29"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row>
    <row r="251" spans="1:29"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row>
    <row r="252" spans="1:29"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row>
    <row r="253" spans="1:29"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row>
    <row r="254" spans="1:29"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row>
    <row r="255" spans="1:29"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row>
    <row r="256" spans="1:29"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row>
    <row r="257" spans="1:29"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row>
    <row r="258" spans="1:29"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row>
    <row r="259" spans="1:29"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row>
    <row r="260" spans="1:29"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row>
    <row r="261" spans="1:29"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row>
    <row r="262" spans="1:29"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row>
    <row r="263" spans="1:29"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row>
    <row r="264" spans="1:29"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row>
    <row r="265" spans="1:29"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row>
    <row r="266" spans="1:29"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row>
    <row r="267" spans="1:29"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row>
    <row r="268" spans="1:29"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row>
    <row r="269" spans="1:29"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row>
    <row r="270" spans="1:29"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row>
    <row r="271" spans="1:29"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row>
    <row r="272" spans="1:29"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row>
    <row r="273" spans="1:29"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row>
    <row r="274" spans="1:29"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row>
    <row r="275" spans="1:29"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row>
    <row r="276" spans="1:29"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row>
    <row r="277" spans="1:29"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row>
    <row r="278" spans="1:29"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row>
    <row r="279" spans="1:29"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row>
    <row r="280" spans="1:29"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row>
    <row r="281" spans="1:29"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row>
    <row r="282" spans="1:29"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row>
    <row r="283" spans="1:29"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row>
    <row r="284" spans="1:29"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row>
    <row r="285" spans="1:29"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row>
    <row r="286" spans="1:29"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row>
    <row r="287" spans="1:29"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row>
    <row r="288" spans="1:29"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row>
    <row r="289" spans="1:29"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row>
    <row r="290" spans="1:29"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row>
    <row r="291" spans="1:29"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row>
    <row r="292" spans="1:29"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row>
    <row r="293" spans="1:29"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row>
    <row r="294" spans="1:29"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row>
    <row r="295" spans="1:29"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row>
    <row r="296" spans="1:29"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row>
    <row r="297" spans="1:29"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row>
    <row r="298" spans="1:29"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row>
    <row r="299" spans="1:29"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row>
    <row r="300" spans="1:29"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row>
    <row r="301" spans="1:29"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row>
    <row r="302" spans="1:29"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row>
    <row r="303" spans="1:29"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row>
    <row r="304" spans="1:29"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row>
    <row r="305" spans="1:29"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row>
    <row r="306" spans="1:29"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row>
    <row r="307" spans="1:29"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row>
    <row r="308" spans="1:29"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row>
    <row r="309" spans="1:29"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row>
    <row r="310" spans="1:29"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row>
    <row r="311" spans="1:29"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row>
    <row r="312" spans="1:29"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row>
    <row r="313" spans="1:29"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row>
    <row r="314" spans="1:29"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row>
    <row r="315" spans="1:29"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row>
    <row r="316" spans="1:29"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row>
    <row r="317" spans="1:29"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row>
    <row r="318" spans="1:29"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row>
    <row r="319" spans="1:29"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row>
    <row r="320" spans="1:29"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row>
    <row r="321" spans="1:29"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row>
    <row r="322" spans="1:29"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row>
    <row r="323" spans="1:29"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row>
    <row r="324" spans="1:29"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row>
    <row r="325" spans="1:29"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row>
    <row r="326" spans="1:29"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row>
    <row r="327" spans="1:29"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row>
    <row r="328" spans="1:29"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row>
    <row r="329" spans="1:29"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row>
    <row r="330" spans="1:29"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row>
    <row r="331" spans="1:29"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row>
    <row r="332" spans="1:29"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row>
    <row r="333" spans="1:29"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row>
    <row r="334" spans="1:29"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row>
    <row r="335" spans="1:29"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row>
    <row r="336" spans="1:29"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row>
    <row r="337" spans="1:29"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row>
    <row r="338" spans="1:29"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row>
    <row r="339" spans="1:29"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row>
    <row r="340" spans="1:29"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row>
    <row r="341" spans="1:29"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row>
    <row r="342" spans="1:29"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row>
    <row r="343" spans="1:29"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row>
    <row r="344" spans="1:29"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row>
    <row r="345" spans="1:29"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row>
    <row r="346" spans="1:29"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row>
    <row r="347" spans="1:29"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row>
    <row r="348" spans="1:29"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row>
    <row r="349" spans="1:29"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row>
    <row r="350" spans="1:29"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row>
    <row r="351" spans="1:29"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row>
    <row r="352" spans="1:29"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row>
    <row r="353" spans="1:29"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row>
    <row r="354" spans="1:29"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row>
    <row r="355" spans="1:29"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row>
    <row r="356" spans="1:29"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row>
    <row r="357" spans="1:29"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row>
    <row r="358" spans="1:29"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row>
    <row r="359" spans="1:29"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row>
    <row r="360" spans="1:29"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row>
    <row r="361" spans="1:29"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row>
    <row r="362" spans="1:29"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row>
    <row r="363" spans="1:29"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row>
    <row r="364" spans="1:29"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row>
    <row r="365" spans="1:29"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row>
    <row r="366" spans="1:29"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row>
    <row r="367" spans="1:29"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row>
    <row r="368" spans="1:29"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row>
    <row r="369" spans="1:29"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row>
    <row r="370" spans="1:29"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row>
    <row r="371" spans="1:29"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row>
    <row r="372" spans="1:29"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row>
    <row r="373" spans="1:29"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row>
    <row r="374" spans="1:29"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row>
    <row r="375" spans="1:29"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row>
    <row r="376" spans="1:29"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row>
    <row r="377" spans="1:29"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row>
    <row r="378" spans="1:29"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row>
    <row r="379" spans="1:29"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row>
    <row r="380" spans="1:29"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row>
    <row r="381" spans="1:29"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row>
    <row r="382" spans="1:29"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row>
    <row r="383" spans="1:29"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row>
    <row r="384" spans="1:29"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row>
    <row r="385" spans="1:29"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row>
    <row r="386" spans="1:29"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row>
    <row r="387" spans="1:29"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row>
    <row r="388" spans="1:29"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row>
    <row r="389" spans="1:29"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row>
    <row r="390" spans="1:29"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row>
    <row r="391" spans="1:29"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row>
    <row r="392" spans="1:29"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row>
    <row r="393" spans="1:29"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row>
    <row r="394" spans="1:29"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row>
    <row r="395" spans="1:29"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row>
    <row r="396" spans="1:29"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row>
    <row r="397" spans="1:29"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row>
    <row r="398" spans="1:29"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row>
    <row r="399" spans="1:29"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row>
    <row r="400" spans="1:29"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row>
    <row r="401" spans="1:29"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row>
    <row r="402" spans="1:29"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row>
    <row r="403" spans="1:29"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row>
    <row r="404" spans="1:29"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row>
    <row r="405" spans="1:29"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row>
    <row r="406" spans="1:29"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row>
    <row r="407" spans="1:29"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row>
    <row r="408" spans="1:29"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row>
    <row r="409" spans="1:29"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row>
    <row r="410" spans="1:29"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row>
    <row r="411" spans="1:29"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row>
    <row r="412" spans="1:29"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row>
    <row r="413" spans="1:29"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row>
    <row r="414" spans="1:29"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row>
    <row r="415" spans="1:29"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row>
    <row r="416" spans="1:29"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row>
    <row r="417" spans="1:29"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row>
    <row r="418" spans="1:29"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row>
    <row r="419" spans="1:29"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row>
    <row r="420" spans="1:29"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row>
    <row r="421" spans="1:29"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row>
    <row r="422" spans="1:29"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row>
    <row r="423" spans="1:29"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row>
    <row r="424" spans="1:29"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row>
    <row r="425" spans="1:29"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row>
    <row r="426" spans="1:29"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row>
    <row r="427" spans="1:29"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row>
    <row r="428" spans="1:29"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row>
    <row r="429" spans="1:29"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row>
    <row r="430" spans="1:29"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row>
    <row r="431" spans="1:29"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row>
    <row r="432" spans="1:29"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row>
    <row r="433" spans="1:29"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row>
    <row r="434" spans="1:29"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row>
    <row r="435" spans="1:29"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row>
    <row r="436" spans="1:29"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row>
    <row r="437" spans="1:29"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row>
    <row r="438" spans="1:29"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row>
    <row r="439" spans="1:29"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row>
    <row r="440" spans="1:29"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row>
    <row r="441" spans="1:29"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row>
    <row r="442" spans="1:29"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row>
    <row r="443" spans="1:29"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row>
    <row r="444" spans="1:29"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row>
    <row r="445" spans="1:29"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row>
    <row r="446" spans="1:29"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row>
    <row r="447" spans="1:29"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row>
    <row r="448" spans="1:29"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row>
    <row r="449" spans="1:29"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row>
    <row r="450" spans="1:29"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row>
    <row r="451" spans="1:29"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row>
    <row r="452" spans="1:29"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row>
    <row r="453" spans="1:29"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row>
    <row r="454" spans="1:29"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row>
    <row r="455" spans="1:29"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row>
    <row r="456" spans="1:29"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row>
    <row r="457" spans="1:29"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row>
    <row r="458" spans="1:29"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row>
    <row r="459" spans="1:29"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row>
    <row r="460" spans="1:29"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row>
    <row r="461" spans="1:29"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row>
    <row r="462" spans="1:29"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row>
    <row r="463" spans="1:29"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row>
    <row r="464" spans="1:29"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row>
    <row r="465" spans="1:29"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row>
    <row r="466" spans="1:29"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row>
    <row r="467" spans="1:29"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row>
    <row r="468" spans="1:29"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row>
    <row r="469" spans="1:29"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row>
    <row r="470" spans="1:29"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row>
    <row r="471" spans="1:29"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row>
    <row r="472" spans="1:29"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row>
    <row r="473" spans="1:29"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row>
    <row r="474" spans="1:29"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row>
    <row r="475" spans="1:29"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row>
    <row r="476" spans="1:29"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row>
    <row r="477" spans="1:29"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row>
    <row r="478" spans="1:29"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row>
    <row r="479" spans="1:29"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row>
    <row r="480" spans="1:29"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row>
    <row r="481" spans="1:29"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row>
    <row r="482" spans="1:29"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row>
    <row r="483" spans="1:29"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row>
    <row r="484" spans="1:29"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row>
    <row r="485" spans="1:29"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row>
    <row r="486" spans="1:29"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row>
    <row r="487" spans="1:29"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row>
    <row r="488" spans="1:29"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row>
    <row r="489" spans="1:29"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row>
    <row r="490" spans="1:29"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row>
    <row r="491" spans="1:29" x14ac:dyDescent="0.2">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row>
    <row r="492" spans="1:29" x14ac:dyDescent="0.2">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row>
    <row r="493" spans="1:29" x14ac:dyDescent="0.2">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row>
    <row r="494" spans="1:29" x14ac:dyDescent="0.2">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row>
    <row r="495" spans="1:29" x14ac:dyDescent="0.2">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row>
    <row r="496" spans="1:29" x14ac:dyDescent="0.2">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row>
    <row r="497" spans="2:29" x14ac:dyDescent="0.2">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row>
    <row r="498" spans="2:29" x14ac:dyDescent="0.2">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row>
    <row r="499" spans="2:29" x14ac:dyDescent="0.2">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row>
    <row r="500" spans="2:29" x14ac:dyDescent="0.2">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row>
    <row r="501" spans="2:29" x14ac:dyDescent="0.2">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row>
    <row r="502" spans="2:29" x14ac:dyDescent="0.2">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row>
    <row r="503" spans="2:29" x14ac:dyDescent="0.2">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row>
    <row r="504" spans="2:29" x14ac:dyDescent="0.2">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row>
    <row r="505" spans="2:29" x14ac:dyDescent="0.2">
      <c r="B505" s="10"/>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row>
    <row r="506" spans="2:29" x14ac:dyDescent="0.2">
      <c r="B506" s="10"/>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row>
    <row r="507" spans="2:29" x14ac:dyDescent="0.2">
      <c r="B507" s="10"/>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row>
    <row r="508" spans="2:29" x14ac:dyDescent="0.2">
      <c r="B508" s="10"/>
    </row>
  </sheetData>
  <sheetProtection algorithmName="SHA-512" hashValue="GrOctPo8xG7k8DlagqvrltULZNpEX3w3o3ITPQgu6hk5ThOSSXHZsZdddM36ijEILWvbPhNzBlZr+4EuqT5Xyw==" saltValue="zTOhhwJ6VUQT4ThF5l4m/g==" spinCount="100000" sheet="1" objects="1" scenarios="1"/>
  <mergeCells count="159">
    <mergeCell ref="U4:V4"/>
    <mergeCell ref="W4:X4"/>
    <mergeCell ref="Y4:Z4"/>
    <mergeCell ref="AA4:AB4"/>
    <mergeCell ref="C5:M5"/>
    <mergeCell ref="P5:AA5"/>
    <mergeCell ref="B3:AB3"/>
    <mergeCell ref="C4:D4"/>
    <mergeCell ref="E4:F4"/>
    <mergeCell ref="G4:H4"/>
    <mergeCell ref="I4:J4"/>
    <mergeCell ref="K4:L4"/>
    <mergeCell ref="M4:N4"/>
    <mergeCell ref="O4:P4"/>
    <mergeCell ref="Q4:R4"/>
    <mergeCell ref="S4:T4"/>
    <mergeCell ref="K6:M6"/>
    <mergeCell ref="C7:J7"/>
    <mergeCell ref="K7:M7"/>
    <mergeCell ref="P7:X7"/>
    <mergeCell ref="Y7:AA7"/>
    <mergeCell ref="C10:J10"/>
    <mergeCell ref="K10:M10"/>
    <mergeCell ref="C11:J11"/>
    <mergeCell ref="K11:M11"/>
    <mergeCell ref="P11:AA11"/>
    <mergeCell ref="C8:H8"/>
    <mergeCell ref="I8:J8"/>
    <mergeCell ref="K8:M8"/>
    <mergeCell ref="P8:X8"/>
    <mergeCell ref="Y8:AA8"/>
    <mergeCell ref="C9:J9"/>
    <mergeCell ref="K9:M9"/>
    <mergeCell ref="C6:J6"/>
    <mergeCell ref="C12:J12"/>
    <mergeCell ref="K12:M12"/>
    <mergeCell ref="P12:V12"/>
    <mergeCell ref="W12:AA12"/>
    <mergeCell ref="C15:J15"/>
    <mergeCell ref="K15:M15"/>
    <mergeCell ref="P15:X15"/>
    <mergeCell ref="Y15:AA15"/>
    <mergeCell ref="C16:J16"/>
    <mergeCell ref="K16:M16"/>
    <mergeCell ref="P16:X16"/>
    <mergeCell ref="Y16:AA16"/>
    <mergeCell ref="C13:J13"/>
    <mergeCell ref="K13:M13"/>
    <mergeCell ref="C14:J14"/>
    <mergeCell ref="K14:M14"/>
    <mergeCell ref="P14:X14"/>
    <mergeCell ref="Y14:AA14"/>
    <mergeCell ref="P13:V13"/>
    <mergeCell ref="W13:AA13"/>
    <mergeCell ref="C19:J19"/>
    <mergeCell ref="K19:M19"/>
    <mergeCell ref="Y19:AA19"/>
    <mergeCell ref="C20:J20"/>
    <mergeCell ref="K20:M20"/>
    <mergeCell ref="P19:X19"/>
    <mergeCell ref="P20:V20"/>
    <mergeCell ref="W20:AA20"/>
    <mergeCell ref="H17:J17"/>
    <mergeCell ref="K17:M17"/>
    <mergeCell ref="P17:X17"/>
    <mergeCell ref="Y17:AA17"/>
    <mergeCell ref="C18:J18"/>
    <mergeCell ref="K18:M18"/>
    <mergeCell ref="Y18:AA18"/>
    <mergeCell ref="P18:X18"/>
    <mergeCell ref="C24:J24"/>
    <mergeCell ref="K24:M24"/>
    <mergeCell ref="P24:X24"/>
    <mergeCell ref="Y24:AA24"/>
    <mergeCell ref="C25:J25"/>
    <mergeCell ref="K25:M25"/>
    <mergeCell ref="P25:X25"/>
    <mergeCell ref="Y25:AA25"/>
    <mergeCell ref="C21:J21"/>
    <mergeCell ref="K21:M21"/>
    <mergeCell ref="C22:J22"/>
    <mergeCell ref="K22:M22"/>
    <mergeCell ref="P22:AA22"/>
    <mergeCell ref="C23:J23"/>
    <mergeCell ref="K23:M23"/>
    <mergeCell ref="P23:X23"/>
    <mergeCell ref="Y23:AA23"/>
    <mergeCell ref="AA2:AB2"/>
    <mergeCell ref="B2:Z2"/>
    <mergeCell ref="C17:G17"/>
    <mergeCell ref="C41:J41"/>
    <mergeCell ref="K41:M41"/>
    <mergeCell ref="P6:V6"/>
    <mergeCell ref="W6:AA6"/>
    <mergeCell ref="P9:V9"/>
    <mergeCell ref="W9:AA9"/>
    <mergeCell ref="C37:J37"/>
    <mergeCell ref="C33:J33"/>
    <mergeCell ref="K33:M33"/>
    <mergeCell ref="Y28:AA28"/>
    <mergeCell ref="P30:X30"/>
    <mergeCell ref="C29:J29"/>
    <mergeCell ref="K29:M29"/>
    <mergeCell ref="Y29:AA29"/>
    <mergeCell ref="P29:X29"/>
    <mergeCell ref="C34:J34"/>
    <mergeCell ref="K34:M34"/>
    <mergeCell ref="P34:X34"/>
    <mergeCell ref="Y34:AA34"/>
    <mergeCell ref="C30:J30"/>
    <mergeCell ref="K30:M30"/>
    <mergeCell ref="C26:J26"/>
    <mergeCell ref="K26:M26"/>
    <mergeCell ref="AJ34:BF40"/>
    <mergeCell ref="K37:M37"/>
    <mergeCell ref="C38:J38"/>
    <mergeCell ref="K38:M38"/>
    <mergeCell ref="K39:M39"/>
    <mergeCell ref="Y30:AA30"/>
    <mergeCell ref="C31:J31"/>
    <mergeCell ref="C32:J32"/>
    <mergeCell ref="K32:M32"/>
    <mergeCell ref="C28:J28"/>
    <mergeCell ref="K31:M31"/>
    <mergeCell ref="P31:X31"/>
    <mergeCell ref="Y31:AA31"/>
    <mergeCell ref="K28:M28"/>
    <mergeCell ref="P28:X28"/>
    <mergeCell ref="C27:J27"/>
    <mergeCell ref="K27:M27"/>
    <mergeCell ref="P27:X27"/>
    <mergeCell ref="Y27:AA27"/>
    <mergeCell ref="P26:X26"/>
    <mergeCell ref="Y26:AA26"/>
    <mergeCell ref="P38:V38"/>
    <mergeCell ref="C42:J42"/>
    <mergeCell ref="K42:M42"/>
    <mergeCell ref="C39:J39"/>
    <mergeCell ref="C35:J35"/>
    <mergeCell ref="C40:J40"/>
    <mergeCell ref="K40:M40"/>
    <mergeCell ref="C36:J36"/>
    <mergeCell ref="K36:M36"/>
    <mergeCell ref="P39:AA39"/>
    <mergeCell ref="P40:AA40"/>
    <mergeCell ref="Y38:AA38"/>
    <mergeCell ref="K35:M35"/>
    <mergeCell ref="W38:X38"/>
    <mergeCell ref="P33:X33"/>
    <mergeCell ref="Y33:AA33"/>
    <mergeCell ref="P35:AA35"/>
    <mergeCell ref="P41:AA41"/>
    <mergeCell ref="P42:AA42"/>
    <mergeCell ref="P36:V36"/>
    <mergeCell ref="W36:X36"/>
    <mergeCell ref="Y36:AA36"/>
    <mergeCell ref="P37:V37"/>
    <mergeCell ref="W37:X37"/>
    <mergeCell ref="Y37:AA37"/>
  </mergeCells>
  <hyperlinks>
    <hyperlink ref="E4:F4" location="Jan!A1" display="Jan" xr:uid="{00000000-0004-0000-0E00-000000000000}"/>
    <hyperlink ref="G4:H4" location="Feb!A1" display="Feb" xr:uid="{00000000-0004-0000-0E00-000001000000}"/>
    <hyperlink ref="I4:J4" location="March!A1" display="March" xr:uid="{00000000-0004-0000-0E00-000002000000}"/>
    <hyperlink ref="K4:L4" location="April!A1" display="April" xr:uid="{00000000-0004-0000-0E00-000003000000}"/>
    <hyperlink ref="M4:N4" location="May!A1" display="May" xr:uid="{00000000-0004-0000-0E00-000004000000}"/>
    <hyperlink ref="O4:P4" location="June!A1" display="June" xr:uid="{00000000-0004-0000-0E00-000005000000}"/>
    <hyperlink ref="Q4:R4" location="July!A1" display="July" xr:uid="{00000000-0004-0000-0E00-000006000000}"/>
    <hyperlink ref="S4:T4" location="Aug!A1" display="Aug" xr:uid="{00000000-0004-0000-0E00-000007000000}"/>
    <hyperlink ref="U4:V4" location="Sep!A1" display="Sep" xr:uid="{00000000-0004-0000-0E00-000008000000}"/>
    <hyperlink ref="W4:X4" location="Oct!A1" display="Oct" xr:uid="{00000000-0004-0000-0E00-000009000000}"/>
    <hyperlink ref="Y4:Z4" location="Nov!A1" display="Nov" xr:uid="{00000000-0004-0000-0E00-00000A000000}"/>
    <hyperlink ref="AA4:AB4" location="Dec!A1" display="Dec" xr:uid="{00000000-0004-0000-0E00-00000B000000}"/>
    <hyperlink ref="C4:D4" location="Total!A1" display="Total" xr:uid="{00000000-0004-0000-0E00-00000C000000}"/>
    <hyperlink ref="C20:J20" r:id="rId1" display="Payroll Processing Fee" xr:uid="{00000000-0004-0000-0E00-00000D000000}"/>
    <hyperlink ref="P41:X41" r:id="rId2" display="Net Profit/Loss" xr:uid="{00000000-0004-0000-0E00-00000E000000}"/>
  </hyperlinks>
  <pageMargins left="0.75" right="0.75" top="1" bottom="1" header="0.5" footer="0.5"/>
  <pageSetup orientation="portrait" r:id="rId3"/>
  <headerFooter alignWithMargins="0"/>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D508"/>
  <sheetViews>
    <sheetView workbookViewId="0">
      <selection activeCell="W12" sqref="W12:AA12"/>
    </sheetView>
  </sheetViews>
  <sheetFormatPr defaultRowHeight="12.75" x14ac:dyDescent="0.2"/>
  <cols>
    <col min="1" max="1" width="4" customWidth="1"/>
    <col min="2" max="2" width="2.285156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9" width="3.140625" customWidth="1"/>
    <col min="30" max="30" width="5" style="10" customWidth="1"/>
    <col min="31" max="67" width="3.140625" style="10" customWidth="1"/>
    <col min="68" max="82" width="9.140625" style="10"/>
  </cols>
  <sheetData>
    <row r="1" spans="1:29"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ht="25.5" customHeight="1" x14ac:dyDescent="0.2">
      <c r="A2" s="13"/>
      <c r="B2" s="75" t="s">
        <v>66</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7"/>
    </row>
    <row r="3" spans="1:29"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8"/>
    </row>
    <row r="4" spans="1:29" ht="18.75" customHeight="1" x14ac:dyDescent="0.2">
      <c r="A4" s="13"/>
      <c r="B4" s="15"/>
      <c r="C4" s="236" t="s">
        <v>37</v>
      </c>
      <c r="D4" s="271"/>
      <c r="E4" s="231" t="s">
        <v>23</v>
      </c>
      <c r="F4" s="271"/>
      <c r="G4" s="231" t="s">
        <v>24</v>
      </c>
      <c r="H4" s="271"/>
      <c r="I4" s="231" t="s">
        <v>25</v>
      </c>
      <c r="J4" s="271"/>
      <c r="K4" s="231" t="s">
        <v>26</v>
      </c>
      <c r="L4" s="271"/>
      <c r="M4" s="231" t="s">
        <v>27</v>
      </c>
      <c r="N4" s="271"/>
      <c r="O4" s="231" t="s">
        <v>28</v>
      </c>
      <c r="P4" s="271"/>
      <c r="Q4" s="231" t="s">
        <v>29</v>
      </c>
      <c r="R4" s="271"/>
      <c r="S4" s="231" t="s">
        <v>30</v>
      </c>
      <c r="T4" s="271"/>
      <c r="U4" s="231" t="s">
        <v>31</v>
      </c>
      <c r="V4" s="271"/>
      <c r="W4" s="231" t="s">
        <v>32</v>
      </c>
      <c r="X4" s="271"/>
      <c r="Y4" s="231" t="s">
        <v>33</v>
      </c>
      <c r="Z4" s="271"/>
      <c r="AA4" s="231" t="s">
        <v>34</v>
      </c>
      <c r="AB4" s="271"/>
      <c r="AC4" s="19"/>
    </row>
    <row r="5" spans="1:29" ht="15" customHeight="1" x14ac:dyDescent="0.2">
      <c r="A5" s="13"/>
      <c r="B5" s="11"/>
      <c r="C5" s="66" t="s">
        <v>1</v>
      </c>
      <c r="D5" s="67"/>
      <c r="E5" s="68"/>
      <c r="F5" s="68"/>
      <c r="G5" s="68"/>
      <c r="H5" s="68"/>
      <c r="I5" s="68"/>
      <c r="J5" s="68"/>
      <c r="K5" s="68"/>
      <c r="L5" s="68"/>
      <c r="M5" s="69"/>
      <c r="N5" s="1"/>
      <c r="O5" s="20" t="s">
        <v>35</v>
      </c>
      <c r="P5" s="81" t="s">
        <v>5</v>
      </c>
      <c r="Q5" s="44"/>
      <c r="R5" s="44"/>
      <c r="S5" s="44"/>
      <c r="T5" s="44"/>
      <c r="U5" s="44"/>
      <c r="V5" s="44"/>
      <c r="W5" s="44"/>
      <c r="X5" s="44"/>
      <c r="Y5" s="44"/>
      <c r="Z5" s="44"/>
      <c r="AA5" s="82"/>
      <c r="AB5" s="5"/>
      <c r="AC5" s="21"/>
    </row>
    <row r="6" spans="1:29" ht="15" customHeight="1" x14ac:dyDescent="0.2">
      <c r="A6" s="13"/>
      <c r="B6" s="3"/>
      <c r="C6" s="57" t="s">
        <v>76</v>
      </c>
      <c r="D6" s="58"/>
      <c r="E6" s="58"/>
      <c r="F6" s="58"/>
      <c r="G6" s="58"/>
      <c r="H6" s="58"/>
      <c r="I6" s="58"/>
      <c r="J6" s="70"/>
      <c r="K6" s="248">
        <f>July!K6+Aug!K6+Sep!K6</f>
        <v>3313.34</v>
      </c>
      <c r="L6" s="249"/>
      <c r="M6" s="250"/>
      <c r="N6" s="1"/>
      <c r="O6" s="1"/>
      <c r="P6" s="61" t="s">
        <v>20</v>
      </c>
      <c r="Q6" s="62"/>
      <c r="R6" s="62"/>
      <c r="S6" s="62"/>
      <c r="T6" s="62"/>
      <c r="U6" s="62"/>
      <c r="V6" s="62"/>
      <c r="W6" s="63">
        <f>July!W6+Aug!W6+Sep!W6</f>
        <v>324365.92</v>
      </c>
      <c r="X6" s="64"/>
      <c r="Y6" s="64"/>
      <c r="Z6" s="64"/>
      <c r="AA6" s="65"/>
      <c r="AB6" s="22">
        <f>W6</f>
        <v>324365.92</v>
      </c>
      <c r="AC6" s="13"/>
    </row>
    <row r="7" spans="1:29" ht="15" customHeight="1" x14ac:dyDescent="0.2">
      <c r="A7" s="13"/>
      <c r="B7" s="3"/>
      <c r="C7" s="114" t="s">
        <v>0</v>
      </c>
      <c r="D7" s="139"/>
      <c r="E7" s="139"/>
      <c r="F7" s="139"/>
      <c r="G7" s="139"/>
      <c r="H7" s="139"/>
      <c r="I7" s="139"/>
      <c r="J7" s="156"/>
      <c r="K7" s="248">
        <f>July!K7+Aug!K7+Sep!K7</f>
        <v>310.25</v>
      </c>
      <c r="L7" s="249"/>
      <c r="M7" s="250"/>
      <c r="N7" s="1"/>
      <c r="O7" s="1"/>
      <c r="P7" s="49" t="s">
        <v>6</v>
      </c>
      <c r="Q7" s="50"/>
      <c r="R7" s="50"/>
      <c r="S7" s="50"/>
      <c r="T7" s="50"/>
      <c r="U7" s="50"/>
      <c r="V7" s="50"/>
      <c r="W7" s="50"/>
      <c r="X7" s="51"/>
      <c r="Y7" s="268">
        <f>July!Y7+Aug!Y7+Sep!Y7</f>
        <v>0</v>
      </c>
      <c r="Z7" s="269"/>
      <c r="AA7" s="270"/>
      <c r="AB7" s="1"/>
      <c r="AC7" s="23">
        <f>Y7</f>
        <v>0</v>
      </c>
    </row>
    <row r="8" spans="1:29" ht="15" customHeight="1" x14ac:dyDescent="0.2">
      <c r="A8" s="13"/>
      <c r="B8" s="3"/>
      <c r="C8" s="57" t="s">
        <v>77</v>
      </c>
      <c r="D8" s="58"/>
      <c r="E8" s="58"/>
      <c r="F8" s="58"/>
      <c r="G8" s="58"/>
      <c r="H8" s="58"/>
      <c r="I8" s="59" t="s">
        <v>36</v>
      </c>
      <c r="J8" s="60"/>
      <c r="K8" s="248">
        <f>July!K8+Aug!K8+Sep!K8</f>
        <v>0</v>
      </c>
      <c r="L8" s="249"/>
      <c r="M8" s="250"/>
      <c r="N8" s="1"/>
      <c r="O8" s="1"/>
      <c r="P8" s="49" t="s">
        <v>19</v>
      </c>
      <c r="Q8" s="50"/>
      <c r="R8" s="50"/>
      <c r="S8" s="50"/>
      <c r="T8" s="50"/>
      <c r="U8" s="50"/>
      <c r="V8" s="50"/>
      <c r="W8" s="50"/>
      <c r="X8" s="51"/>
      <c r="Y8" s="268">
        <f>July!Y8+Aug!Y8+Sep!Y8</f>
        <v>540</v>
      </c>
      <c r="Z8" s="269"/>
      <c r="AA8" s="270"/>
      <c r="AB8" s="1"/>
      <c r="AC8" s="13"/>
    </row>
    <row r="9" spans="1:29" ht="15" customHeight="1" x14ac:dyDescent="0.2">
      <c r="A9" s="13"/>
      <c r="B9" s="3"/>
      <c r="C9" s="57" t="s">
        <v>78</v>
      </c>
      <c r="D9" s="58"/>
      <c r="E9" s="58"/>
      <c r="F9" s="58"/>
      <c r="G9" s="58"/>
      <c r="H9" s="58"/>
      <c r="I9" s="58"/>
      <c r="J9" s="70"/>
      <c r="K9" s="248">
        <f>July!K9+Aug!K9+Sep!K9</f>
        <v>0</v>
      </c>
      <c r="L9" s="249"/>
      <c r="M9" s="250"/>
      <c r="N9" s="1"/>
      <c r="O9" s="1"/>
      <c r="P9" s="61" t="s">
        <v>7</v>
      </c>
      <c r="Q9" s="62"/>
      <c r="R9" s="62"/>
      <c r="S9" s="62"/>
      <c r="T9" s="62"/>
      <c r="U9" s="62"/>
      <c r="V9" s="62"/>
      <c r="W9" s="134">
        <f>W6-Y7+Y8</f>
        <v>324905.92</v>
      </c>
      <c r="X9" s="64"/>
      <c r="Y9" s="64"/>
      <c r="Z9" s="64"/>
      <c r="AA9" s="65"/>
      <c r="AB9" s="1"/>
      <c r="AC9" s="13"/>
    </row>
    <row r="10" spans="1:29" ht="15" customHeight="1" x14ac:dyDescent="0.2">
      <c r="A10" s="13"/>
      <c r="B10" s="3"/>
      <c r="C10" s="57" t="s">
        <v>79</v>
      </c>
      <c r="D10" s="58"/>
      <c r="E10" s="58"/>
      <c r="F10" s="58"/>
      <c r="G10" s="58"/>
      <c r="H10" s="58"/>
      <c r="I10" s="58"/>
      <c r="J10" s="70"/>
      <c r="K10" s="248">
        <f>July!K10+Aug!K10+Sep!K10</f>
        <v>5832.4</v>
      </c>
      <c r="L10" s="249"/>
      <c r="M10" s="250"/>
      <c r="N10" s="1"/>
      <c r="O10" s="1"/>
      <c r="P10" s="1"/>
      <c r="Q10" s="1"/>
      <c r="R10" s="1"/>
      <c r="S10" s="1"/>
      <c r="T10" s="1"/>
      <c r="U10" s="1"/>
      <c r="V10" s="1"/>
      <c r="W10" s="1"/>
      <c r="X10" s="1"/>
      <c r="Y10" s="1"/>
      <c r="Z10" s="1"/>
      <c r="AA10" s="1"/>
      <c r="AB10" s="1"/>
      <c r="AC10" s="13"/>
    </row>
    <row r="11" spans="1:29" ht="15" customHeight="1" x14ac:dyDescent="0.2">
      <c r="A11" s="13"/>
      <c r="B11" s="3"/>
      <c r="C11" s="57" t="s">
        <v>80</v>
      </c>
      <c r="D11" s="58"/>
      <c r="E11" s="58"/>
      <c r="F11" s="58"/>
      <c r="G11" s="58"/>
      <c r="H11" s="58"/>
      <c r="I11" s="58"/>
      <c r="J11" s="70"/>
      <c r="K11" s="248">
        <f>July!K11+Aug!K11+Sep!K11</f>
        <v>7</v>
      </c>
      <c r="L11" s="249"/>
      <c r="M11" s="250"/>
      <c r="N11" s="1"/>
      <c r="O11" s="7" t="s">
        <v>36</v>
      </c>
      <c r="P11" s="43" t="s">
        <v>8</v>
      </c>
      <c r="Q11" s="44"/>
      <c r="R11" s="44"/>
      <c r="S11" s="44"/>
      <c r="T11" s="44"/>
      <c r="U11" s="44"/>
      <c r="V11" s="44"/>
      <c r="W11" s="44"/>
      <c r="X11" s="44"/>
      <c r="Y11" s="44"/>
      <c r="Z11" s="44"/>
      <c r="AA11" s="45"/>
      <c r="AB11" s="6"/>
      <c r="AC11" s="21"/>
    </row>
    <row r="12" spans="1:29" ht="15" customHeight="1" x14ac:dyDescent="0.2">
      <c r="A12" s="13"/>
      <c r="B12" s="3"/>
      <c r="C12" s="57" t="s">
        <v>81</v>
      </c>
      <c r="D12" s="58"/>
      <c r="E12" s="58"/>
      <c r="F12" s="58"/>
      <c r="G12" s="58"/>
      <c r="H12" s="58"/>
      <c r="I12" s="58"/>
      <c r="J12" s="70"/>
      <c r="K12" s="248">
        <f>July!K12+Aug!K12+Sep!K12</f>
        <v>0</v>
      </c>
      <c r="L12" s="249"/>
      <c r="M12" s="250"/>
      <c r="N12" s="1"/>
      <c r="O12" s="1"/>
      <c r="P12" s="135" t="s">
        <v>2</v>
      </c>
      <c r="Q12" s="136"/>
      <c r="R12" s="136"/>
      <c r="S12" s="136"/>
      <c r="T12" s="136"/>
      <c r="U12" s="136"/>
      <c r="V12" s="136"/>
      <c r="W12" s="134">
        <f>July!W12+Aug!W12+Sep!W12</f>
        <v>201070.69</v>
      </c>
      <c r="X12" s="64"/>
      <c r="Y12" s="64"/>
      <c r="Z12" s="64"/>
      <c r="AA12" s="65"/>
      <c r="AB12" s="1"/>
      <c r="AC12" s="13"/>
    </row>
    <row r="13" spans="1:29" ht="15" customHeight="1" x14ac:dyDescent="0.2">
      <c r="A13" s="13"/>
      <c r="B13" s="3"/>
      <c r="C13" s="114" t="s">
        <v>82</v>
      </c>
      <c r="D13" s="139"/>
      <c r="E13" s="139"/>
      <c r="F13" s="139"/>
      <c r="G13" s="139"/>
      <c r="H13" s="139"/>
      <c r="I13" s="139"/>
      <c r="J13" s="144"/>
      <c r="K13" s="248">
        <f>July!K13+Aug!K13+Sep!K13</f>
        <v>611</v>
      </c>
      <c r="L13" s="249"/>
      <c r="M13" s="250"/>
      <c r="N13" s="1"/>
      <c r="O13" s="1"/>
      <c r="P13" s="135" t="s">
        <v>107</v>
      </c>
      <c r="Q13" s="136"/>
      <c r="R13" s="136"/>
      <c r="S13" s="136"/>
      <c r="T13" s="136"/>
      <c r="U13" s="136"/>
      <c r="V13" s="136"/>
      <c r="W13" s="134">
        <f>July!W13+Aug!W13+Sep!W13</f>
        <v>0</v>
      </c>
      <c r="X13" s="64"/>
      <c r="Y13" s="64"/>
      <c r="Z13" s="64"/>
      <c r="AA13" s="65"/>
      <c r="AB13" s="1"/>
      <c r="AC13" s="13"/>
    </row>
    <row r="14" spans="1:29" ht="15" customHeight="1" x14ac:dyDescent="0.2">
      <c r="A14" s="13"/>
      <c r="B14" s="3"/>
      <c r="C14" s="57" t="s">
        <v>83</v>
      </c>
      <c r="D14" s="58"/>
      <c r="E14" s="58"/>
      <c r="F14" s="58"/>
      <c r="G14" s="58"/>
      <c r="H14" s="58"/>
      <c r="I14" s="58"/>
      <c r="J14" s="70"/>
      <c r="K14" s="248">
        <f>July!K14+Aug!K14+Sep!K14</f>
        <v>129</v>
      </c>
      <c r="L14" s="249"/>
      <c r="M14" s="250"/>
      <c r="N14" s="1"/>
      <c r="O14" s="1"/>
      <c r="P14" s="46" t="s">
        <v>22</v>
      </c>
      <c r="Q14" s="47"/>
      <c r="R14" s="47"/>
      <c r="S14" s="47"/>
      <c r="T14" s="47"/>
      <c r="U14" s="47"/>
      <c r="V14" s="47"/>
      <c r="W14" s="47"/>
      <c r="X14" s="48"/>
      <c r="Y14" s="254">
        <f>July!Y14+Aug!Y14+Sep!Y14</f>
        <v>0</v>
      </c>
      <c r="Z14" s="255"/>
      <c r="AA14" s="256"/>
      <c r="AB14" s="1"/>
      <c r="AC14" s="13"/>
    </row>
    <row r="15" spans="1:29" ht="15" customHeight="1" x14ac:dyDescent="0.2">
      <c r="A15" s="13"/>
      <c r="B15" s="3"/>
      <c r="C15" s="57" t="s">
        <v>84</v>
      </c>
      <c r="D15" s="58"/>
      <c r="E15" s="58"/>
      <c r="F15" s="58"/>
      <c r="G15" s="58"/>
      <c r="H15" s="58"/>
      <c r="I15" s="58"/>
      <c r="J15" s="70"/>
      <c r="K15" s="248">
        <f>July!K15+Aug!K15+Sep!K15</f>
        <v>0</v>
      </c>
      <c r="L15" s="249"/>
      <c r="M15" s="250"/>
      <c r="N15" s="1"/>
      <c r="O15" s="1"/>
      <c r="P15" s="46" t="s">
        <v>21</v>
      </c>
      <c r="Q15" s="47"/>
      <c r="R15" s="47"/>
      <c r="S15" s="47"/>
      <c r="T15" s="47"/>
      <c r="U15" s="47"/>
      <c r="V15" s="47"/>
      <c r="W15" s="47"/>
      <c r="X15" s="48"/>
      <c r="Y15" s="254">
        <f>July!Y15+Aug!Y15+Sep!Y15</f>
        <v>0</v>
      </c>
      <c r="Z15" s="255"/>
      <c r="AA15" s="256"/>
      <c r="AB15" s="1"/>
      <c r="AC15" s="13"/>
    </row>
    <row r="16" spans="1:29" ht="15" customHeight="1" x14ac:dyDescent="0.2">
      <c r="A16" s="13"/>
      <c r="B16" s="3"/>
      <c r="C16" s="57" t="s">
        <v>85</v>
      </c>
      <c r="D16" s="58"/>
      <c r="E16" s="58"/>
      <c r="F16" s="58"/>
      <c r="G16" s="58"/>
      <c r="H16" s="58"/>
      <c r="I16" s="58"/>
      <c r="J16" s="70"/>
      <c r="K16" s="248">
        <f>July!K16+Aug!K16+Sep!K16</f>
        <v>212.7</v>
      </c>
      <c r="L16" s="249"/>
      <c r="M16" s="250"/>
      <c r="N16" s="1"/>
      <c r="O16" s="1"/>
      <c r="P16" s="109" t="s">
        <v>74</v>
      </c>
      <c r="Q16" s="47"/>
      <c r="R16" s="47"/>
      <c r="S16" s="47"/>
      <c r="T16" s="47"/>
      <c r="U16" s="47"/>
      <c r="V16" s="47"/>
      <c r="W16" s="47"/>
      <c r="X16" s="48"/>
      <c r="Y16" s="254">
        <f>July!Y16+Aug!Y16+Sep!Y16</f>
        <v>0</v>
      </c>
      <c r="Z16" s="255"/>
      <c r="AA16" s="256"/>
      <c r="AB16" s="1"/>
      <c r="AC16" s="13"/>
    </row>
    <row r="17" spans="1:29" ht="15" customHeight="1" x14ac:dyDescent="0.2">
      <c r="A17" s="13"/>
      <c r="B17" s="3"/>
      <c r="C17" s="145" t="s">
        <v>18</v>
      </c>
      <c r="D17" s="138"/>
      <c r="E17" s="138"/>
      <c r="F17" s="138"/>
      <c r="G17" s="146"/>
      <c r="H17" s="259">
        <f>July!H17+Aug!H17+Sep!H17</f>
        <v>783</v>
      </c>
      <c r="I17" s="260"/>
      <c r="J17" s="261"/>
      <c r="K17" s="248">
        <f>July!K17+Aug!K17+Sep!K17</f>
        <v>489.375</v>
      </c>
      <c r="L17" s="249"/>
      <c r="M17" s="250"/>
      <c r="N17" s="1"/>
      <c r="O17" s="1"/>
      <c r="P17" s="130" t="s">
        <v>103</v>
      </c>
      <c r="Q17" s="47"/>
      <c r="R17" s="47"/>
      <c r="S17" s="47"/>
      <c r="T17" s="47"/>
      <c r="U17" s="47"/>
      <c r="V17" s="47"/>
      <c r="W17" s="47"/>
      <c r="X17" s="48"/>
      <c r="Y17" s="254">
        <f>July!Y17+Aug!Y17+Sep!Y17</f>
        <v>0</v>
      </c>
      <c r="Z17" s="255"/>
      <c r="AA17" s="256"/>
      <c r="AB17" s="1"/>
      <c r="AC17" s="13"/>
    </row>
    <row r="18" spans="1:29" ht="15" customHeight="1" x14ac:dyDescent="0.2">
      <c r="A18" s="13"/>
      <c r="B18" s="3"/>
      <c r="C18" s="114" t="s">
        <v>86</v>
      </c>
      <c r="D18" s="139"/>
      <c r="E18" s="139"/>
      <c r="F18" s="139"/>
      <c r="G18" s="139"/>
      <c r="H18" s="139"/>
      <c r="I18" s="139"/>
      <c r="J18" s="144"/>
      <c r="K18" s="248">
        <f>July!K18+Aug!K18+Sep!K18</f>
        <v>329.58000000000004</v>
      </c>
      <c r="L18" s="249"/>
      <c r="M18" s="250"/>
      <c r="N18" s="1"/>
      <c r="O18" s="1"/>
      <c r="P18" s="257" t="s">
        <v>101</v>
      </c>
      <c r="Q18" s="258"/>
      <c r="R18" s="258"/>
      <c r="S18" s="258"/>
      <c r="T18" s="258"/>
      <c r="U18" s="258"/>
      <c r="V18" s="258"/>
      <c r="W18" s="258"/>
      <c r="X18" s="149"/>
      <c r="Y18" s="254">
        <f>July!Y18+Aug!Y18+Sep!Y18</f>
        <v>0</v>
      </c>
      <c r="Z18" s="255"/>
      <c r="AA18" s="256"/>
      <c r="AB18" s="1"/>
      <c r="AC18" s="13"/>
    </row>
    <row r="19" spans="1:29" ht="15" customHeight="1" x14ac:dyDescent="0.2">
      <c r="A19" s="13"/>
      <c r="B19" s="3"/>
      <c r="C19" s="57" t="s">
        <v>87</v>
      </c>
      <c r="D19" s="58"/>
      <c r="E19" s="58"/>
      <c r="F19" s="58"/>
      <c r="G19" s="58"/>
      <c r="H19" s="58"/>
      <c r="I19" s="58"/>
      <c r="J19" s="70"/>
      <c r="K19" s="248">
        <f>July!K19+Aug!K19+Sep!K19</f>
        <v>0</v>
      </c>
      <c r="L19" s="249"/>
      <c r="M19" s="250"/>
      <c r="N19" s="1"/>
      <c r="O19" s="1"/>
      <c r="P19" s="257" t="s">
        <v>101</v>
      </c>
      <c r="Q19" s="258"/>
      <c r="R19" s="258"/>
      <c r="S19" s="258"/>
      <c r="T19" s="258"/>
      <c r="U19" s="258"/>
      <c r="V19" s="258"/>
      <c r="W19" s="258"/>
      <c r="X19" s="149"/>
      <c r="Y19" s="254">
        <f>July!Y19+Aug!Y19+Sep!Y19</f>
        <v>0</v>
      </c>
      <c r="Z19" s="255"/>
      <c r="AA19" s="256"/>
      <c r="AB19" s="1"/>
      <c r="AC19" s="13"/>
    </row>
    <row r="20" spans="1:29" ht="15" customHeight="1" x14ac:dyDescent="0.2">
      <c r="A20" s="13"/>
      <c r="B20" s="3"/>
      <c r="C20" s="153" t="s">
        <v>88</v>
      </c>
      <c r="D20" s="154"/>
      <c r="E20" s="154"/>
      <c r="F20" s="154"/>
      <c r="G20" s="154"/>
      <c r="H20" s="154"/>
      <c r="I20" s="154"/>
      <c r="J20" s="155"/>
      <c r="K20" s="248">
        <f>July!K20+Aug!K20+Sep!K20</f>
        <v>450</v>
      </c>
      <c r="L20" s="249"/>
      <c r="M20" s="250"/>
      <c r="N20" s="1"/>
      <c r="O20" s="1"/>
      <c r="P20" s="135" t="s">
        <v>8</v>
      </c>
      <c r="Q20" s="136"/>
      <c r="R20" s="136"/>
      <c r="S20" s="136"/>
      <c r="T20" s="136"/>
      <c r="U20" s="136"/>
      <c r="V20" s="136"/>
      <c r="W20" s="197">
        <f>W12+W13+Y14-Y15+Y16+Y17+Y18+Y19</f>
        <v>201070.69</v>
      </c>
      <c r="X20" s="198"/>
      <c r="Y20" s="198"/>
      <c r="Z20" s="198"/>
      <c r="AA20" s="199"/>
      <c r="AB20" s="1"/>
      <c r="AC20" s="13"/>
    </row>
    <row r="21" spans="1:29" ht="15" customHeight="1" x14ac:dyDescent="0.2">
      <c r="A21" s="13"/>
      <c r="B21" s="3"/>
      <c r="C21" s="57" t="s">
        <v>89</v>
      </c>
      <c r="D21" s="58"/>
      <c r="E21" s="58"/>
      <c r="F21" s="58"/>
      <c r="G21" s="58"/>
      <c r="H21" s="58"/>
      <c r="I21" s="58"/>
      <c r="J21" s="70"/>
      <c r="K21" s="248">
        <f>July!K21+Aug!K21+Sep!K21</f>
        <v>15</v>
      </c>
      <c r="L21" s="249"/>
      <c r="M21" s="250"/>
      <c r="N21" s="1"/>
      <c r="O21" s="1"/>
      <c r="P21" s="1"/>
      <c r="Q21" s="1"/>
      <c r="R21" s="1"/>
      <c r="S21" s="1"/>
      <c r="T21" s="1"/>
      <c r="U21" s="1"/>
      <c r="V21" s="1"/>
      <c r="W21" s="1"/>
      <c r="X21" s="1"/>
      <c r="Y21" s="1"/>
      <c r="Z21" s="1"/>
      <c r="AA21" s="1"/>
      <c r="AB21" s="1"/>
      <c r="AC21" s="13"/>
    </row>
    <row r="22" spans="1:29" ht="15" customHeight="1" x14ac:dyDescent="0.2">
      <c r="A22" s="13"/>
      <c r="B22" s="3"/>
      <c r="C22" s="147" t="s">
        <v>108</v>
      </c>
      <c r="D22" s="148"/>
      <c r="E22" s="148"/>
      <c r="F22" s="148"/>
      <c r="G22" s="148"/>
      <c r="H22" s="62"/>
      <c r="I22" s="62"/>
      <c r="J22" s="149"/>
      <c r="K22" s="248">
        <f>July!K22+Aug!K22+Sep!K22</f>
        <v>8850</v>
      </c>
      <c r="L22" s="249"/>
      <c r="M22" s="250"/>
      <c r="N22" s="1"/>
      <c r="O22" s="8"/>
      <c r="P22" s="83" t="s">
        <v>11</v>
      </c>
      <c r="Q22" s="44"/>
      <c r="R22" s="44"/>
      <c r="S22" s="44"/>
      <c r="T22" s="44"/>
      <c r="U22" s="44"/>
      <c r="V22" s="44"/>
      <c r="W22" s="44"/>
      <c r="X22" s="44"/>
      <c r="Y22" s="44"/>
      <c r="Z22" s="44"/>
      <c r="AA22" s="45"/>
      <c r="AB22" s="6"/>
      <c r="AC22" s="21"/>
    </row>
    <row r="23" spans="1:29" ht="15" customHeight="1" x14ac:dyDescent="0.2">
      <c r="A23" s="13"/>
      <c r="B23" s="3"/>
      <c r="C23" s="114" t="s">
        <v>72</v>
      </c>
      <c r="D23" s="139"/>
      <c r="E23" s="139"/>
      <c r="F23" s="139"/>
      <c r="G23" s="139"/>
      <c r="H23" s="139"/>
      <c r="I23" s="139"/>
      <c r="J23" s="144"/>
      <c r="K23" s="248">
        <f>July!K23+Aug!K23+Sep!K23</f>
        <v>175</v>
      </c>
      <c r="L23" s="249"/>
      <c r="M23" s="250"/>
      <c r="N23" s="1"/>
      <c r="O23" s="1"/>
      <c r="P23" s="46" t="s">
        <v>13</v>
      </c>
      <c r="Q23" s="47"/>
      <c r="R23" s="47"/>
      <c r="S23" s="47"/>
      <c r="T23" s="47"/>
      <c r="U23" s="47"/>
      <c r="V23" s="47"/>
      <c r="W23" s="47"/>
      <c r="X23" s="48"/>
      <c r="Y23" s="251">
        <f>July!Y23+Aug!Y23+Sep!Y23</f>
        <v>0</v>
      </c>
      <c r="Z23" s="252"/>
      <c r="AA23" s="253"/>
      <c r="AB23" s="1"/>
      <c r="AC23" s="13"/>
    </row>
    <row r="24" spans="1:29" ht="15" customHeight="1" x14ac:dyDescent="0.2">
      <c r="A24" s="13"/>
      <c r="B24" s="3"/>
      <c r="C24" s="150" t="s">
        <v>90</v>
      </c>
      <c r="D24" s="151"/>
      <c r="E24" s="151"/>
      <c r="F24" s="151"/>
      <c r="G24" s="151"/>
      <c r="H24" s="151"/>
      <c r="I24" s="151"/>
      <c r="J24" s="152"/>
      <c r="K24" s="248">
        <f>July!K24+Aug!K24+Sep!K24</f>
        <v>16934</v>
      </c>
      <c r="L24" s="249"/>
      <c r="M24" s="250"/>
      <c r="N24" s="1"/>
      <c r="O24" s="1"/>
      <c r="P24" s="46" t="s">
        <v>14</v>
      </c>
      <c r="Q24" s="47"/>
      <c r="R24" s="47"/>
      <c r="S24" s="47"/>
      <c r="T24" s="47"/>
      <c r="U24" s="47"/>
      <c r="V24" s="47"/>
      <c r="W24" s="47"/>
      <c r="X24" s="48"/>
      <c r="Y24" s="251">
        <f>July!Y24+Aug!Y24+Sep!Y24</f>
        <v>0</v>
      </c>
      <c r="Z24" s="252"/>
      <c r="AA24" s="253"/>
      <c r="AB24" s="1"/>
      <c r="AC24" s="13"/>
    </row>
    <row r="25" spans="1:29" ht="15" customHeight="1" x14ac:dyDescent="0.2">
      <c r="A25" s="13"/>
      <c r="B25" s="3"/>
      <c r="C25" s="57" t="s">
        <v>3</v>
      </c>
      <c r="D25" s="58"/>
      <c r="E25" s="58"/>
      <c r="F25" s="58"/>
      <c r="G25" s="58"/>
      <c r="H25" s="58"/>
      <c r="I25" s="58"/>
      <c r="J25" s="70"/>
      <c r="K25" s="248">
        <f>July!K25+Aug!K25+Sep!K25</f>
        <v>150</v>
      </c>
      <c r="L25" s="249"/>
      <c r="M25" s="250"/>
      <c r="N25" s="1"/>
      <c r="O25" s="1"/>
      <c r="P25" s="46" t="s">
        <v>15</v>
      </c>
      <c r="Q25" s="47"/>
      <c r="R25" s="47"/>
      <c r="S25" s="47"/>
      <c r="T25" s="47"/>
      <c r="U25" s="47"/>
      <c r="V25" s="47"/>
      <c r="W25" s="47"/>
      <c r="X25" s="48"/>
      <c r="Y25" s="251">
        <f>July!Y25+Aug!Y25+Sep!Y25</f>
        <v>0</v>
      </c>
      <c r="Z25" s="252"/>
      <c r="AA25" s="253"/>
      <c r="AB25" s="1"/>
      <c r="AC25" s="13"/>
    </row>
    <row r="26" spans="1:29" ht="15" customHeight="1" x14ac:dyDescent="0.2">
      <c r="A26" s="13"/>
      <c r="B26" s="3"/>
      <c r="C26" s="57" t="s">
        <v>91</v>
      </c>
      <c r="D26" s="58"/>
      <c r="E26" s="58"/>
      <c r="F26" s="58"/>
      <c r="G26" s="58"/>
      <c r="H26" s="58"/>
      <c r="I26" s="58"/>
      <c r="J26" s="70"/>
      <c r="K26" s="248">
        <f>July!K26+Aug!K26+Sep!K26</f>
        <v>0</v>
      </c>
      <c r="L26" s="249"/>
      <c r="M26" s="250"/>
      <c r="N26" s="1"/>
      <c r="O26" s="1"/>
      <c r="P26" s="46" t="s">
        <v>17</v>
      </c>
      <c r="Q26" s="47"/>
      <c r="R26" s="47"/>
      <c r="S26" s="47"/>
      <c r="T26" s="47"/>
      <c r="U26" s="47"/>
      <c r="V26" s="47"/>
      <c r="W26" s="47"/>
      <c r="X26" s="48"/>
      <c r="Y26" s="251">
        <f>July!Y26+Aug!Y26+Sep!Y26</f>
        <v>0</v>
      </c>
      <c r="Z26" s="252"/>
      <c r="AA26" s="253"/>
      <c r="AB26" s="1"/>
      <c r="AC26" s="13"/>
    </row>
    <row r="27" spans="1:29" ht="15" customHeight="1" x14ac:dyDescent="0.2">
      <c r="A27" s="13"/>
      <c r="B27" s="3"/>
      <c r="C27" s="57" t="s">
        <v>4</v>
      </c>
      <c r="D27" s="58"/>
      <c r="E27" s="58"/>
      <c r="F27" s="58"/>
      <c r="G27" s="58"/>
      <c r="H27" s="58"/>
      <c r="I27" s="58"/>
      <c r="J27" s="70"/>
      <c r="K27" s="248">
        <f>July!K27+Aug!K27+Sep!K27</f>
        <v>0</v>
      </c>
      <c r="L27" s="249"/>
      <c r="M27" s="250"/>
      <c r="N27" s="1"/>
      <c r="O27" s="1"/>
      <c r="P27" s="214" t="s">
        <v>16</v>
      </c>
      <c r="Q27" s="215"/>
      <c r="R27" s="215"/>
      <c r="S27" s="215"/>
      <c r="T27" s="215"/>
      <c r="U27" s="215"/>
      <c r="V27" s="215"/>
      <c r="W27" s="215"/>
      <c r="X27" s="216"/>
      <c r="Y27" s="251">
        <f>July!Y27+Aug!Y27+Sep!Y27</f>
        <v>0</v>
      </c>
      <c r="Z27" s="252"/>
      <c r="AA27" s="253"/>
      <c r="AB27" s="1"/>
      <c r="AC27" s="13"/>
    </row>
    <row r="28" spans="1:29" ht="15" customHeight="1" x14ac:dyDescent="0.2">
      <c r="A28" s="13"/>
      <c r="B28" s="3"/>
      <c r="C28" s="213" t="s">
        <v>119</v>
      </c>
      <c r="D28" s="62"/>
      <c r="E28" s="62"/>
      <c r="F28" s="62"/>
      <c r="G28" s="62"/>
      <c r="H28" s="62"/>
      <c r="I28" s="62"/>
      <c r="J28" s="149"/>
      <c r="K28" s="248">
        <f>July!K28+Aug!K28+Sep!K28</f>
        <v>330.24</v>
      </c>
      <c r="L28" s="249"/>
      <c r="M28" s="250"/>
      <c r="N28" s="1"/>
      <c r="O28" s="1"/>
      <c r="P28" s="208" t="s">
        <v>118</v>
      </c>
      <c r="Q28" s="209"/>
      <c r="R28" s="209"/>
      <c r="S28" s="209"/>
      <c r="T28" s="209"/>
      <c r="U28" s="209"/>
      <c r="V28" s="209"/>
      <c r="W28" s="209"/>
      <c r="X28" s="152"/>
      <c r="Y28" s="262">
        <f>July!Y28+Aug!Y28+Sep!Y28</f>
        <v>0</v>
      </c>
      <c r="Z28" s="263"/>
      <c r="AA28" s="264"/>
      <c r="AB28" s="1"/>
      <c r="AC28" s="13"/>
    </row>
    <row r="29" spans="1:29" ht="15" customHeight="1" x14ac:dyDescent="0.2">
      <c r="A29" s="13"/>
      <c r="B29" s="3"/>
      <c r="C29" s="57" t="s">
        <v>93</v>
      </c>
      <c r="D29" s="58"/>
      <c r="E29" s="58"/>
      <c r="F29" s="58"/>
      <c r="G29" s="58"/>
      <c r="H29" s="58"/>
      <c r="I29" s="58"/>
      <c r="J29" s="70"/>
      <c r="K29" s="248">
        <f>July!K29+Aug!K29+Sep!K29</f>
        <v>0</v>
      </c>
      <c r="L29" s="249"/>
      <c r="M29" s="250"/>
      <c r="N29" s="1"/>
      <c r="O29" s="1"/>
      <c r="P29" s="257" t="s">
        <v>101</v>
      </c>
      <c r="Q29" s="258"/>
      <c r="R29" s="258"/>
      <c r="S29" s="258"/>
      <c r="T29" s="258"/>
      <c r="U29" s="258"/>
      <c r="V29" s="258"/>
      <c r="W29" s="258"/>
      <c r="X29" s="149"/>
      <c r="Y29" s="251">
        <f>July!Y29+Aug!Y29+Sep!Y29</f>
        <v>0</v>
      </c>
      <c r="Z29" s="252"/>
      <c r="AA29" s="253"/>
      <c r="AB29" s="1"/>
      <c r="AC29" s="13"/>
    </row>
    <row r="30" spans="1:29" ht="15" customHeight="1" x14ac:dyDescent="0.2">
      <c r="A30" s="13"/>
      <c r="B30" s="3"/>
      <c r="C30" s="57" t="s">
        <v>94</v>
      </c>
      <c r="D30" s="58"/>
      <c r="E30" s="58"/>
      <c r="F30" s="58"/>
      <c r="G30" s="58"/>
      <c r="H30" s="58"/>
      <c r="I30" s="58"/>
      <c r="J30" s="70"/>
      <c r="K30" s="248">
        <f>July!K30+Aug!K30+Sep!K30</f>
        <v>1826.6599999999999</v>
      </c>
      <c r="L30" s="249"/>
      <c r="M30" s="250"/>
      <c r="N30" s="1"/>
      <c r="O30" s="1"/>
      <c r="P30" s="257" t="s">
        <v>101</v>
      </c>
      <c r="Q30" s="258"/>
      <c r="R30" s="258"/>
      <c r="S30" s="258"/>
      <c r="T30" s="258"/>
      <c r="U30" s="258"/>
      <c r="V30" s="258"/>
      <c r="W30" s="258"/>
      <c r="X30" s="149"/>
      <c r="Y30" s="251">
        <f>July!Y30+Aug!Y30+Sep!Y30</f>
        <v>0</v>
      </c>
      <c r="Z30" s="252"/>
      <c r="AA30" s="253"/>
      <c r="AB30" s="1"/>
      <c r="AC30" s="13"/>
    </row>
    <row r="31" spans="1:29" ht="15" customHeight="1" x14ac:dyDescent="0.2">
      <c r="A31" s="13"/>
      <c r="B31" s="3"/>
      <c r="C31" s="57" t="s">
        <v>95</v>
      </c>
      <c r="D31" s="58"/>
      <c r="E31" s="58"/>
      <c r="F31" s="58"/>
      <c r="G31" s="58"/>
      <c r="H31" s="58"/>
      <c r="I31" s="58"/>
      <c r="J31" s="70"/>
      <c r="K31" s="248">
        <f>July!K31+Aug!K31+Sep!K31</f>
        <v>0</v>
      </c>
      <c r="L31" s="249"/>
      <c r="M31" s="250"/>
      <c r="N31" s="1"/>
      <c r="O31" s="1"/>
      <c r="P31" s="109" t="s">
        <v>9</v>
      </c>
      <c r="Q31" s="47"/>
      <c r="R31" s="47"/>
      <c r="S31" s="47"/>
      <c r="T31" s="47"/>
      <c r="U31" s="47"/>
      <c r="V31" s="47"/>
      <c r="W31" s="47"/>
      <c r="X31" s="48"/>
      <c r="Y31" s="265">
        <f>SUM(Y23:AA30)+K42-Y28</f>
        <v>63765.885000000002</v>
      </c>
      <c r="Z31" s="266"/>
      <c r="AA31" s="267"/>
      <c r="AB31" s="1"/>
      <c r="AC31" s="13"/>
    </row>
    <row r="32" spans="1:29" ht="15" customHeight="1" thickBot="1" x14ac:dyDescent="0.25">
      <c r="A32" s="13"/>
      <c r="B32" s="3"/>
      <c r="C32" s="57" t="s">
        <v>96</v>
      </c>
      <c r="D32" s="104"/>
      <c r="E32" s="104"/>
      <c r="F32" s="104"/>
      <c r="G32" s="104"/>
      <c r="H32" s="104"/>
      <c r="I32" s="104"/>
      <c r="J32" s="105"/>
      <c r="K32" s="248">
        <f>July!K32+Aug!K32+Sep!K32</f>
        <v>48</v>
      </c>
      <c r="L32" s="249"/>
      <c r="M32" s="250"/>
      <c r="N32" s="1"/>
      <c r="O32" s="1"/>
      <c r="P32" s="1"/>
      <c r="Q32" s="1"/>
      <c r="R32" s="1"/>
      <c r="S32" s="1"/>
      <c r="T32" s="1"/>
      <c r="U32" s="1"/>
      <c r="V32" s="1"/>
      <c r="W32" s="1"/>
      <c r="X32" s="1"/>
      <c r="Y32" s="1"/>
      <c r="Z32" s="1"/>
      <c r="AA32" s="1"/>
      <c r="AB32" s="1"/>
      <c r="AC32" s="13"/>
    </row>
    <row r="33" spans="1:58" ht="15" customHeight="1" thickTop="1" x14ac:dyDescent="0.2">
      <c r="A33" s="13"/>
      <c r="B33" s="3"/>
      <c r="C33" s="114" t="s">
        <v>97</v>
      </c>
      <c r="D33" s="115"/>
      <c r="E33" s="115"/>
      <c r="F33" s="115"/>
      <c r="G33" s="115"/>
      <c r="H33" s="115"/>
      <c r="I33" s="115"/>
      <c r="J33" s="116"/>
      <c r="K33" s="248">
        <f>July!K33+Aug!K33+Sep!K33</f>
        <v>13559.699999999999</v>
      </c>
      <c r="L33" s="249"/>
      <c r="M33" s="250"/>
      <c r="N33" s="2" t="s">
        <v>36</v>
      </c>
      <c r="O33" s="9" t="s">
        <v>36</v>
      </c>
      <c r="P33" s="178" t="s">
        <v>10</v>
      </c>
      <c r="Q33" s="179"/>
      <c r="R33" s="179"/>
      <c r="S33" s="179"/>
      <c r="T33" s="179"/>
      <c r="U33" s="179"/>
      <c r="V33" s="179"/>
      <c r="W33" s="179"/>
      <c r="X33" s="180"/>
      <c r="Y33" s="205">
        <f>W9-W20-Y31</f>
        <v>60069.344999999979</v>
      </c>
      <c r="Z33" s="206"/>
      <c r="AA33" s="207"/>
      <c r="AB33" s="5"/>
      <c r="AC33" s="21"/>
    </row>
    <row r="34" spans="1:58" ht="15" customHeight="1" x14ac:dyDescent="0.2">
      <c r="A34" s="13"/>
      <c r="B34" s="3"/>
      <c r="C34" s="57" t="s">
        <v>12</v>
      </c>
      <c r="D34" s="104"/>
      <c r="E34" s="104"/>
      <c r="F34" s="104"/>
      <c r="G34" s="104"/>
      <c r="H34" s="104"/>
      <c r="I34" s="104" t="s">
        <v>36</v>
      </c>
      <c r="J34" s="105"/>
      <c r="K34" s="248">
        <f>July!K34+Aug!K34+Sep!K34</f>
        <v>0</v>
      </c>
      <c r="L34" s="249"/>
      <c r="M34" s="250"/>
      <c r="N34" s="1"/>
      <c r="O34" s="3"/>
      <c r="P34" s="139"/>
      <c r="Q34" s="139"/>
      <c r="R34" s="139"/>
      <c r="S34" s="139"/>
      <c r="T34" s="139"/>
      <c r="U34" s="139"/>
      <c r="V34" s="139"/>
      <c r="W34" s="139"/>
      <c r="X34" s="139"/>
      <c r="Y34" s="272"/>
      <c r="Z34" s="272"/>
      <c r="AA34" s="272"/>
      <c r="AB34" s="3"/>
      <c r="AC34" s="13"/>
      <c r="AJ34" s="237" t="s">
        <v>122</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248">
        <f>July!K35+Aug!K35+Sep!K35</f>
        <v>0</v>
      </c>
      <c r="L35" s="249"/>
      <c r="M35" s="250"/>
      <c r="N35" s="1"/>
      <c r="O35" s="3"/>
      <c r="P35" s="83" t="s">
        <v>110</v>
      </c>
      <c r="Q35" s="131"/>
      <c r="R35" s="131"/>
      <c r="S35" s="131"/>
      <c r="T35" s="131"/>
      <c r="U35" s="131"/>
      <c r="V35" s="131"/>
      <c r="W35" s="131"/>
      <c r="X35" s="131"/>
      <c r="Y35" s="132"/>
      <c r="Z35" s="132"/>
      <c r="AA35" s="133"/>
      <c r="AB35" s="3"/>
      <c r="AC35" s="35">
        <v>0</v>
      </c>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248">
        <f>July!K36+Aug!K36+Sep!K36</f>
        <v>0</v>
      </c>
      <c r="L36" s="249"/>
      <c r="M36" s="250"/>
      <c r="N36" s="1"/>
      <c r="O36" s="3"/>
      <c r="P36" s="172" t="s">
        <v>111</v>
      </c>
      <c r="Q36" s="173"/>
      <c r="R36" s="173"/>
      <c r="S36" s="173"/>
      <c r="T36" s="173"/>
      <c r="U36" s="173"/>
      <c r="V36" s="174"/>
      <c r="W36" s="175">
        <v>1.4999999999999999E-2</v>
      </c>
      <c r="X36" s="176"/>
      <c r="Y36" s="177">
        <f>MAX(AC35,AC36)</f>
        <v>901.04017499999964</v>
      </c>
      <c r="Z36" s="64"/>
      <c r="AA36" s="65"/>
      <c r="AB36" s="3"/>
      <c r="AC36" s="35">
        <f>Y33*W36</f>
        <v>901.04017499999964</v>
      </c>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248">
        <f>July!K37+Aug!K37+Sep!K37</f>
        <v>600</v>
      </c>
      <c r="L37" s="249"/>
      <c r="M37" s="250"/>
      <c r="N37" s="1"/>
      <c r="O37" s="3"/>
      <c r="P37" s="172" t="s">
        <v>117</v>
      </c>
      <c r="Q37" s="173"/>
      <c r="R37" s="173"/>
      <c r="S37" s="173"/>
      <c r="T37" s="173"/>
      <c r="U37" s="173"/>
      <c r="V37" s="174"/>
      <c r="W37" s="175">
        <v>0.18</v>
      </c>
      <c r="X37" s="176">
        <v>0.18</v>
      </c>
      <c r="Y37" s="177">
        <f>MAX(AC35,AC37)</f>
        <v>8649.985679999998</v>
      </c>
      <c r="Z37" s="64">
        <f>(Y33*0.8)*X37</f>
        <v>8649.985679999998</v>
      </c>
      <c r="AA37" s="65"/>
      <c r="AB37" s="3"/>
      <c r="AC37" s="35">
        <f>((Y33*0.8)+Y23-Y28)*W37</f>
        <v>8649.985679999998</v>
      </c>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114" t="s">
        <v>101</v>
      </c>
      <c r="D38" s="115"/>
      <c r="E38" s="115"/>
      <c r="F38" s="115"/>
      <c r="G38" s="115"/>
      <c r="H38" s="115"/>
      <c r="I38" s="115"/>
      <c r="J38" s="116"/>
      <c r="K38" s="248">
        <f>July!K38+Aug!K38+Sep!K38</f>
        <v>6221.91</v>
      </c>
      <c r="L38" s="249"/>
      <c r="M38" s="250"/>
      <c r="N38" s="1"/>
      <c r="O38" s="3"/>
      <c r="P38" s="172" t="s">
        <v>116</v>
      </c>
      <c r="Q38" s="173"/>
      <c r="R38" s="173"/>
      <c r="S38" s="173"/>
      <c r="T38" s="173"/>
      <c r="U38" s="173"/>
      <c r="V38" s="174"/>
      <c r="W38" s="175">
        <v>4.9500000000000002E-2</v>
      </c>
      <c r="X38" s="176">
        <v>4.9500000000000002E-2</v>
      </c>
      <c r="Y38" s="177">
        <f>MAX(AC35,AC38)</f>
        <v>2378.7460619999997</v>
      </c>
      <c r="Z38" s="64">
        <f>(Y33*0.8)*X38</f>
        <v>2378.7460619999997</v>
      </c>
      <c r="AA38" s="65"/>
      <c r="AB38" s="3"/>
      <c r="AC38" s="35">
        <f>((Y33*0.8)+Y23-Y28)*W38</f>
        <v>2378.7460619999997</v>
      </c>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114" t="s">
        <v>101</v>
      </c>
      <c r="D39" s="115"/>
      <c r="E39" s="115"/>
      <c r="F39" s="115"/>
      <c r="G39" s="115"/>
      <c r="H39" s="115"/>
      <c r="I39" s="115"/>
      <c r="J39" s="116"/>
      <c r="K39" s="248">
        <f>July!K39+Aug!K39+Sep!K39</f>
        <v>3370.7300000000005</v>
      </c>
      <c r="L39" s="249"/>
      <c r="M39" s="250"/>
      <c r="N39" s="1"/>
      <c r="O39" s="3"/>
      <c r="P39" s="100" t="s">
        <v>112</v>
      </c>
      <c r="Q39" s="101"/>
      <c r="R39" s="101"/>
      <c r="S39" s="101"/>
      <c r="T39" s="101"/>
      <c r="U39" s="101"/>
      <c r="V39" s="101"/>
      <c r="W39" s="101"/>
      <c r="X39" s="101"/>
      <c r="Y39" s="102"/>
      <c r="Z39" s="102"/>
      <c r="AA39" s="103"/>
      <c r="AB39" s="3"/>
      <c r="AC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114" t="s">
        <v>101</v>
      </c>
      <c r="D40" s="115"/>
      <c r="E40" s="115"/>
      <c r="F40" s="115"/>
      <c r="G40" s="115"/>
      <c r="H40" s="115"/>
      <c r="I40" s="115"/>
      <c r="J40" s="116"/>
      <c r="K40" s="248">
        <f>July!K40+Aug!K40+Sep!K40</f>
        <v>0</v>
      </c>
      <c r="L40" s="249"/>
      <c r="M40" s="250"/>
      <c r="N40" s="1"/>
      <c r="O40" s="1"/>
      <c r="P40" s="117" t="s">
        <v>113</v>
      </c>
      <c r="Q40" s="118"/>
      <c r="R40" s="118"/>
      <c r="S40" s="118"/>
      <c r="T40" s="118"/>
      <c r="U40" s="118"/>
      <c r="V40" s="118"/>
      <c r="W40" s="118"/>
      <c r="X40" s="118"/>
      <c r="Y40" s="118"/>
      <c r="Z40" s="118"/>
      <c r="AA40" s="119"/>
      <c r="AB40" s="1"/>
      <c r="AC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114" t="s">
        <v>101</v>
      </c>
      <c r="D41" s="115"/>
      <c r="E41" s="115"/>
      <c r="F41" s="115"/>
      <c r="G41" s="115"/>
      <c r="H41" s="115"/>
      <c r="I41" s="115"/>
      <c r="J41" s="116"/>
      <c r="K41" s="248">
        <f>July!K41+Aug!K41+Sep!K41</f>
        <v>0</v>
      </c>
      <c r="L41" s="249"/>
      <c r="M41" s="250"/>
      <c r="N41" s="1"/>
      <c r="O41" s="1"/>
      <c r="P41" s="120" t="s">
        <v>114</v>
      </c>
      <c r="Q41" s="121"/>
      <c r="R41" s="121"/>
      <c r="S41" s="121"/>
      <c r="T41" s="121"/>
      <c r="U41" s="121"/>
      <c r="V41" s="121"/>
      <c r="W41" s="121"/>
      <c r="X41" s="121"/>
      <c r="Y41" s="122"/>
      <c r="Z41" s="122"/>
      <c r="AA41" s="123"/>
      <c r="AB41" s="1"/>
      <c r="AC41" s="13"/>
    </row>
    <row r="42" spans="1:58" ht="15" customHeight="1" x14ac:dyDescent="0.2">
      <c r="A42" s="13"/>
      <c r="B42" s="3"/>
      <c r="C42" s="57" t="s">
        <v>102</v>
      </c>
      <c r="D42" s="104"/>
      <c r="E42" s="104"/>
      <c r="F42" s="104"/>
      <c r="G42" s="104"/>
      <c r="H42" s="104"/>
      <c r="I42" s="104"/>
      <c r="J42" s="105"/>
      <c r="K42" s="190">
        <f>SUM(K6:M41)</f>
        <v>63765.885000000002</v>
      </c>
      <c r="L42" s="191"/>
      <c r="M42" s="192"/>
      <c r="N42" s="1"/>
      <c r="O42" s="1"/>
      <c r="P42" s="124" t="s">
        <v>115</v>
      </c>
      <c r="Q42" s="125"/>
      <c r="R42" s="125"/>
      <c r="S42" s="125"/>
      <c r="T42" s="125"/>
      <c r="U42" s="125"/>
      <c r="V42" s="125"/>
      <c r="W42" s="125"/>
      <c r="X42" s="125"/>
      <c r="Y42" s="125">
        <f>W9-W20-Y31-Y40</f>
        <v>60069.344999999979</v>
      </c>
      <c r="Z42" s="125"/>
      <c r="AA42" s="126"/>
      <c r="AC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row>
    <row r="45" spans="1:58"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row>
    <row r="49" spans="1:29"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row>
    <row r="50" spans="1:29"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row>
    <row r="51" spans="1:29"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row>
    <row r="52" spans="1:29"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row>
    <row r="53" spans="1:29"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spans="1:29"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1:29"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29"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1:29"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29"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row>
    <row r="60" spans="1:29"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spans="1:29"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spans="1:29"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row>
    <row r="66" spans="1:29"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1:29"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spans="1:29"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row>
    <row r="71" spans="1:29"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row>
    <row r="72" spans="1:29"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row>
    <row r="73" spans="1:29"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row>
    <row r="74" spans="1:29"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row>
    <row r="75" spans="1:29"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spans="1:29"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row>
    <row r="77" spans="1:29"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row>
    <row r="78" spans="1:29"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29"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row r="80" spans="1:29"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spans="1:29"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row>
    <row r="82" spans="1:29" s="10" customFormat="1" x14ac:dyDescent="0.2"/>
    <row r="83" spans="1:29"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row>
    <row r="84" spans="1:29"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spans="1:29"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row>
    <row r="86" spans="1:29"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row>
    <row r="87" spans="1:29"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row>
    <row r="88" spans="1:29"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row>
    <row r="89" spans="1:29"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spans="1:29"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row>
    <row r="91" spans="1:29"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row>
    <row r="92" spans="1:29"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row>
    <row r="93" spans="1:29"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row>
    <row r="94" spans="1:29"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row>
    <row r="95" spans="1:29"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row>
    <row r="96" spans="1:29"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row>
    <row r="97" spans="1:29"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row>
    <row r="98" spans="1:29"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row>
    <row r="99" spans="1:29"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row>
    <row r="100" spans="1:29"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spans="1:29"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row>
    <row r="102" spans="1:29"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row>
    <row r="103" spans="1:29"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row>
    <row r="104" spans="1:29"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row>
    <row r="105" spans="1:29"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row>
    <row r="106" spans="1:29"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row>
    <row r="107" spans="1:29"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row>
    <row r="108" spans="1:29"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row>
    <row r="109" spans="1:29"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row>
    <row r="110" spans="1:29"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row>
    <row r="111" spans="1:29"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row>
    <row r="112" spans="1:29"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row>
    <row r="113" spans="1:29"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row>
    <row r="114" spans="1:29"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row>
    <row r="115" spans="1:29"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row>
    <row r="116" spans="1:29"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row>
    <row r="117" spans="1:29"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row>
    <row r="118" spans="1:29"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row>
    <row r="119" spans="1:29"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row>
    <row r="120" spans="1:29"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row>
    <row r="121" spans="1:29"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row>
    <row r="122" spans="1:29"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row>
    <row r="123" spans="1:29"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row>
    <row r="124" spans="1:29"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row>
    <row r="125" spans="1:29"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row>
    <row r="126" spans="1:29"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row>
    <row r="127" spans="1:29"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row>
    <row r="128" spans="1:29"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row>
    <row r="129" spans="1:29"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row>
    <row r="130" spans="1:29"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row>
    <row r="131" spans="1:29"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spans="1:29"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row>
    <row r="133" spans="1:29"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row>
    <row r="134" spans="1:29"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row>
    <row r="135" spans="1:29"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row>
    <row r="136" spans="1:29"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row>
    <row r="137" spans="1:29"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row>
    <row r="138" spans="1:29"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row>
    <row r="139" spans="1:29"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row>
    <row r="140" spans="1:29"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row>
    <row r="141" spans="1:29"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row>
    <row r="142" spans="1:29"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row>
    <row r="143" spans="1:29"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row>
    <row r="144" spans="1:29"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row>
    <row r="145" spans="1:29"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row>
    <row r="146" spans="1:29"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row>
    <row r="147" spans="1:29"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row>
    <row r="148" spans="1:29"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row>
    <row r="149" spans="1:29"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row>
    <row r="150" spans="1:29"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row>
    <row r="151" spans="1:29"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row>
    <row r="152" spans="1:29"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row>
    <row r="153" spans="1:29"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row>
    <row r="154" spans="1:29"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row>
    <row r="155" spans="1:29"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row>
    <row r="156" spans="1:29"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row>
    <row r="157" spans="1:29"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row>
    <row r="158" spans="1:29"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row>
    <row r="159" spans="1:29"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row>
    <row r="160" spans="1:29"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row>
    <row r="161" spans="1:29"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row>
    <row r="162" spans="1:29"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row>
    <row r="163" spans="1:29"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row>
    <row r="164" spans="1:29"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row>
    <row r="165" spans="1:29"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row>
    <row r="166" spans="1:29"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row>
    <row r="167" spans="1:29"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row>
    <row r="168" spans="1:29"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row>
    <row r="169" spans="1:29"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row>
    <row r="170" spans="1:29"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row>
    <row r="171" spans="1:29"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row>
    <row r="172" spans="1:29"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row>
    <row r="173" spans="1:29"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row>
    <row r="174" spans="1:29"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row>
    <row r="175" spans="1:29"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row>
    <row r="176" spans="1:29"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row>
    <row r="177" spans="1:29"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row>
    <row r="178" spans="1:29"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row>
    <row r="179" spans="1:29"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row>
    <row r="180" spans="1:29"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row>
    <row r="181" spans="1:29"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row>
    <row r="182" spans="1:29"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row>
    <row r="183" spans="1:29"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row>
    <row r="184" spans="1:29"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row>
    <row r="185" spans="1:29"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row>
    <row r="186" spans="1:29"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row>
    <row r="187" spans="1:29"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row>
    <row r="188" spans="1:29"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row>
    <row r="189" spans="1:29"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row>
    <row r="190" spans="1:29"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row>
    <row r="191" spans="1:29"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row>
    <row r="192" spans="1:29"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row>
    <row r="193" spans="1:29"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row>
    <row r="194" spans="1:29"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row>
    <row r="195" spans="1:29"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row>
    <row r="196" spans="1:29"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row>
    <row r="197" spans="1:29"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row>
    <row r="198" spans="1:29"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row>
    <row r="199" spans="1:29"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row>
    <row r="200" spans="1:29"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row>
    <row r="201" spans="1:29"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row>
    <row r="202" spans="1:29"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row>
    <row r="203" spans="1:29"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row>
    <row r="204" spans="1:29"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row>
    <row r="205" spans="1:29"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row>
    <row r="206" spans="1:29"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row>
    <row r="207" spans="1:29"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row>
    <row r="208" spans="1:29"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row>
    <row r="209" spans="1:29"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row>
    <row r="210" spans="1:29"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row>
    <row r="211" spans="1:29"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row>
    <row r="212" spans="1:29"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row>
    <row r="213" spans="1:29"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row>
    <row r="214" spans="1:29"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row>
    <row r="215" spans="1:29"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row>
    <row r="216" spans="1:29"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row>
    <row r="217" spans="1:29"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row>
    <row r="218" spans="1:29"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row>
    <row r="219" spans="1:29"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row>
    <row r="220" spans="1:29"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row>
    <row r="221" spans="1:29"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row>
    <row r="222" spans="1:29"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row>
    <row r="223" spans="1:29"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row>
    <row r="224" spans="1:29"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row>
    <row r="225" spans="1:29"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row>
    <row r="226" spans="1:29"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row>
    <row r="227" spans="1:29"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row>
    <row r="228" spans="1:29"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row>
    <row r="229" spans="1:29"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row>
    <row r="230" spans="1:29"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row>
    <row r="231" spans="1:29"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row>
    <row r="232" spans="1:29"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row>
    <row r="233" spans="1:29"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row>
    <row r="234" spans="1:29"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row>
    <row r="235" spans="1:29"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row>
    <row r="236" spans="1:29"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row>
    <row r="237" spans="1:29"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row>
    <row r="238" spans="1:29"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row>
    <row r="239" spans="1:29"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row>
    <row r="240" spans="1:29"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row>
    <row r="241" spans="1:29"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row>
    <row r="242" spans="1:29"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row>
    <row r="243" spans="1:29"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row>
    <row r="244" spans="1:29"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row>
    <row r="245" spans="1:29"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row>
    <row r="246" spans="1:29"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row>
    <row r="247" spans="1:29"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row>
    <row r="248" spans="1:29"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row>
    <row r="249" spans="1:29"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row>
    <row r="250" spans="1:29"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row>
    <row r="251" spans="1:29"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row>
    <row r="252" spans="1:29"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row>
    <row r="253" spans="1:29"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row>
    <row r="254" spans="1:29"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row>
    <row r="255" spans="1:29"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row>
    <row r="256" spans="1:29"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row>
    <row r="257" spans="1:29"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row>
    <row r="258" spans="1:29"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row>
    <row r="259" spans="1:29"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row>
    <row r="260" spans="1:29"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row>
    <row r="261" spans="1:29"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row>
    <row r="262" spans="1:29"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row>
    <row r="263" spans="1:29"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row>
    <row r="264" spans="1:29"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row>
    <row r="265" spans="1:29"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row>
    <row r="266" spans="1:29"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row>
    <row r="267" spans="1:29"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row>
    <row r="268" spans="1:29"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row>
    <row r="269" spans="1:29"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row>
    <row r="270" spans="1:29"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row>
    <row r="271" spans="1:29"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row>
    <row r="272" spans="1:29"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row>
    <row r="273" spans="1:29"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row>
    <row r="274" spans="1:29"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row>
    <row r="275" spans="1:29"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row>
    <row r="276" spans="1:29"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row>
    <row r="277" spans="1:29"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row>
    <row r="278" spans="1:29"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row>
    <row r="279" spans="1:29"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row>
    <row r="280" spans="1:29"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row>
    <row r="281" spans="1:29"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row>
    <row r="282" spans="1:29"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row>
    <row r="283" spans="1:29"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row>
    <row r="284" spans="1:29"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row>
    <row r="285" spans="1:29"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row>
    <row r="286" spans="1:29"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row>
    <row r="287" spans="1:29"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row>
    <row r="288" spans="1:29"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row>
    <row r="289" spans="1:29"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row>
    <row r="290" spans="1:29"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row>
    <row r="291" spans="1:29"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row>
    <row r="292" spans="1:29"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row>
    <row r="293" spans="1:29"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row>
    <row r="294" spans="1:29"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row>
    <row r="295" spans="1:29"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row>
    <row r="296" spans="1:29"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row>
    <row r="297" spans="1:29"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row>
    <row r="298" spans="1:29"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row>
    <row r="299" spans="1:29"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row>
    <row r="300" spans="1:29"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row>
    <row r="301" spans="1:29"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row>
    <row r="302" spans="1:29"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row>
    <row r="303" spans="1:29"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row>
    <row r="304" spans="1:29"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row>
    <row r="305" spans="1:29"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row>
    <row r="306" spans="1:29"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row>
    <row r="307" spans="1:29"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row>
    <row r="308" spans="1:29"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row>
    <row r="309" spans="1:29"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row>
    <row r="310" spans="1:29"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row>
    <row r="311" spans="1:29"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row>
    <row r="312" spans="1:29"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row>
    <row r="313" spans="1:29"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row>
    <row r="314" spans="1:29"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row>
    <row r="315" spans="1:29"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row>
    <row r="316" spans="1:29"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row>
    <row r="317" spans="1:29"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row>
    <row r="318" spans="1:29"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row>
    <row r="319" spans="1:29"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row>
    <row r="320" spans="1:29"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row>
    <row r="321" spans="1:29"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row>
    <row r="322" spans="1:29"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row>
    <row r="323" spans="1:29"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row>
    <row r="324" spans="1:29"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row>
    <row r="325" spans="1:29"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row>
    <row r="326" spans="1:29"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row>
    <row r="327" spans="1:29"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row>
    <row r="328" spans="1:29"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row>
    <row r="329" spans="1:29"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row>
    <row r="330" spans="1:29"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row>
    <row r="331" spans="1:29"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row>
    <row r="332" spans="1:29"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row>
    <row r="333" spans="1:29"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row>
    <row r="334" spans="1:29"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row>
    <row r="335" spans="1:29"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row>
    <row r="336" spans="1:29"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row>
    <row r="337" spans="1:29"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row>
    <row r="338" spans="1:29"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row>
    <row r="339" spans="1:29"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row>
    <row r="340" spans="1:29"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row>
    <row r="341" spans="1:29"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row>
    <row r="342" spans="1:29"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row>
    <row r="343" spans="1:29"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row>
    <row r="344" spans="1:29"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row>
    <row r="345" spans="1:29"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row>
    <row r="346" spans="1:29"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row>
    <row r="347" spans="1:29"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row>
    <row r="348" spans="1:29"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row>
    <row r="349" spans="1:29"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row>
    <row r="350" spans="1:29"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row>
    <row r="351" spans="1:29"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row>
    <row r="352" spans="1:29"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row>
    <row r="353" spans="1:29"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row>
    <row r="354" spans="1:29"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row>
    <row r="355" spans="1:29"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row>
    <row r="356" spans="1:29"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row>
    <row r="357" spans="1:29"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row>
    <row r="358" spans="1:29"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row>
    <row r="359" spans="1:29"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row>
    <row r="360" spans="1:29"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row>
    <row r="361" spans="1:29"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row>
    <row r="362" spans="1:29"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row>
    <row r="363" spans="1:29"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row>
    <row r="364" spans="1:29"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row>
    <row r="365" spans="1:29"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row>
    <row r="366" spans="1:29"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row>
    <row r="367" spans="1:29"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row>
    <row r="368" spans="1:29"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row>
    <row r="369" spans="1:29"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row>
    <row r="370" spans="1:29"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row>
    <row r="371" spans="1:29"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row>
    <row r="372" spans="1:29"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row>
    <row r="373" spans="1:29"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row>
    <row r="374" spans="1:29"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row>
    <row r="375" spans="1:29"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row>
    <row r="376" spans="1:29"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row>
    <row r="377" spans="1:29"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row>
    <row r="378" spans="1:29"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row>
    <row r="379" spans="1:29"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row>
    <row r="380" spans="1:29"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row>
    <row r="381" spans="1:29"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row>
    <row r="382" spans="1:29"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row>
    <row r="383" spans="1:29"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row>
    <row r="384" spans="1:29"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row>
    <row r="385" spans="1:29"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row>
    <row r="386" spans="1:29"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row>
    <row r="387" spans="1:29"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row>
    <row r="388" spans="1:29"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row>
    <row r="389" spans="1:29"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row>
    <row r="390" spans="1:29"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row>
    <row r="391" spans="1:29"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row>
    <row r="392" spans="1:29"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row>
    <row r="393" spans="1:29"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row>
    <row r="394" spans="1:29"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row>
    <row r="395" spans="1:29"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row>
    <row r="396" spans="1:29"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row>
    <row r="397" spans="1:29"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row>
    <row r="398" spans="1:29"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row>
    <row r="399" spans="1:29"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row>
    <row r="400" spans="1:29"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row>
    <row r="401" spans="1:29"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row>
    <row r="402" spans="1:29"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row>
    <row r="403" spans="1:29"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row>
    <row r="404" spans="1:29"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row>
    <row r="405" spans="1:29"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row>
    <row r="406" spans="1:29"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row>
    <row r="407" spans="1:29"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row>
    <row r="408" spans="1:29"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row>
    <row r="409" spans="1:29"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row>
    <row r="410" spans="1:29"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row>
    <row r="411" spans="1:29"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row>
    <row r="412" spans="1:29"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row>
    <row r="413" spans="1:29"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row>
    <row r="414" spans="1:29"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row>
    <row r="415" spans="1:29"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row>
    <row r="416" spans="1:29"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row>
    <row r="417" spans="1:29"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row>
    <row r="418" spans="1:29"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row>
    <row r="419" spans="1:29"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row>
    <row r="420" spans="1:29"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row>
    <row r="421" spans="1:29"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row>
    <row r="422" spans="1:29"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row>
    <row r="423" spans="1:29"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row>
    <row r="424" spans="1:29"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row>
    <row r="425" spans="1:29"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row>
    <row r="426" spans="1:29"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row>
    <row r="427" spans="1:29"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row>
    <row r="428" spans="1:29"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row>
    <row r="429" spans="1:29"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row>
    <row r="430" spans="1:29"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row>
    <row r="431" spans="1:29"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row>
    <row r="432" spans="1:29"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row>
    <row r="433" spans="1:29"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row>
    <row r="434" spans="1:29"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row>
    <row r="435" spans="1:29"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row>
    <row r="436" spans="1:29"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row>
    <row r="437" spans="1:29"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row>
    <row r="438" spans="1:29"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row>
    <row r="439" spans="1:29"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row>
    <row r="440" spans="1:29"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row>
    <row r="441" spans="1:29"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row>
    <row r="442" spans="1:29"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row>
    <row r="443" spans="1:29"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row>
    <row r="444" spans="1:29"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row>
    <row r="445" spans="1:29"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row>
    <row r="446" spans="1:29"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row>
    <row r="447" spans="1:29"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row>
    <row r="448" spans="1:29"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row>
    <row r="449" spans="1:29"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row>
    <row r="450" spans="1:29"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row>
    <row r="451" spans="1:29"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row>
    <row r="452" spans="1:29"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row>
    <row r="453" spans="1:29"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row>
    <row r="454" spans="1:29"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row>
    <row r="455" spans="1:29"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row>
    <row r="456" spans="1:29"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row>
    <row r="457" spans="1:29"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row>
    <row r="458" spans="1:29"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row>
    <row r="459" spans="1:29"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row>
    <row r="460" spans="1:29"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row>
    <row r="461" spans="1:29"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row>
    <row r="462" spans="1:29"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row>
    <row r="463" spans="1:29"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row>
    <row r="464" spans="1:29"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row>
    <row r="465" spans="1:29"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row>
    <row r="466" spans="1:29"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row>
    <row r="467" spans="1:29"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row>
    <row r="468" spans="1:29"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row>
    <row r="469" spans="1:29"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row>
    <row r="470" spans="1:29"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row>
    <row r="471" spans="1:29"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row>
    <row r="472" spans="1:29"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row>
    <row r="473" spans="1:29"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row>
    <row r="474" spans="1:29"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row>
    <row r="475" spans="1:29"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row>
    <row r="476" spans="1:29"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row>
    <row r="477" spans="1:29"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row>
    <row r="478" spans="1:29"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row>
    <row r="479" spans="1:29"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row>
    <row r="480" spans="1:29"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row>
    <row r="481" spans="1:29"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row>
    <row r="482" spans="1:29"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row>
    <row r="483" spans="1:29"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row>
    <row r="484" spans="1:29"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row>
    <row r="485" spans="1:29"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row>
    <row r="486" spans="1:29"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row>
    <row r="487" spans="1:29"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row>
    <row r="488" spans="1:29"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row>
    <row r="489" spans="1:29"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row>
    <row r="490" spans="1:29"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row>
    <row r="491" spans="1:29" x14ac:dyDescent="0.2">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row>
    <row r="492" spans="1:29" x14ac:dyDescent="0.2">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row>
    <row r="493" spans="1:29" x14ac:dyDescent="0.2">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row>
    <row r="494" spans="1:29" x14ac:dyDescent="0.2">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row>
    <row r="495" spans="1:29" x14ac:dyDescent="0.2">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row>
    <row r="496" spans="1:29" x14ac:dyDescent="0.2">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row>
    <row r="497" spans="2:29" x14ac:dyDescent="0.2">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row>
    <row r="498" spans="2:29" x14ac:dyDescent="0.2">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row>
    <row r="499" spans="2:29" x14ac:dyDescent="0.2">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row>
    <row r="500" spans="2:29" x14ac:dyDescent="0.2">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row>
    <row r="501" spans="2:29" x14ac:dyDescent="0.2">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row>
    <row r="502" spans="2:29" x14ac:dyDescent="0.2">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row>
    <row r="503" spans="2:29" x14ac:dyDescent="0.2">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row>
    <row r="504" spans="2:29" x14ac:dyDescent="0.2">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row>
    <row r="505" spans="2:29" x14ac:dyDescent="0.2">
      <c r="B505" s="10"/>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row>
    <row r="506" spans="2:29" x14ac:dyDescent="0.2">
      <c r="B506" s="10"/>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row>
    <row r="507" spans="2:29" x14ac:dyDescent="0.2">
      <c r="B507" s="10"/>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row>
    <row r="508" spans="2:29" x14ac:dyDescent="0.2">
      <c r="B508" s="10"/>
    </row>
  </sheetData>
  <sheetProtection algorithmName="SHA-512" hashValue="GHWflAAeOsHJ6o5gMUbasD+x7+WnRWMpHxtK7EiPLNWC0dsjoV5PNmjkVqEdOjcuHGoOmXJiDcXgPSBabSzqaw==" saltValue="EKYLCVxQLF55JoOpCcGi0g==" spinCount="100000" sheet="1" objects="1" scenarios="1"/>
  <mergeCells count="159">
    <mergeCell ref="U4:V4"/>
    <mergeCell ref="W4:X4"/>
    <mergeCell ref="Y4:Z4"/>
    <mergeCell ref="AA4:AB4"/>
    <mergeCell ref="C5:M5"/>
    <mergeCell ref="P5:AA5"/>
    <mergeCell ref="B3:AB3"/>
    <mergeCell ref="C4:D4"/>
    <mergeCell ref="E4:F4"/>
    <mergeCell ref="G4:H4"/>
    <mergeCell ref="I4:J4"/>
    <mergeCell ref="K4:L4"/>
    <mergeCell ref="M4:N4"/>
    <mergeCell ref="O4:P4"/>
    <mergeCell ref="Q4:R4"/>
    <mergeCell ref="S4:T4"/>
    <mergeCell ref="K6:M6"/>
    <mergeCell ref="C7:J7"/>
    <mergeCell ref="K7:M7"/>
    <mergeCell ref="P7:X7"/>
    <mergeCell ref="Y7:AA7"/>
    <mergeCell ref="C10:J10"/>
    <mergeCell ref="K10:M10"/>
    <mergeCell ref="C11:J11"/>
    <mergeCell ref="K11:M11"/>
    <mergeCell ref="P11:AA11"/>
    <mergeCell ref="C8:H8"/>
    <mergeCell ref="I8:J8"/>
    <mergeCell ref="K8:M8"/>
    <mergeCell ref="P8:X8"/>
    <mergeCell ref="Y8:AA8"/>
    <mergeCell ref="C9:J9"/>
    <mergeCell ref="K9:M9"/>
    <mergeCell ref="C6:J6"/>
    <mergeCell ref="C12:J12"/>
    <mergeCell ref="K12:M12"/>
    <mergeCell ref="P12:V12"/>
    <mergeCell ref="W12:AA12"/>
    <mergeCell ref="C15:J15"/>
    <mergeCell ref="K15:M15"/>
    <mergeCell ref="P15:X15"/>
    <mergeCell ref="Y15:AA15"/>
    <mergeCell ref="C16:J16"/>
    <mergeCell ref="K16:M16"/>
    <mergeCell ref="P16:X16"/>
    <mergeCell ref="Y16:AA16"/>
    <mergeCell ref="C13:J13"/>
    <mergeCell ref="K13:M13"/>
    <mergeCell ref="C14:J14"/>
    <mergeCell ref="K14:M14"/>
    <mergeCell ref="P14:X14"/>
    <mergeCell ref="Y14:AA14"/>
    <mergeCell ref="P13:V13"/>
    <mergeCell ref="W13:AA13"/>
    <mergeCell ref="C19:J19"/>
    <mergeCell ref="K19:M19"/>
    <mergeCell ref="Y19:AA19"/>
    <mergeCell ref="C20:J20"/>
    <mergeCell ref="K20:M20"/>
    <mergeCell ref="P19:X19"/>
    <mergeCell ref="P20:V20"/>
    <mergeCell ref="W20:AA20"/>
    <mergeCell ref="H17:J17"/>
    <mergeCell ref="K17:M17"/>
    <mergeCell ref="P17:X17"/>
    <mergeCell ref="Y17:AA17"/>
    <mergeCell ref="C18:J18"/>
    <mergeCell ref="K18:M18"/>
    <mergeCell ref="Y18:AA18"/>
    <mergeCell ref="P18:X18"/>
    <mergeCell ref="C24:J24"/>
    <mergeCell ref="K24:M24"/>
    <mergeCell ref="P24:X24"/>
    <mergeCell ref="Y24:AA24"/>
    <mergeCell ref="C25:J25"/>
    <mergeCell ref="K25:M25"/>
    <mergeCell ref="P25:X25"/>
    <mergeCell ref="Y25:AA25"/>
    <mergeCell ref="C21:J21"/>
    <mergeCell ref="K21:M21"/>
    <mergeCell ref="C22:J22"/>
    <mergeCell ref="K22:M22"/>
    <mergeCell ref="P22:AA22"/>
    <mergeCell ref="C23:J23"/>
    <mergeCell ref="K23:M23"/>
    <mergeCell ref="P23:X23"/>
    <mergeCell ref="Y23:AA23"/>
    <mergeCell ref="AA2:AB2"/>
    <mergeCell ref="B2:Z2"/>
    <mergeCell ref="C17:G17"/>
    <mergeCell ref="C41:J41"/>
    <mergeCell ref="K41:M41"/>
    <mergeCell ref="P6:V6"/>
    <mergeCell ref="W6:AA6"/>
    <mergeCell ref="P9:V9"/>
    <mergeCell ref="W9:AA9"/>
    <mergeCell ref="C37:J37"/>
    <mergeCell ref="C33:J33"/>
    <mergeCell ref="K33:M33"/>
    <mergeCell ref="Y28:AA28"/>
    <mergeCell ref="P30:X30"/>
    <mergeCell ref="C29:J29"/>
    <mergeCell ref="K29:M29"/>
    <mergeCell ref="Y29:AA29"/>
    <mergeCell ref="P29:X29"/>
    <mergeCell ref="C34:J34"/>
    <mergeCell ref="K34:M34"/>
    <mergeCell ref="P34:X34"/>
    <mergeCell ref="Y34:AA34"/>
    <mergeCell ref="C30:J30"/>
    <mergeCell ref="K30:M30"/>
    <mergeCell ref="C26:J26"/>
    <mergeCell ref="K26:M26"/>
    <mergeCell ref="AJ34:BF40"/>
    <mergeCell ref="K37:M37"/>
    <mergeCell ref="C38:J38"/>
    <mergeCell ref="K38:M38"/>
    <mergeCell ref="K39:M39"/>
    <mergeCell ref="Y30:AA30"/>
    <mergeCell ref="C31:J31"/>
    <mergeCell ref="C32:J32"/>
    <mergeCell ref="K32:M32"/>
    <mergeCell ref="C28:J28"/>
    <mergeCell ref="K31:M31"/>
    <mergeCell ref="P31:X31"/>
    <mergeCell ref="Y31:AA31"/>
    <mergeCell ref="K28:M28"/>
    <mergeCell ref="P28:X28"/>
    <mergeCell ref="C27:J27"/>
    <mergeCell ref="K27:M27"/>
    <mergeCell ref="P27:X27"/>
    <mergeCell ref="Y27:AA27"/>
    <mergeCell ref="P26:X26"/>
    <mergeCell ref="Y26:AA26"/>
    <mergeCell ref="P38:V38"/>
    <mergeCell ref="C42:J42"/>
    <mergeCell ref="K42:M42"/>
    <mergeCell ref="C39:J39"/>
    <mergeCell ref="C35:J35"/>
    <mergeCell ref="C40:J40"/>
    <mergeCell ref="K40:M40"/>
    <mergeCell ref="C36:J36"/>
    <mergeCell ref="K36:M36"/>
    <mergeCell ref="P39:AA39"/>
    <mergeCell ref="P40:AA40"/>
    <mergeCell ref="Y38:AA38"/>
    <mergeCell ref="K35:M35"/>
    <mergeCell ref="W38:X38"/>
    <mergeCell ref="P33:X33"/>
    <mergeCell ref="Y33:AA33"/>
    <mergeCell ref="P35:AA35"/>
    <mergeCell ref="P41:AA41"/>
    <mergeCell ref="P42:AA42"/>
    <mergeCell ref="P36:V36"/>
    <mergeCell ref="W36:X36"/>
    <mergeCell ref="Y36:AA36"/>
    <mergeCell ref="P37:V37"/>
    <mergeCell ref="W37:X37"/>
    <mergeCell ref="Y37:AA37"/>
  </mergeCells>
  <hyperlinks>
    <hyperlink ref="E4:F4" location="Jan!A1" display="Jan" xr:uid="{00000000-0004-0000-0F00-000000000000}"/>
    <hyperlink ref="G4:H4" location="Feb!A1" display="Feb" xr:uid="{00000000-0004-0000-0F00-000001000000}"/>
    <hyperlink ref="I4:J4" location="March!A1" display="March" xr:uid="{00000000-0004-0000-0F00-000002000000}"/>
    <hyperlink ref="K4:L4" location="April!A1" display="April" xr:uid="{00000000-0004-0000-0F00-000003000000}"/>
    <hyperlink ref="M4:N4" location="May!A1" display="May" xr:uid="{00000000-0004-0000-0F00-000004000000}"/>
    <hyperlink ref="O4:P4" location="June!A1" display="June" xr:uid="{00000000-0004-0000-0F00-000005000000}"/>
    <hyperlink ref="Q4:R4" location="July!A1" display="July" xr:uid="{00000000-0004-0000-0F00-000006000000}"/>
    <hyperlink ref="S4:T4" location="Aug!A1" display="Aug" xr:uid="{00000000-0004-0000-0F00-000007000000}"/>
    <hyperlink ref="U4:V4" location="Sep!A1" display="Sep" xr:uid="{00000000-0004-0000-0F00-000008000000}"/>
    <hyperlink ref="W4:X4" location="Oct!A1" display="Oct" xr:uid="{00000000-0004-0000-0F00-000009000000}"/>
    <hyperlink ref="Y4:Z4" location="Nov!A1" display="Nov" xr:uid="{00000000-0004-0000-0F00-00000A000000}"/>
    <hyperlink ref="AA4:AB4" location="Dec!A1" display="Dec" xr:uid="{00000000-0004-0000-0F00-00000B000000}"/>
    <hyperlink ref="C4:D4" location="Total!A1" display="Total" xr:uid="{00000000-0004-0000-0F00-00000C000000}"/>
    <hyperlink ref="C20:J20" r:id="rId1" display="Payroll Processing Fee" xr:uid="{00000000-0004-0000-0F00-00000D000000}"/>
    <hyperlink ref="P41:X41" r:id="rId2" display="Net Profit/Loss" xr:uid="{00000000-0004-0000-0F00-00000E000000}"/>
  </hyperlinks>
  <pageMargins left="0.75" right="0.75" top="1" bottom="1" header="0.5" footer="0.5"/>
  <pageSetup orientation="portrait" r:id="rId3"/>
  <headerFooter alignWithMargins="0"/>
  <legacy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D508"/>
  <sheetViews>
    <sheetView workbookViewId="0">
      <selection activeCell="B3" sqref="B3:AB3"/>
    </sheetView>
  </sheetViews>
  <sheetFormatPr defaultRowHeight="12.75" x14ac:dyDescent="0.2"/>
  <cols>
    <col min="1" max="1" width="4" customWidth="1"/>
    <col min="2" max="2" width="2.285156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9" width="3.140625" customWidth="1"/>
    <col min="30" max="30" width="5" style="10" customWidth="1"/>
    <col min="31" max="67" width="3.140625" style="10" customWidth="1"/>
    <col min="68" max="82" width="9.140625" style="10"/>
  </cols>
  <sheetData>
    <row r="1" spans="1:29"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ht="25.5" customHeight="1" x14ac:dyDescent="0.2">
      <c r="A2" s="13"/>
      <c r="B2" s="75" t="s">
        <v>67</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7"/>
    </row>
    <row r="3" spans="1:29"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8"/>
    </row>
    <row r="4" spans="1:29" ht="18.75" customHeight="1" x14ac:dyDescent="0.2">
      <c r="A4" s="13"/>
      <c r="B4" s="15"/>
      <c r="C4" s="236" t="s">
        <v>37</v>
      </c>
      <c r="D4" s="271"/>
      <c r="E4" s="231" t="s">
        <v>23</v>
      </c>
      <c r="F4" s="271"/>
      <c r="G4" s="231" t="s">
        <v>24</v>
      </c>
      <c r="H4" s="271"/>
      <c r="I4" s="231" t="s">
        <v>25</v>
      </c>
      <c r="J4" s="271"/>
      <c r="K4" s="231" t="s">
        <v>26</v>
      </c>
      <c r="L4" s="271"/>
      <c r="M4" s="231" t="s">
        <v>27</v>
      </c>
      <c r="N4" s="271"/>
      <c r="O4" s="231" t="s">
        <v>28</v>
      </c>
      <c r="P4" s="271"/>
      <c r="Q4" s="231" t="s">
        <v>29</v>
      </c>
      <c r="R4" s="271"/>
      <c r="S4" s="231" t="s">
        <v>30</v>
      </c>
      <c r="T4" s="271"/>
      <c r="U4" s="231" t="s">
        <v>31</v>
      </c>
      <c r="V4" s="271"/>
      <c r="W4" s="231" t="s">
        <v>32</v>
      </c>
      <c r="X4" s="271"/>
      <c r="Y4" s="231" t="s">
        <v>33</v>
      </c>
      <c r="Z4" s="271"/>
      <c r="AA4" s="231" t="s">
        <v>34</v>
      </c>
      <c r="AB4" s="271"/>
      <c r="AC4" s="19"/>
    </row>
    <row r="5" spans="1:29" ht="15" customHeight="1" x14ac:dyDescent="0.2">
      <c r="A5" s="13"/>
      <c r="B5" s="11"/>
      <c r="C5" s="66" t="s">
        <v>1</v>
      </c>
      <c r="D5" s="67"/>
      <c r="E5" s="68"/>
      <c r="F5" s="68"/>
      <c r="G5" s="68"/>
      <c r="H5" s="68"/>
      <c r="I5" s="68"/>
      <c r="J5" s="68"/>
      <c r="K5" s="68"/>
      <c r="L5" s="68"/>
      <c r="M5" s="69"/>
      <c r="N5" s="1"/>
      <c r="O5" s="20" t="s">
        <v>35</v>
      </c>
      <c r="P5" s="81" t="s">
        <v>5</v>
      </c>
      <c r="Q5" s="44"/>
      <c r="R5" s="44"/>
      <c r="S5" s="44"/>
      <c r="T5" s="44"/>
      <c r="U5" s="44"/>
      <c r="V5" s="44"/>
      <c r="W5" s="44"/>
      <c r="X5" s="44"/>
      <c r="Y5" s="44"/>
      <c r="Z5" s="44"/>
      <c r="AA5" s="82"/>
      <c r="AB5" s="5"/>
      <c r="AC5" s="21"/>
    </row>
    <row r="6" spans="1:29" ht="15" customHeight="1" x14ac:dyDescent="0.2">
      <c r="A6" s="13"/>
      <c r="B6" s="3"/>
      <c r="C6" s="57" t="s">
        <v>76</v>
      </c>
      <c r="D6" s="58"/>
      <c r="E6" s="58"/>
      <c r="F6" s="58"/>
      <c r="G6" s="58"/>
      <c r="H6" s="58"/>
      <c r="I6" s="58"/>
      <c r="J6" s="70"/>
      <c r="K6" s="248">
        <f>Oct!K6+Nov!K6+Dec!K6</f>
        <v>3314.94</v>
      </c>
      <c r="L6" s="249"/>
      <c r="M6" s="250"/>
      <c r="N6" s="1"/>
      <c r="O6" s="1"/>
      <c r="P6" s="61" t="s">
        <v>20</v>
      </c>
      <c r="Q6" s="62"/>
      <c r="R6" s="62"/>
      <c r="S6" s="62"/>
      <c r="T6" s="62"/>
      <c r="U6" s="62"/>
      <c r="V6" s="62"/>
      <c r="W6" s="63">
        <f>Oct!W6+Nov!W6+Dec!W6</f>
        <v>326120.16000000003</v>
      </c>
      <c r="X6" s="64"/>
      <c r="Y6" s="64"/>
      <c r="Z6" s="64"/>
      <c r="AA6" s="65"/>
      <c r="AB6" s="25"/>
      <c r="AC6" s="23">
        <f>W6</f>
        <v>326120.16000000003</v>
      </c>
    </row>
    <row r="7" spans="1:29" ht="15" customHeight="1" x14ac:dyDescent="0.2">
      <c r="A7" s="13"/>
      <c r="B7" s="3"/>
      <c r="C7" s="114" t="s">
        <v>0</v>
      </c>
      <c r="D7" s="139"/>
      <c r="E7" s="139"/>
      <c r="F7" s="139"/>
      <c r="G7" s="139"/>
      <c r="H7" s="139"/>
      <c r="I7" s="139"/>
      <c r="J7" s="156"/>
      <c r="K7" s="248">
        <f>Oct!K7+Nov!K7+Dec!K7</f>
        <v>143</v>
      </c>
      <c r="L7" s="249"/>
      <c r="M7" s="250"/>
      <c r="N7" s="1"/>
      <c r="O7" s="1"/>
      <c r="P7" s="49" t="s">
        <v>6</v>
      </c>
      <c r="Q7" s="50"/>
      <c r="R7" s="50"/>
      <c r="S7" s="50"/>
      <c r="T7" s="50"/>
      <c r="U7" s="50"/>
      <c r="V7" s="50"/>
      <c r="W7" s="50"/>
      <c r="X7" s="51"/>
      <c r="Y7" s="268">
        <f>Oct!Y7+Nov!Y7+Dec!Y7</f>
        <v>0</v>
      </c>
      <c r="Z7" s="269"/>
      <c r="AA7" s="270"/>
      <c r="AB7" s="1"/>
      <c r="AC7" s="23">
        <f>Y7</f>
        <v>0</v>
      </c>
    </row>
    <row r="8" spans="1:29" ht="15" customHeight="1" x14ac:dyDescent="0.2">
      <c r="A8" s="13"/>
      <c r="B8" s="3"/>
      <c r="C8" s="57" t="s">
        <v>77</v>
      </c>
      <c r="D8" s="58"/>
      <c r="E8" s="58"/>
      <c r="F8" s="58"/>
      <c r="G8" s="58"/>
      <c r="H8" s="58"/>
      <c r="I8" s="59" t="s">
        <v>36</v>
      </c>
      <c r="J8" s="60"/>
      <c r="K8" s="248">
        <f>Oct!K8+Nov!K8+Dec!K8</f>
        <v>0</v>
      </c>
      <c r="L8" s="249"/>
      <c r="M8" s="250"/>
      <c r="N8" s="1"/>
      <c r="O8" s="1"/>
      <c r="P8" s="49" t="s">
        <v>19</v>
      </c>
      <c r="Q8" s="50"/>
      <c r="R8" s="50"/>
      <c r="S8" s="50"/>
      <c r="T8" s="50"/>
      <c r="U8" s="50"/>
      <c r="V8" s="50"/>
      <c r="W8" s="50"/>
      <c r="X8" s="51"/>
      <c r="Y8" s="268">
        <f>Oct!Y8+Nov!Y8+Dec!Y8</f>
        <v>321</v>
      </c>
      <c r="Z8" s="269"/>
      <c r="AA8" s="270"/>
      <c r="AB8" s="1"/>
      <c r="AC8" s="13"/>
    </row>
    <row r="9" spans="1:29" ht="15" customHeight="1" x14ac:dyDescent="0.2">
      <c r="A9" s="13"/>
      <c r="B9" s="3"/>
      <c r="C9" s="57" t="s">
        <v>78</v>
      </c>
      <c r="D9" s="58"/>
      <c r="E9" s="58"/>
      <c r="F9" s="58"/>
      <c r="G9" s="58"/>
      <c r="H9" s="58"/>
      <c r="I9" s="58"/>
      <c r="J9" s="70"/>
      <c r="K9" s="248">
        <f>Oct!K9+Nov!K9+Dec!K9</f>
        <v>300</v>
      </c>
      <c r="L9" s="249"/>
      <c r="M9" s="250"/>
      <c r="N9" s="1"/>
      <c r="O9" s="1"/>
      <c r="P9" s="61" t="s">
        <v>7</v>
      </c>
      <c r="Q9" s="62"/>
      <c r="R9" s="62"/>
      <c r="S9" s="62"/>
      <c r="T9" s="62"/>
      <c r="U9" s="62"/>
      <c r="V9" s="62"/>
      <c r="W9" s="134">
        <f>W6-Y7+Y8</f>
        <v>326441.16000000003</v>
      </c>
      <c r="X9" s="64"/>
      <c r="Y9" s="64"/>
      <c r="Z9" s="64"/>
      <c r="AA9" s="65"/>
      <c r="AB9" s="1"/>
      <c r="AC9" s="13"/>
    </row>
    <row r="10" spans="1:29" ht="15" customHeight="1" x14ac:dyDescent="0.2">
      <c r="A10" s="13"/>
      <c r="B10" s="3"/>
      <c r="C10" s="57" t="s">
        <v>79</v>
      </c>
      <c r="D10" s="58"/>
      <c r="E10" s="58"/>
      <c r="F10" s="58"/>
      <c r="G10" s="58"/>
      <c r="H10" s="58"/>
      <c r="I10" s="58"/>
      <c r="J10" s="70"/>
      <c r="K10" s="248">
        <f>Oct!K10+Nov!K10+Dec!K10</f>
        <v>6240.13</v>
      </c>
      <c r="L10" s="249"/>
      <c r="M10" s="250"/>
      <c r="N10" s="1"/>
      <c r="O10" s="1"/>
      <c r="P10" s="1"/>
      <c r="Q10" s="1"/>
      <c r="R10" s="1"/>
      <c r="S10" s="1"/>
      <c r="T10" s="1"/>
      <c r="U10" s="1"/>
      <c r="V10" s="1"/>
      <c r="W10" s="1"/>
      <c r="X10" s="1"/>
      <c r="Y10" s="1"/>
      <c r="Z10" s="1"/>
      <c r="AA10" s="1"/>
      <c r="AB10" s="1"/>
      <c r="AC10" s="13"/>
    </row>
    <row r="11" spans="1:29" ht="15" customHeight="1" x14ac:dyDescent="0.2">
      <c r="A11" s="13"/>
      <c r="B11" s="3"/>
      <c r="C11" s="57" t="s">
        <v>80</v>
      </c>
      <c r="D11" s="58"/>
      <c r="E11" s="58"/>
      <c r="F11" s="58"/>
      <c r="G11" s="58"/>
      <c r="H11" s="58"/>
      <c r="I11" s="58"/>
      <c r="J11" s="70"/>
      <c r="K11" s="248">
        <f>Oct!K11+Nov!K11+Dec!K11</f>
        <v>0</v>
      </c>
      <c r="L11" s="249"/>
      <c r="M11" s="250"/>
      <c r="N11" s="1"/>
      <c r="O11" s="7" t="s">
        <v>36</v>
      </c>
      <c r="P11" s="43" t="s">
        <v>8</v>
      </c>
      <c r="Q11" s="44"/>
      <c r="R11" s="44"/>
      <c r="S11" s="44"/>
      <c r="T11" s="44"/>
      <c r="U11" s="44"/>
      <c r="V11" s="44"/>
      <c r="W11" s="44"/>
      <c r="X11" s="44"/>
      <c r="Y11" s="44"/>
      <c r="Z11" s="44"/>
      <c r="AA11" s="45"/>
      <c r="AB11" s="6"/>
      <c r="AC11" s="21"/>
    </row>
    <row r="12" spans="1:29" ht="15" customHeight="1" x14ac:dyDescent="0.2">
      <c r="A12" s="13"/>
      <c r="B12" s="3"/>
      <c r="C12" s="57" t="s">
        <v>81</v>
      </c>
      <c r="D12" s="58"/>
      <c r="E12" s="58"/>
      <c r="F12" s="58"/>
      <c r="G12" s="58"/>
      <c r="H12" s="58"/>
      <c r="I12" s="58"/>
      <c r="J12" s="70"/>
      <c r="K12" s="248">
        <f>Oct!K12+Nov!K12+Dec!K12</f>
        <v>0</v>
      </c>
      <c r="L12" s="249"/>
      <c r="M12" s="250"/>
      <c r="N12" s="1"/>
      <c r="O12" s="1"/>
      <c r="P12" s="135" t="s">
        <v>2</v>
      </c>
      <c r="Q12" s="136"/>
      <c r="R12" s="136"/>
      <c r="S12" s="136"/>
      <c r="T12" s="136"/>
      <c r="U12" s="136"/>
      <c r="V12" s="136"/>
      <c r="W12" s="134">
        <f>Oct!W12+Nov!W12+Dec!W12</f>
        <v>226474.46000000002</v>
      </c>
      <c r="X12" s="64"/>
      <c r="Y12" s="64"/>
      <c r="Z12" s="64"/>
      <c r="AA12" s="65"/>
      <c r="AB12" s="1"/>
      <c r="AC12" s="13"/>
    </row>
    <row r="13" spans="1:29" ht="15" customHeight="1" x14ac:dyDescent="0.2">
      <c r="A13" s="13"/>
      <c r="B13" s="3"/>
      <c r="C13" s="114" t="s">
        <v>82</v>
      </c>
      <c r="D13" s="139"/>
      <c r="E13" s="139"/>
      <c r="F13" s="139"/>
      <c r="G13" s="139"/>
      <c r="H13" s="139"/>
      <c r="I13" s="139"/>
      <c r="J13" s="144"/>
      <c r="K13" s="248">
        <f>Oct!K13+Nov!K13+Dec!K13</f>
        <v>0</v>
      </c>
      <c r="L13" s="249"/>
      <c r="M13" s="250"/>
      <c r="N13" s="1"/>
      <c r="O13" s="1"/>
      <c r="P13" s="135" t="s">
        <v>107</v>
      </c>
      <c r="Q13" s="136"/>
      <c r="R13" s="136"/>
      <c r="S13" s="136"/>
      <c r="T13" s="136"/>
      <c r="U13" s="136"/>
      <c r="V13" s="136"/>
      <c r="W13" s="134">
        <f>Oct!W13+Nov!W13+Dec!W13</f>
        <v>0</v>
      </c>
      <c r="X13" s="64"/>
      <c r="Y13" s="64"/>
      <c r="Z13" s="64"/>
      <c r="AA13" s="65"/>
      <c r="AB13" s="1"/>
      <c r="AC13" s="13"/>
    </row>
    <row r="14" spans="1:29" ht="15" customHeight="1" x14ac:dyDescent="0.2">
      <c r="A14" s="13"/>
      <c r="B14" s="3"/>
      <c r="C14" s="57" t="s">
        <v>83</v>
      </c>
      <c r="D14" s="58"/>
      <c r="E14" s="58"/>
      <c r="F14" s="58"/>
      <c r="G14" s="58"/>
      <c r="H14" s="58"/>
      <c r="I14" s="58"/>
      <c r="J14" s="70"/>
      <c r="K14" s="248">
        <f>Oct!K14+Nov!K14+Dec!K14</f>
        <v>233</v>
      </c>
      <c r="L14" s="249"/>
      <c r="M14" s="250"/>
      <c r="N14" s="1"/>
      <c r="O14" s="1"/>
      <c r="P14" s="46" t="s">
        <v>22</v>
      </c>
      <c r="Q14" s="47"/>
      <c r="R14" s="47"/>
      <c r="S14" s="47"/>
      <c r="T14" s="47"/>
      <c r="U14" s="47"/>
      <c r="V14" s="47"/>
      <c r="W14" s="47"/>
      <c r="X14" s="48"/>
      <c r="Y14" s="254">
        <f>Oct!Y14+Nov!Y14+Dec!Y14</f>
        <v>0</v>
      </c>
      <c r="Z14" s="255"/>
      <c r="AA14" s="256"/>
      <c r="AB14" s="1"/>
      <c r="AC14" s="13"/>
    </row>
    <row r="15" spans="1:29" ht="15" customHeight="1" x14ac:dyDescent="0.2">
      <c r="A15" s="13"/>
      <c r="B15" s="3"/>
      <c r="C15" s="57" t="s">
        <v>84</v>
      </c>
      <c r="D15" s="58"/>
      <c r="E15" s="58"/>
      <c r="F15" s="58"/>
      <c r="G15" s="58"/>
      <c r="H15" s="58"/>
      <c r="I15" s="58"/>
      <c r="J15" s="70"/>
      <c r="K15" s="248">
        <f>Oct!K15+Nov!K15+Dec!K15</f>
        <v>0</v>
      </c>
      <c r="L15" s="249"/>
      <c r="M15" s="250"/>
      <c r="N15" s="1"/>
      <c r="O15" s="1"/>
      <c r="P15" s="46" t="s">
        <v>21</v>
      </c>
      <c r="Q15" s="47"/>
      <c r="R15" s="47"/>
      <c r="S15" s="47"/>
      <c r="T15" s="47"/>
      <c r="U15" s="47"/>
      <c r="V15" s="47"/>
      <c r="W15" s="47"/>
      <c r="X15" s="48"/>
      <c r="Y15" s="254">
        <f>Oct!Y15+Nov!Y15+Dec!Y15</f>
        <v>275255</v>
      </c>
      <c r="Z15" s="255"/>
      <c r="AA15" s="256"/>
      <c r="AB15" s="1"/>
      <c r="AC15" s="13"/>
    </row>
    <row r="16" spans="1:29" ht="15" customHeight="1" x14ac:dyDescent="0.2">
      <c r="A16" s="13"/>
      <c r="B16" s="3"/>
      <c r="C16" s="57" t="s">
        <v>85</v>
      </c>
      <c r="D16" s="58"/>
      <c r="E16" s="58"/>
      <c r="F16" s="58"/>
      <c r="G16" s="58"/>
      <c r="H16" s="58"/>
      <c r="I16" s="58"/>
      <c r="J16" s="70"/>
      <c r="K16" s="248">
        <f>Oct!K16+Nov!K16+Dec!K16</f>
        <v>336.28</v>
      </c>
      <c r="L16" s="249"/>
      <c r="M16" s="250"/>
      <c r="N16" s="1"/>
      <c r="O16" s="1"/>
      <c r="P16" s="109" t="s">
        <v>74</v>
      </c>
      <c r="Q16" s="47"/>
      <c r="R16" s="47"/>
      <c r="S16" s="47"/>
      <c r="T16" s="47"/>
      <c r="U16" s="47"/>
      <c r="V16" s="47"/>
      <c r="W16" s="47"/>
      <c r="X16" s="48"/>
      <c r="Y16" s="254">
        <f>Oct!Y16+Nov!Y16+Dec!Y16</f>
        <v>0</v>
      </c>
      <c r="Z16" s="255"/>
      <c r="AA16" s="256"/>
      <c r="AB16" s="1"/>
      <c r="AC16" s="13"/>
    </row>
    <row r="17" spans="1:29" ht="15" customHeight="1" x14ac:dyDescent="0.2">
      <c r="A17" s="13"/>
      <c r="B17" s="3"/>
      <c r="C17" s="145" t="s">
        <v>18</v>
      </c>
      <c r="D17" s="138"/>
      <c r="E17" s="138"/>
      <c r="F17" s="138"/>
      <c r="G17" s="146"/>
      <c r="H17" s="259">
        <f>Oct!H17+Nov!H17+Dec!H17</f>
        <v>351</v>
      </c>
      <c r="I17" s="260"/>
      <c r="J17" s="261"/>
      <c r="K17" s="248">
        <f>Oct!K17+Nov!K17+Dec!K17</f>
        <v>219.375</v>
      </c>
      <c r="L17" s="249"/>
      <c r="M17" s="250"/>
      <c r="N17" s="1"/>
      <c r="O17" s="1"/>
      <c r="P17" s="130" t="s">
        <v>103</v>
      </c>
      <c r="Q17" s="47"/>
      <c r="R17" s="47"/>
      <c r="S17" s="47"/>
      <c r="T17" s="47"/>
      <c r="U17" s="47"/>
      <c r="V17" s="47"/>
      <c r="W17" s="47"/>
      <c r="X17" s="48"/>
      <c r="Y17" s="254">
        <f>Oct!Y17+Nov!Y17+Dec!Y17</f>
        <v>0</v>
      </c>
      <c r="Z17" s="255"/>
      <c r="AA17" s="256"/>
      <c r="AB17" s="1"/>
      <c r="AC17" s="13"/>
    </row>
    <row r="18" spans="1:29" ht="15" customHeight="1" x14ac:dyDescent="0.2">
      <c r="A18" s="13"/>
      <c r="B18" s="3"/>
      <c r="C18" s="114" t="s">
        <v>86</v>
      </c>
      <c r="D18" s="139"/>
      <c r="E18" s="139"/>
      <c r="F18" s="139"/>
      <c r="G18" s="139"/>
      <c r="H18" s="139"/>
      <c r="I18" s="139"/>
      <c r="J18" s="144"/>
      <c r="K18" s="248">
        <f>Oct!K18+Nov!K18+Dec!K18</f>
        <v>725.16000000000008</v>
      </c>
      <c r="L18" s="249"/>
      <c r="M18" s="250"/>
      <c r="N18" s="1"/>
      <c r="O18" s="1"/>
      <c r="P18" s="257" t="s">
        <v>101</v>
      </c>
      <c r="Q18" s="258"/>
      <c r="R18" s="258"/>
      <c r="S18" s="258"/>
      <c r="T18" s="258"/>
      <c r="U18" s="258"/>
      <c r="V18" s="258"/>
      <c r="W18" s="258"/>
      <c r="X18" s="149"/>
      <c r="Y18" s="254">
        <f>Oct!Y18+Nov!Y18+Dec!Y18</f>
        <v>0</v>
      </c>
      <c r="Z18" s="255"/>
      <c r="AA18" s="256"/>
      <c r="AB18" s="1"/>
      <c r="AC18" s="13"/>
    </row>
    <row r="19" spans="1:29" ht="15" customHeight="1" x14ac:dyDescent="0.2">
      <c r="A19" s="13"/>
      <c r="B19" s="3"/>
      <c r="C19" s="57" t="s">
        <v>87</v>
      </c>
      <c r="D19" s="58"/>
      <c r="E19" s="58"/>
      <c r="F19" s="58"/>
      <c r="G19" s="58"/>
      <c r="H19" s="58"/>
      <c r="I19" s="58"/>
      <c r="J19" s="70"/>
      <c r="K19" s="248">
        <f>Oct!K19+Nov!K19+Dec!K19</f>
        <v>0</v>
      </c>
      <c r="L19" s="249"/>
      <c r="M19" s="250"/>
      <c r="N19" s="1"/>
      <c r="O19" s="1"/>
      <c r="P19" s="257" t="s">
        <v>101</v>
      </c>
      <c r="Q19" s="258"/>
      <c r="R19" s="258"/>
      <c r="S19" s="258"/>
      <c r="T19" s="258"/>
      <c r="U19" s="258"/>
      <c r="V19" s="258"/>
      <c r="W19" s="258"/>
      <c r="X19" s="149"/>
      <c r="Y19" s="254">
        <f>Oct!Y19+Nov!Y19+Dec!Y19</f>
        <v>0</v>
      </c>
      <c r="Z19" s="255"/>
      <c r="AA19" s="256"/>
      <c r="AB19" s="1"/>
      <c r="AC19" s="13"/>
    </row>
    <row r="20" spans="1:29" ht="15" customHeight="1" x14ac:dyDescent="0.2">
      <c r="A20" s="13"/>
      <c r="B20" s="3"/>
      <c r="C20" s="153" t="s">
        <v>88</v>
      </c>
      <c r="D20" s="154"/>
      <c r="E20" s="154"/>
      <c r="F20" s="154"/>
      <c r="G20" s="154"/>
      <c r="H20" s="154"/>
      <c r="I20" s="154"/>
      <c r="J20" s="155"/>
      <c r="K20" s="248">
        <f>Oct!K20+Nov!K20+Dec!K20</f>
        <v>150</v>
      </c>
      <c r="L20" s="249"/>
      <c r="M20" s="250"/>
      <c r="N20" s="1"/>
      <c r="O20" s="1"/>
      <c r="P20" s="135" t="s">
        <v>8</v>
      </c>
      <c r="Q20" s="136"/>
      <c r="R20" s="136"/>
      <c r="S20" s="136"/>
      <c r="T20" s="136"/>
      <c r="U20" s="136"/>
      <c r="V20" s="136"/>
      <c r="W20" s="197">
        <f>W12+W13+Y14-Y15+Y16+Y17+Y18+Y19</f>
        <v>-48780.539999999979</v>
      </c>
      <c r="X20" s="198"/>
      <c r="Y20" s="198"/>
      <c r="Z20" s="198"/>
      <c r="AA20" s="199"/>
      <c r="AB20" s="1"/>
      <c r="AC20" s="13"/>
    </row>
    <row r="21" spans="1:29" ht="15" customHeight="1" x14ac:dyDescent="0.2">
      <c r="A21" s="13"/>
      <c r="B21" s="3"/>
      <c r="C21" s="57" t="s">
        <v>89</v>
      </c>
      <c r="D21" s="58"/>
      <c r="E21" s="58"/>
      <c r="F21" s="58"/>
      <c r="G21" s="58"/>
      <c r="H21" s="58"/>
      <c r="I21" s="58"/>
      <c r="J21" s="70"/>
      <c r="K21" s="248">
        <f>Oct!K21+Nov!K21+Dec!K21</f>
        <v>0</v>
      </c>
      <c r="L21" s="249"/>
      <c r="M21" s="250"/>
      <c r="N21" s="1"/>
      <c r="O21" s="1"/>
      <c r="P21" s="1"/>
      <c r="Q21" s="1"/>
      <c r="R21" s="1"/>
      <c r="S21" s="1"/>
      <c r="T21" s="1"/>
      <c r="U21" s="1"/>
      <c r="V21" s="1"/>
      <c r="W21" s="1"/>
      <c r="X21" s="1"/>
      <c r="Y21" s="1"/>
      <c r="Z21" s="1"/>
      <c r="AA21" s="1"/>
      <c r="AB21" s="1"/>
      <c r="AC21" s="13"/>
    </row>
    <row r="22" spans="1:29" ht="15" customHeight="1" x14ac:dyDescent="0.2">
      <c r="A22" s="13"/>
      <c r="B22" s="3"/>
      <c r="C22" s="147" t="s">
        <v>108</v>
      </c>
      <c r="D22" s="148"/>
      <c r="E22" s="148"/>
      <c r="F22" s="148"/>
      <c r="G22" s="148"/>
      <c r="H22" s="62"/>
      <c r="I22" s="62"/>
      <c r="J22" s="149"/>
      <c r="K22" s="248">
        <f>Oct!K22+Nov!K22+Dec!K22</f>
        <v>0</v>
      </c>
      <c r="L22" s="249"/>
      <c r="M22" s="250"/>
      <c r="N22" s="1"/>
      <c r="O22" s="8"/>
      <c r="P22" s="83" t="s">
        <v>11</v>
      </c>
      <c r="Q22" s="44"/>
      <c r="R22" s="44"/>
      <c r="S22" s="44"/>
      <c r="T22" s="44"/>
      <c r="U22" s="44"/>
      <c r="V22" s="44"/>
      <c r="W22" s="44"/>
      <c r="X22" s="44"/>
      <c r="Y22" s="44"/>
      <c r="Z22" s="44"/>
      <c r="AA22" s="45"/>
      <c r="AB22" s="6"/>
      <c r="AC22" s="21"/>
    </row>
    <row r="23" spans="1:29" ht="15" customHeight="1" x14ac:dyDescent="0.2">
      <c r="A23" s="13"/>
      <c r="B23" s="3"/>
      <c r="C23" s="114" t="s">
        <v>72</v>
      </c>
      <c r="D23" s="139"/>
      <c r="E23" s="139"/>
      <c r="F23" s="139"/>
      <c r="G23" s="139"/>
      <c r="H23" s="139"/>
      <c r="I23" s="139"/>
      <c r="J23" s="144"/>
      <c r="K23" s="248">
        <f>Oct!K23+Nov!K23+Dec!K23</f>
        <v>0</v>
      </c>
      <c r="L23" s="249"/>
      <c r="M23" s="250"/>
      <c r="N23" s="1"/>
      <c r="O23" s="1"/>
      <c r="P23" s="46" t="s">
        <v>13</v>
      </c>
      <c r="Q23" s="47"/>
      <c r="R23" s="47"/>
      <c r="S23" s="47"/>
      <c r="T23" s="47"/>
      <c r="U23" s="47"/>
      <c r="V23" s="47"/>
      <c r="W23" s="47"/>
      <c r="X23" s="48"/>
      <c r="Y23" s="251">
        <f>Oct!Y23+Nov!Y23+Dec!Y23</f>
        <v>46153.75</v>
      </c>
      <c r="Z23" s="252"/>
      <c r="AA23" s="253"/>
      <c r="AB23" s="1"/>
      <c r="AC23" s="13"/>
    </row>
    <row r="24" spans="1:29" ht="15" customHeight="1" x14ac:dyDescent="0.2">
      <c r="A24" s="13"/>
      <c r="B24" s="3"/>
      <c r="C24" s="150" t="s">
        <v>90</v>
      </c>
      <c r="D24" s="151"/>
      <c r="E24" s="151"/>
      <c r="F24" s="151"/>
      <c r="G24" s="151"/>
      <c r="H24" s="151"/>
      <c r="I24" s="151"/>
      <c r="J24" s="152"/>
      <c r="K24" s="248">
        <f>Oct!K24+Nov!K24+Dec!K24</f>
        <v>23000</v>
      </c>
      <c r="L24" s="249"/>
      <c r="M24" s="250"/>
      <c r="N24" s="1"/>
      <c r="O24" s="1"/>
      <c r="P24" s="46" t="s">
        <v>14</v>
      </c>
      <c r="Q24" s="47"/>
      <c r="R24" s="47"/>
      <c r="S24" s="47"/>
      <c r="T24" s="47"/>
      <c r="U24" s="47"/>
      <c r="V24" s="47"/>
      <c r="W24" s="47"/>
      <c r="X24" s="48"/>
      <c r="Y24" s="251">
        <f>Oct!Y24+Nov!Y24+Dec!Y24</f>
        <v>35000</v>
      </c>
      <c r="Z24" s="252"/>
      <c r="AA24" s="253"/>
      <c r="AB24" s="1"/>
      <c r="AC24" s="13"/>
    </row>
    <row r="25" spans="1:29" ht="15" customHeight="1" x14ac:dyDescent="0.2">
      <c r="A25" s="13"/>
      <c r="B25" s="3"/>
      <c r="C25" s="57" t="s">
        <v>3</v>
      </c>
      <c r="D25" s="58"/>
      <c r="E25" s="58"/>
      <c r="F25" s="58"/>
      <c r="G25" s="58"/>
      <c r="H25" s="58"/>
      <c r="I25" s="58"/>
      <c r="J25" s="70"/>
      <c r="K25" s="248">
        <f>Oct!K25+Nov!K25+Dec!K25</f>
        <v>150</v>
      </c>
      <c r="L25" s="249"/>
      <c r="M25" s="250"/>
      <c r="N25" s="1"/>
      <c r="O25" s="1"/>
      <c r="P25" s="46" t="s">
        <v>15</v>
      </c>
      <c r="Q25" s="47"/>
      <c r="R25" s="47"/>
      <c r="S25" s="47"/>
      <c r="T25" s="47"/>
      <c r="U25" s="47"/>
      <c r="V25" s="47"/>
      <c r="W25" s="47"/>
      <c r="X25" s="48"/>
      <c r="Y25" s="251">
        <f>Oct!Y25+Nov!Y25+Dec!Y25</f>
        <v>6516.45</v>
      </c>
      <c r="Z25" s="252"/>
      <c r="AA25" s="253"/>
      <c r="AB25" s="1"/>
      <c r="AC25" s="13"/>
    </row>
    <row r="26" spans="1:29" ht="15" customHeight="1" x14ac:dyDescent="0.2">
      <c r="A26" s="13"/>
      <c r="B26" s="3"/>
      <c r="C26" s="57" t="s">
        <v>91</v>
      </c>
      <c r="D26" s="58"/>
      <c r="E26" s="58"/>
      <c r="F26" s="58"/>
      <c r="G26" s="58"/>
      <c r="H26" s="58"/>
      <c r="I26" s="58"/>
      <c r="J26" s="70"/>
      <c r="K26" s="248">
        <f>Oct!K26+Nov!K26+Dec!K26</f>
        <v>0</v>
      </c>
      <c r="L26" s="249"/>
      <c r="M26" s="250"/>
      <c r="N26" s="1"/>
      <c r="O26" s="1"/>
      <c r="P26" s="46" t="s">
        <v>17</v>
      </c>
      <c r="Q26" s="47"/>
      <c r="R26" s="47"/>
      <c r="S26" s="47"/>
      <c r="T26" s="47"/>
      <c r="U26" s="47"/>
      <c r="V26" s="47"/>
      <c r="W26" s="47"/>
      <c r="X26" s="48"/>
      <c r="Y26" s="251">
        <f>Oct!Y26+Nov!Y26+Dec!Y26</f>
        <v>0</v>
      </c>
      <c r="Z26" s="252"/>
      <c r="AA26" s="253"/>
      <c r="AB26" s="1"/>
      <c r="AC26" s="13"/>
    </row>
    <row r="27" spans="1:29" ht="15" customHeight="1" x14ac:dyDescent="0.2">
      <c r="A27" s="13"/>
      <c r="B27" s="3"/>
      <c r="C27" s="57" t="s">
        <v>4</v>
      </c>
      <c r="D27" s="58"/>
      <c r="E27" s="58"/>
      <c r="F27" s="58"/>
      <c r="G27" s="58"/>
      <c r="H27" s="58"/>
      <c r="I27" s="58"/>
      <c r="J27" s="70"/>
      <c r="K27" s="248">
        <f>Oct!K27+Nov!K27+Dec!K27</f>
        <v>0</v>
      </c>
      <c r="L27" s="249"/>
      <c r="M27" s="250"/>
      <c r="N27" s="1"/>
      <c r="O27" s="1"/>
      <c r="P27" s="214" t="s">
        <v>16</v>
      </c>
      <c r="Q27" s="215"/>
      <c r="R27" s="215"/>
      <c r="S27" s="215"/>
      <c r="T27" s="215"/>
      <c r="U27" s="215"/>
      <c r="V27" s="215"/>
      <c r="W27" s="215"/>
      <c r="X27" s="216"/>
      <c r="Y27" s="251">
        <f>Oct!Y27+Nov!Y27+Dec!Y27</f>
        <v>0</v>
      </c>
      <c r="Z27" s="252"/>
      <c r="AA27" s="253"/>
      <c r="AB27" s="1"/>
      <c r="AC27" s="13"/>
    </row>
    <row r="28" spans="1:29" ht="15" customHeight="1" x14ac:dyDescent="0.2">
      <c r="A28" s="13"/>
      <c r="B28" s="3"/>
      <c r="C28" s="213" t="s">
        <v>119</v>
      </c>
      <c r="D28" s="62"/>
      <c r="E28" s="62"/>
      <c r="F28" s="62"/>
      <c r="G28" s="62"/>
      <c r="H28" s="62"/>
      <c r="I28" s="62"/>
      <c r="J28" s="149"/>
      <c r="K28" s="248">
        <f>Oct!K28+Nov!K28+Dec!K28</f>
        <v>262.57</v>
      </c>
      <c r="L28" s="249"/>
      <c r="M28" s="250"/>
      <c r="N28" s="1"/>
      <c r="O28" s="1"/>
      <c r="P28" s="208" t="s">
        <v>118</v>
      </c>
      <c r="Q28" s="209"/>
      <c r="R28" s="209"/>
      <c r="S28" s="209"/>
      <c r="T28" s="209"/>
      <c r="U28" s="209"/>
      <c r="V28" s="209"/>
      <c r="W28" s="209"/>
      <c r="X28" s="152"/>
      <c r="Y28" s="262">
        <f>Oct!Y28+Nov!Y28+Dec!Y28</f>
        <v>0</v>
      </c>
      <c r="Z28" s="263"/>
      <c r="AA28" s="264"/>
      <c r="AB28" s="1"/>
      <c r="AC28" s="13"/>
    </row>
    <row r="29" spans="1:29" ht="15" customHeight="1" x14ac:dyDescent="0.2">
      <c r="A29" s="13"/>
      <c r="B29" s="3"/>
      <c r="C29" s="57" t="s">
        <v>93</v>
      </c>
      <c r="D29" s="58"/>
      <c r="E29" s="58"/>
      <c r="F29" s="58"/>
      <c r="G29" s="58"/>
      <c r="H29" s="58"/>
      <c r="I29" s="58"/>
      <c r="J29" s="70"/>
      <c r="K29" s="248">
        <f>Oct!K29+Nov!K29+Dec!K29</f>
        <v>0</v>
      </c>
      <c r="L29" s="249"/>
      <c r="M29" s="250"/>
      <c r="N29" s="1"/>
      <c r="O29" s="1"/>
      <c r="P29" s="257" t="s">
        <v>101</v>
      </c>
      <c r="Q29" s="258"/>
      <c r="R29" s="258"/>
      <c r="S29" s="258"/>
      <c r="T29" s="258"/>
      <c r="U29" s="258"/>
      <c r="V29" s="258"/>
      <c r="W29" s="258"/>
      <c r="X29" s="149"/>
      <c r="Y29" s="251">
        <f>Oct!Y29+Nov!Y29+Dec!Y29</f>
        <v>0</v>
      </c>
      <c r="Z29" s="252"/>
      <c r="AA29" s="253"/>
      <c r="AB29" s="1"/>
      <c r="AC29" s="13"/>
    </row>
    <row r="30" spans="1:29" ht="15" customHeight="1" x14ac:dyDescent="0.2">
      <c r="A30" s="13"/>
      <c r="B30" s="3"/>
      <c r="C30" s="57" t="s">
        <v>94</v>
      </c>
      <c r="D30" s="58"/>
      <c r="E30" s="58"/>
      <c r="F30" s="58"/>
      <c r="G30" s="58"/>
      <c r="H30" s="58"/>
      <c r="I30" s="58"/>
      <c r="J30" s="70"/>
      <c r="K30" s="248">
        <f>Oct!K30+Nov!K30+Dec!K30</f>
        <v>1798.6999999999998</v>
      </c>
      <c r="L30" s="249"/>
      <c r="M30" s="250"/>
      <c r="N30" s="1"/>
      <c r="O30" s="1"/>
      <c r="P30" s="257" t="s">
        <v>101</v>
      </c>
      <c r="Q30" s="258"/>
      <c r="R30" s="258"/>
      <c r="S30" s="258"/>
      <c r="T30" s="258"/>
      <c r="U30" s="258"/>
      <c r="V30" s="258"/>
      <c r="W30" s="258"/>
      <c r="X30" s="149"/>
      <c r="Y30" s="251">
        <f>Oct!Y30+Nov!Y30+Dec!Y30</f>
        <v>0</v>
      </c>
      <c r="Z30" s="252"/>
      <c r="AA30" s="253"/>
      <c r="AB30" s="1"/>
      <c r="AC30" s="13"/>
    </row>
    <row r="31" spans="1:29" ht="15" customHeight="1" x14ac:dyDescent="0.2">
      <c r="A31" s="13"/>
      <c r="B31" s="3"/>
      <c r="C31" s="57" t="s">
        <v>95</v>
      </c>
      <c r="D31" s="58"/>
      <c r="E31" s="58"/>
      <c r="F31" s="58"/>
      <c r="G31" s="58"/>
      <c r="H31" s="58"/>
      <c r="I31" s="58"/>
      <c r="J31" s="70"/>
      <c r="K31" s="248">
        <f>Oct!K31+Nov!K31+Dec!K31</f>
        <v>0</v>
      </c>
      <c r="L31" s="249"/>
      <c r="M31" s="250"/>
      <c r="N31" s="1"/>
      <c r="O31" s="1"/>
      <c r="P31" s="109" t="s">
        <v>9</v>
      </c>
      <c r="Q31" s="47"/>
      <c r="R31" s="47"/>
      <c r="S31" s="47"/>
      <c r="T31" s="47"/>
      <c r="U31" s="47"/>
      <c r="V31" s="47"/>
      <c r="W31" s="47"/>
      <c r="X31" s="48"/>
      <c r="Y31" s="265">
        <f>SUM(Y23:AA30)+K42-Y28</f>
        <v>151596.57500000001</v>
      </c>
      <c r="Z31" s="266"/>
      <c r="AA31" s="267"/>
      <c r="AB31" s="1"/>
      <c r="AC31" s="13"/>
    </row>
    <row r="32" spans="1:29" ht="15" customHeight="1" thickBot="1" x14ac:dyDescent="0.25">
      <c r="A32" s="13"/>
      <c r="B32" s="3"/>
      <c r="C32" s="57" t="s">
        <v>96</v>
      </c>
      <c r="D32" s="104"/>
      <c r="E32" s="104"/>
      <c r="F32" s="104"/>
      <c r="G32" s="104"/>
      <c r="H32" s="104"/>
      <c r="I32" s="104"/>
      <c r="J32" s="105"/>
      <c r="K32" s="248">
        <f>Oct!K32+Nov!K32+Dec!K32</f>
        <v>56</v>
      </c>
      <c r="L32" s="249"/>
      <c r="M32" s="250"/>
      <c r="N32" s="1"/>
      <c r="O32" s="1"/>
      <c r="P32" s="1"/>
      <c r="Q32" s="1"/>
      <c r="R32" s="1"/>
      <c r="S32" s="1"/>
      <c r="T32" s="1"/>
      <c r="U32" s="1"/>
      <c r="V32" s="1"/>
      <c r="W32" s="1"/>
      <c r="X32" s="1"/>
      <c r="Y32" s="1"/>
      <c r="Z32" s="1"/>
      <c r="AA32" s="1"/>
      <c r="AB32" s="1"/>
      <c r="AC32" s="13"/>
    </row>
    <row r="33" spans="1:58" ht="15" customHeight="1" thickTop="1" x14ac:dyDescent="0.2">
      <c r="A33" s="13"/>
      <c r="B33" s="3"/>
      <c r="C33" s="114" t="s">
        <v>97</v>
      </c>
      <c r="D33" s="115"/>
      <c r="E33" s="115"/>
      <c r="F33" s="115"/>
      <c r="G33" s="115"/>
      <c r="H33" s="115"/>
      <c r="I33" s="115"/>
      <c r="J33" s="116"/>
      <c r="K33" s="248">
        <f>Oct!K33+Nov!K33+Dec!K33</f>
        <v>13507.579999999998</v>
      </c>
      <c r="L33" s="249"/>
      <c r="M33" s="250"/>
      <c r="N33" s="2" t="s">
        <v>36</v>
      </c>
      <c r="O33" s="9" t="s">
        <v>36</v>
      </c>
      <c r="P33" s="178" t="s">
        <v>10</v>
      </c>
      <c r="Q33" s="179"/>
      <c r="R33" s="179"/>
      <c r="S33" s="179"/>
      <c r="T33" s="179"/>
      <c r="U33" s="179"/>
      <c r="V33" s="179"/>
      <c r="W33" s="179"/>
      <c r="X33" s="180"/>
      <c r="Y33" s="205">
        <f>W9-W20-Y31</f>
        <v>223625.125</v>
      </c>
      <c r="Z33" s="206"/>
      <c r="AA33" s="207"/>
      <c r="AB33" s="5"/>
      <c r="AC33" s="21"/>
    </row>
    <row r="34" spans="1:58" ht="15" customHeight="1" x14ac:dyDescent="0.2">
      <c r="A34" s="13"/>
      <c r="B34" s="3"/>
      <c r="C34" s="57" t="s">
        <v>12</v>
      </c>
      <c r="D34" s="104"/>
      <c r="E34" s="104"/>
      <c r="F34" s="104"/>
      <c r="G34" s="104"/>
      <c r="H34" s="104"/>
      <c r="I34" s="104" t="s">
        <v>36</v>
      </c>
      <c r="J34" s="105"/>
      <c r="K34" s="248">
        <f>Oct!K34+Nov!K34+Dec!K34</f>
        <v>1770</v>
      </c>
      <c r="L34" s="249"/>
      <c r="M34" s="250"/>
      <c r="N34" s="1"/>
      <c r="O34" s="3"/>
      <c r="P34" s="139"/>
      <c r="Q34" s="139"/>
      <c r="R34" s="139"/>
      <c r="S34" s="139"/>
      <c r="T34" s="139"/>
      <c r="U34" s="139"/>
      <c r="V34" s="139"/>
      <c r="W34" s="139"/>
      <c r="X34" s="139"/>
      <c r="Y34" s="272"/>
      <c r="Z34" s="272"/>
      <c r="AA34" s="272"/>
      <c r="AB34" s="3"/>
      <c r="AC34" s="13"/>
      <c r="AJ34" s="237" t="s">
        <v>122</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248">
        <f>Oct!K35+Nov!K35+Dec!K35</f>
        <v>0</v>
      </c>
      <c r="L35" s="249"/>
      <c r="M35" s="250"/>
      <c r="N35" s="1"/>
      <c r="O35" s="3"/>
      <c r="P35" s="83" t="s">
        <v>110</v>
      </c>
      <c r="Q35" s="131"/>
      <c r="R35" s="131"/>
      <c r="S35" s="131"/>
      <c r="T35" s="131"/>
      <c r="U35" s="131"/>
      <c r="V35" s="131"/>
      <c r="W35" s="131"/>
      <c r="X35" s="131"/>
      <c r="Y35" s="132"/>
      <c r="Z35" s="132"/>
      <c r="AA35" s="133"/>
      <c r="AB35" s="3"/>
      <c r="AC35" s="35">
        <v>0</v>
      </c>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248">
        <f>Oct!K36+Nov!K36+Dec!K36</f>
        <v>0</v>
      </c>
      <c r="L36" s="249"/>
      <c r="M36" s="250"/>
      <c r="N36" s="1"/>
      <c r="O36" s="3"/>
      <c r="P36" s="172" t="s">
        <v>111</v>
      </c>
      <c r="Q36" s="173"/>
      <c r="R36" s="173"/>
      <c r="S36" s="173"/>
      <c r="T36" s="173"/>
      <c r="U36" s="173"/>
      <c r="V36" s="174"/>
      <c r="W36" s="175">
        <v>1.4999999999999999E-2</v>
      </c>
      <c r="X36" s="176"/>
      <c r="Y36" s="177">
        <f>MAX(AC35,AC36)</f>
        <v>3354.3768749999999</v>
      </c>
      <c r="Z36" s="64"/>
      <c r="AA36" s="65"/>
      <c r="AB36" s="3"/>
      <c r="AC36" s="35">
        <f>Y33*W36</f>
        <v>3354.3768749999999</v>
      </c>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248">
        <f>Oct!K37+Nov!K37+Dec!K37</f>
        <v>600</v>
      </c>
      <c r="L37" s="249"/>
      <c r="M37" s="250"/>
      <c r="N37" s="1"/>
      <c r="O37" s="3"/>
      <c r="P37" s="172" t="s">
        <v>117</v>
      </c>
      <c r="Q37" s="173"/>
      <c r="R37" s="173"/>
      <c r="S37" s="173"/>
      <c r="T37" s="173"/>
      <c r="U37" s="173"/>
      <c r="V37" s="174"/>
      <c r="W37" s="175">
        <v>0.18</v>
      </c>
      <c r="X37" s="176">
        <v>0.18</v>
      </c>
      <c r="Y37" s="177">
        <f>MAX(AC35,AC37)</f>
        <v>40509.692999999999</v>
      </c>
      <c r="Z37" s="64">
        <f>(Y33*0.8)*X37</f>
        <v>32202.018</v>
      </c>
      <c r="AA37" s="65"/>
      <c r="AB37" s="3"/>
      <c r="AC37" s="35">
        <f>((Y33*0.8)+Y23-Y28)*W37</f>
        <v>40509.692999999999</v>
      </c>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114" t="s">
        <v>101</v>
      </c>
      <c r="D38" s="115"/>
      <c r="E38" s="115"/>
      <c r="F38" s="115"/>
      <c r="G38" s="115"/>
      <c r="H38" s="115"/>
      <c r="I38" s="115"/>
      <c r="J38" s="116"/>
      <c r="K38" s="248">
        <f>Oct!K38+Nov!K38+Dec!K38</f>
        <v>8505.59</v>
      </c>
      <c r="L38" s="249"/>
      <c r="M38" s="250"/>
      <c r="N38" s="1"/>
      <c r="O38" s="3"/>
      <c r="P38" s="172" t="s">
        <v>116</v>
      </c>
      <c r="Q38" s="173"/>
      <c r="R38" s="173"/>
      <c r="S38" s="173"/>
      <c r="T38" s="173"/>
      <c r="U38" s="173"/>
      <c r="V38" s="174"/>
      <c r="W38" s="175">
        <v>4.9500000000000002E-2</v>
      </c>
      <c r="X38" s="176">
        <v>4.9500000000000002E-2</v>
      </c>
      <c r="Y38" s="177">
        <f>MAX(AC35,AC38)</f>
        <v>11140.165575000001</v>
      </c>
      <c r="Z38" s="64">
        <f>(Y33*0.8)*X38</f>
        <v>8855.5549500000016</v>
      </c>
      <c r="AA38" s="65"/>
      <c r="AB38" s="3"/>
      <c r="AC38" s="35">
        <f>((Y33*0.8)+Y23-Y28)*W38</f>
        <v>11140.165575000001</v>
      </c>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114" t="s">
        <v>101</v>
      </c>
      <c r="D39" s="115"/>
      <c r="E39" s="115"/>
      <c r="F39" s="115"/>
      <c r="G39" s="115"/>
      <c r="H39" s="115"/>
      <c r="I39" s="115"/>
      <c r="J39" s="116"/>
      <c r="K39" s="248">
        <f>Oct!K39+Nov!K39+Dec!K39</f>
        <v>420.63</v>
      </c>
      <c r="L39" s="249"/>
      <c r="M39" s="250"/>
      <c r="N39" s="1"/>
      <c r="O39" s="3"/>
      <c r="P39" s="100" t="s">
        <v>112</v>
      </c>
      <c r="Q39" s="101"/>
      <c r="R39" s="101"/>
      <c r="S39" s="101"/>
      <c r="T39" s="101"/>
      <c r="U39" s="101"/>
      <c r="V39" s="101"/>
      <c r="W39" s="101"/>
      <c r="X39" s="101"/>
      <c r="Y39" s="102"/>
      <c r="Z39" s="102"/>
      <c r="AA39" s="103"/>
      <c r="AB39" s="3"/>
      <c r="AC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114" t="s">
        <v>101</v>
      </c>
      <c r="D40" s="115"/>
      <c r="E40" s="115"/>
      <c r="F40" s="115"/>
      <c r="G40" s="115"/>
      <c r="H40" s="115"/>
      <c r="I40" s="115"/>
      <c r="J40" s="116"/>
      <c r="K40" s="248">
        <f>Oct!K40+Nov!K40+Dec!K40</f>
        <v>1541.44</v>
      </c>
      <c r="L40" s="249"/>
      <c r="M40" s="250"/>
      <c r="N40" s="1"/>
      <c r="O40" s="1"/>
      <c r="P40" s="117" t="s">
        <v>113</v>
      </c>
      <c r="Q40" s="118"/>
      <c r="R40" s="118"/>
      <c r="S40" s="118"/>
      <c r="T40" s="118"/>
      <c r="U40" s="118"/>
      <c r="V40" s="118"/>
      <c r="W40" s="118"/>
      <c r="X40" s="118"/>
      <c r="Y40" s="118"/>
      <c r="Z40" s="118"/>
      <c r="AA40" s="119"/>
      <c r="AB40" s="1"/>
      <c r="AC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114" t="s">
        <v>101</v>
      </c>
      <c r="D41" s="115"/>
      <c r="E41" s="115"/>
      <c r="F41" s="115"/>
      <c r="G41" s="115"/>
      <c r="H41" s="115"/>
      <c r="I41" s="115"/>
      <c r="J41" s="116"/>
      <c r="K41" s="248">
        <f>Oct!K41+Nov!K41+Dec!K41</f>
        <v>651.98</v>
      </c>
      <c r="L41" s="249"/>
      <c r="M41" s="250"/>
      <c r="N41" s="1"/>
      <c r="O41" s="1"/>
      <c r="P41" s="120" t="s">
        <v>114</v>
      </c>
      <c r="Q41" s="121"/>
      <c r="R41" s="121"/>
      <c r="S41" s="121"/>
      <c r="T41" s="121"/>
      <c r="U41" s="121"/>
      <c r="V41" s="121"/>
      <c r="W41" s="121"/>
      <c r="X41" s="121"/>
      <c r="Y41" s="122"/>
      <c r="Z41" s="122"/>
      <c r="AA41" s="123"/>
      <c r="AB41" s="1"/>
      <c r="AC41" s="13"/>
    </row>
    <row r="42" spans="1:58" ht="15" customHeight="1" x14ac:dyDescent="0.2">
      <c r="A42" s="13"/>
      <c r="B42" s="3"/>
      <c r="C42" s="57" t="s">
        <v>102</v>
      </c>
      <c r="D42" s="104"/>
      <c r="E42" s="104"/>
      <c r="F42" s="104"/>
      <c r="G42" s="104"/>
      <c r="H42" s="104"/>
      <c r="I42" s="104"/>
      <c r="J42" s="105"/>
      <c r="K42" s="190">
        <f>SUM(K6:M41)</f>
        <v>63926.375</v>
      </c>
      <c r="L42" s="191"/>
      <c r="M42" s="192"/>
      <c r="N42" s="1"/>
      <c r="O42" s="1"/>
      <c r="P42" s="124" t="s">
        <v>115</v>
      </c>
      <c r="Q42" s="125"/>
      <c r="R42" s="125"/>
      <c r="S42" s="125"/>
      <c r="T42" s="125"/>
      <c r="U42" s="125"/>
      <c r="V42" s="125"/>
      <c r="W42" s="125"/>
      <c r="X42" s="125"/>
      <c r="Y42" s="125">
        <f>W9-W20-Y31-Y40</f>
        <v>223625.125</v>
      </c>
      <c r="Z42" s="125"/>
      <c r="AA42" s="126"/>
      <c r="AC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row>
    <row r="45" spans="1:58"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row>
    <row r="49" spans="1:29"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row>
    <row r="50" spans="1:29"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row>
    <row r="51" spans="1:29"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row>
    <row r="52" spans="1:29"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row>
    <row r="53" spans="1:29"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spans="1:29"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1:29"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29"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1:29"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29"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row>
    <row r="60" spans="1:29"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spans="1:29"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spans="1:29"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row>
    <row r="66" spans="1:29"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1:29"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spans="1:29"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row>
    <row r="71" spans="1:29"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row>
    <row r="72" spans="1:29"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row>
    <row r="73" spans="1:29"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row>
    <row r="74" spans="1:29"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row>
    <row r="75" spans="1:29"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spans="1:29"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row>
    <row r="77" spans="1:29"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row>
    <row r="78" spans="1:29"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29"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row r="80" spans="1:29"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spans="1:29"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row>
    <row r="82" spans="1:29" s="10" customFormat="1" x14ac:dyDescent="0.2"/>
    <row r="83" spans="1:29"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row>
    <row r="84" spans="1:29"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spans="1:29"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row>
    <row r="86" spans="1:29"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row>
    <row r="87" spans="1:29"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row>
    <row r="88" spans="1:29"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row>
    <row r="89" spans="1:29"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spans="1:29"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row>
    <row r="91" spans="1:29"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row>
    <row r="92" spans="1:29"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row>
    <row r="93" spans="1:29"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row>
    <row r="94" spans="1:29"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row>
    <row r="95" spans="1:29"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row>
    <row r="96" spans="1:29"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row>
    <row r="97" spans="1:29"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row>
    <row r="98" spans="1:29"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row>
    <row r="99" spans="1:29"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row>
    <row r="100" spans="1:29"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spans="1:29"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row>
    <row r="102" spans="1:29"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row>
    <row r="103" spans="1:29"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row>
    <row r="104" spans="1:29"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row>
    <row r="105" spans="1:29"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row>
    <row r="106" spans="1:29"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row>
    <row r="107" spans="1:29"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row>
    <row r="108" spans="1:29"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row>
    <row r="109" spans="1:29"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row>
    <row r="110" spans="1:29"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row>
    <row r="111" spans="1:29"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row>
    <row r="112" spans="1:29"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row>
    <row r="113" spans="1:29"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row>
    <row r="114" spans="1:29"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row>
    <row r="115" spans="1:29"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row>
    <row r="116" spans="1:29"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row>
    <row r="117" spans="1:29"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row>
    <row r="118" spans="1:29"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row>
    <row r="119" spans="1:29"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row>
    <row r="120" spans="1:29"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row>
    <row r="121" spans="1:29"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row>
    <row r="122" spans="1:29"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row>
    <row r="123" spans="1:29"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row>
    <row r="124" spans="1:29"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row>
    <row r="125" spans="1:29"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row>
    <row r="126" spans="1:29"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row>
    <row r="127" spans="1:29"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row>
    <row r="128" spans="1:29"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row>
    <row r="129" spans="1:29"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row>
    <row r="130" spans="1:29"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row>
    <row r="131" spans="1:29"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spans="1:29"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row>
    <row r="133" spans="1:29"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row>
    <row r="134" spans="1:29"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row>
    <row r="135" spans="1:29"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row>
    <row r="136" spans="1:29"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row>
    <row r="137" spans="1:29"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row>
    <row r="138" spans="1:29"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row>
    <row r="139" spans="1:29"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row>
    <row r="140" spans="1:29"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row>
    <row r="141" spans="1:29"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row>
    <row r="142" spans="1:29"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row>
    <row r="143" spans="1:29"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row>
    <row r="144" spans="1:29"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row>
    <row r="145" spans="1:29"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row>
    <row r="146" spans="1:29"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row>
    <row r="147" spans="1:29"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row>
    <row r="148" spans="1:29"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row>
    <row r="149" spans="1:29"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row>
    <row r="150" spans="1:29"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row>
    <row r="151" spans="1:29"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row>
    <row r="152" spans="1:29"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row>
    <row r="153" spans="1:29"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row>
    <row r="154" spans="1:29"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row>
    <row r="155" spans="1:29"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row>
    <row r="156" spans="1:29"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row>
    <row r="157" spans="1:29"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row>
    <row r="158" spans="1:29"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row>
    <row r="159" spans="1:29"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row>
    <row r="160" spans="1:29"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row>
    <row r="161" spans="1:29"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row>
    <row r="162" spans="1:29"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row>
    <row r="163" spans="1:29"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row>
    <row r="164" spans="1:29"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row>
    <row r="165" spans="1:29"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row>
    <row r="166" spans="1:29"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row>
    <row r="167" spans="1:29"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row>
    <row r="168" spans="1:29"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row>
    <row r="169" spans="1:29"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row>
    <row r="170" spans="1:29"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row>
    <row r="171" spans="1:29"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row>
    <row r="172" spans="1:29"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row>
    <row r="173" spans="1:29"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row>
    <row r="174" spans="1:29"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row>
    <row r="175" spans="1:29"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row>
    <row r="176" spans="1:29"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row>
    <row r="177" spans="1:29"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row>
    <row r="178" spans="1:29"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row>
    <row r="179" spans="1:29"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row>
    <row r="180" spans="1:29"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row>
    <row r="181" spans="1:29"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row>
    <row r="182" spans="1:29"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row>
    <row r="183" spans="1:29"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row>
    <row r="184" spans="1:29"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row>
    <row r="185" spans="1:29"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row>
    <row r="186" spans="1:29"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row>
    <row r="187" spans="1:29"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row>
    <row r="188" spans="1:29"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row>
    <row r="189" spans="1:29"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row>
    <row r="190" spans="1:29"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row>
    <row r="191" spans="1:29"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row>
    <row r="192" spans="1:29"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row>
    <row r="193" spans="1:29"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row>
    <row r="194" spans="1:29"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row>
    <row r="195" spans="1:29"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row>
    <row r="196" spans="1:29"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row>
    <row r="197" spans="1:29"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row>
    <row r="198" spans="1:29"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row>
    <row r="199" spans="1:29"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row>
    <row r="200" spans="1:29"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row>
    <row r="201" spans="1:29"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row>
    <row r="202" spans="1:29"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row>
    <row r="203" spans="1:29"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row>
    <row r="204" spans="1:29"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row>
    <row r="205" spans="1:29"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row>
    <row r="206" spans="1:29"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row>
    <row r="207" spans="1:29"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row>
    <row r="208" spans="1:29"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row>
    <row r="209" spans="1:29"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row>
    <row r="210" spans="1:29"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row>
    <row r="211" spans="1:29"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row>
    <row r="212" spans="1:29"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row>
    <row r="213" spans="1:29"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row>
    <row r="214" spans="1:29"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row>
    <row r="215" spans="1:29"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row>
    <row r="216" spans="1:29"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row>
    <row r="217" spans="1:29"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row>
    <row r="218" spans="1:29"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row>
    <row r="219" spans="1:29"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row>
    <row r="220" spans="1:29"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row>
    <row r="221" spans="1:29"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row>
    <row r="222" spans="1:29"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row>
    <row r="223" spans="1:29"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row>
    <row r="224" spans="1:29"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row>
    <row r="225" spans="1:29"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row>
    <row r="226" spans="1:29"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row>
    <row r="227" spans="1:29"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row>
    <row r="228" spans="1:29"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row>
    <row r="229" spans="1:29"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row>
    <row r="230" spans="1:29"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row>
    <row r="231" spans="1:29"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row>
    <row r="232" spans="1:29"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row>
    <row r="233" spans="1:29"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row>
    <row r="234" spans="1:29"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row>
    <row r="235" spans="1:29"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row>
    <row r="236" spans="1:29"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row>
    <row r="237" spans="1:29"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row>
    <row r="238" spans="1:29"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row>
    <row r="239" spans="1:29"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row>
    <row r="240" spans="1:29"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row>
    <row r="241" spans="1:29"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row>
    <row r="242" spans="1:29"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row>
    <row r="243" spans="1:29"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row>
    <row r="244" spans="1:29"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row>
    <row r="245" spans="1:29"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row>
    <row r="246" spans="1:29"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row>
    <row r="247" spans="1:29"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row>
    <row r="248" spans="1:29"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row>
    <row r="249" spans="1:29"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row>
    <row r="250" spans="1:29"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row>
    <row r="251" spans="1:29"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row>
    <row r="252" spans="1:29"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row>
    <row r="253" spans="1:29"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row>
    <row r="254" spans="1:29"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row>
    <row r="255" spans="1:29"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row>
    <row r="256" spans="1:29"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row>
    <row r="257" spans="1:29"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row>
    <row r="258" spans="1:29"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row>
    <row r="259" spans="1:29"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row>
    <row r="260" spans="1:29"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row>
    <row r="261" spans="1:29"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row>
    <row r="262" spans="1:29"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row>
    <row r="263" spans="1:29"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row>
    <row r="264" spans="1:29"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row>
    <row r="265" spans="1:29"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row>
    <row r="266" spans="1:29"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row>
    <row r="267" spans="1:29"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row>
    <row r="268" spans="1:29"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row>
    <row r="269" spans="1:29"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row>
    <row r="270" spans="1:29"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row>
    <row r="271" spans="1:29"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row>
    <row r="272" spans="1:29"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row>
    <row r="273" spans="1:29"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row>
    <row r="274" spans="1:29"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row>
    <row r="275" spans="1:29"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row>
    <row r="276" spans="1:29"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row>
    <row r="277" spans="1:29"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row>
    <row r="278" spans="1:29"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row>
    <row r="279" spans="1:29"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row>
    <row r="280" spans="1:29"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row>
    <row r="281" spans="1:29"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row>
    <row r="282" spans="1:29"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row>
    <row r="283" spans="1:29"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row>
    <row r="284" spans="1:29"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row>
    <row r="285" spans="1:29"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row>
    <row r="286" spans="1:29"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row>
    <row r="287" spans="1:29"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row>
    <row r="288" spans="1:29"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row>
    <row r="289" spans="1:29"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row>
    <row r="290" spans="1:29"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row>
    <row r="291" spans="1:29"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row>
    <row r="292" spans="1:29"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row>
    <row r="293" spans="1:29"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row>
    <row r="294" spans="1:29"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row>
    <row r="295" spans="1:29"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row>
    <row r="296" spans="1:29"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row>
    <row r="297" spans="1:29"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row>
    <row r="298" spans="1:29"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row>
    <row r="299" spans="1:29"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row>
    <row r="300" spans="1:29"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row>
    <row r="301" spans="1:29"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row>
    <row r="302" spans="1:29"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row>
    <row r="303" spans="1:29"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row>
    <row r="304" spans="1:29"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row>
    <row r="305" spans="1:29"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row>
    <row r="306" spans="1:29"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row>
    <row r="307" spans="1:29"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row>
    <row r="308" spans="1:29"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row>
    <row r="309" spans="1:29"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row>
    <row r="310" spans="1:29"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row>
    <row r="311" spans="1:29"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row>
    <row r="312" spans="1:29"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row>
    <row r="313" spans="1:29"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row>
    <row r="314" spans="1:29"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row>
    <row r="315" spans="1:29"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row>
    <row r="316" spans="1:29"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row>
    <row r="317" spans="1:29"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row>
    <row r="318" spans="1:29"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row>
    <row r="319" spans="1:29"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row>
    <row r="320" spans="1:29"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row>
    <row r="321" spans="1:29"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row>
    <row r="322" spans="1:29"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row>
    <row r="323" spans="1:29"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row>
    <row r="324" spans="1:29"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row>
    <row r="325" spans="1:29"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row>
    <row r="326" spans="1:29"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row>
    <row r="327" spans="1:29"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row>
    <row r="328" spans="1:29"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row>
    <row r="329" spans="1:29"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row>
    <row r="330" spans="1:29"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row>
    <row r="331" spans="1:29"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row>
    <row r="332" spans="1:29"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row>
    <row r="333" spans="1:29"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row>
    <row r="334" spans="1:29"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row>
    <row r="335" spans="1:29"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row>
    <row r="336" spans="1:29"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row>
    <row r="337" spans="1:29"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row>
    <row r="338" spans="1:29"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row>
    <row r="339" spans="1:29"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row>
    <row r="340" spans="1:29"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row>
    <row r="341" spans="1:29"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row>
    <row r="342" spans="1:29"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row>
    <row r="343" spans="1:29"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row>
    <row r="344" spans="1:29"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row>
    <row r="345" spans="1:29"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row>
    <row r="346" spans="1:29"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row>
    <row r="347" spans="1:29"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row>
    <row r="348" spans="1:29"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row>
    <row r="349" spans="1:29"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row>
    <row r="350" spans="1:29"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row>
    <row r="351" spans="1:29"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row>
    <row r="352" spans="1:29"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row>
    <row r="353" spans="1:29"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row>
    <row r="354" spans="1:29"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row>
    <row r="355" spans="1:29"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row>
    <row r="356" spans="1:29"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row>
    <row r="357" spans="1:29"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row>
    <row r="358" spans="1:29"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row>
    <row r="359" spans="1:29"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row>
    <row r="360" spans="1:29"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row>
    <row r="361" spans="1:29"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row>
    <row r="362" spans="1:29"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row>
    <row r="363" spans="1:29"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row>
    <row r="364" spans="1:29"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row>
    <row r="365" spans="1:29"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row>
    <row r="366" spans="1:29"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row>
    <row r="367" spans="1:29"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row>
    <row r="368" spans="1:29"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row>
    <row r="369" spans="1:29"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row>
    <row r="370" spans="1:29"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row>
    <row r="371" spans="1:29"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row>
    <row r="372" spans="1:29"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row>
    <row r="373" spans="1:29"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row>
    <row r="374" spans="1:29"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row>
    <row r="375" spans="1:29"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row>
    <row r="376" spans="1:29"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row>
    <row r="377" spans="1:29"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row>
    <row r="378" spans="1:29"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row>
    <row r="379" spans="1:29"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row>
    <row r="380" spans="1:29"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row>
    <row r="381" spans="1:29"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row>
    <row r="382" spans="1:29"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row>
    <row r="383" spans="1:29"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row>
    <row r="384" spans="1:29"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row>
    <row r="385" spans="1:29"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row>
    <row r="386" spans="1:29"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row>
    <row r="387" spans="1:29"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row>
    <row r="388" spans="1:29"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row>
    <row r="389" spans="1:29"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row>
    <row r="390" spans="1:29"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row>
    <row r="391" spans="1:29"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row>
    <row r="392" spans="1:29"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row>
    <row r="393" spans="1:29"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row>
    <row r="394" spans="1:29"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row>
    <row r="395" spans="1:29"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row>
    <row r="396" spans="1:29"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row>
    <row r="397" spans="1:29"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row>
    <row r="398" spans="1:29"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row>
    <row r="399" spans="1:29"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row>
    <row r="400" spans="1:29"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row>
    <row r="401" spans="1:29"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row>
    <row r="402" spans="1:29"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row>
    <row r="403" spans="1:29"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row>
    <row r="404" spans="1:29"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row>
    <row r="405" spans="1:29"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row>
    <row r="406" spans="1:29"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row>
    <row r="407" spans="1:29"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row>
    <row r="408" spans="1:29"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row>
    <row r="409" spans="1:29"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row>
    <row r="410" spans="1:29"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row>
    <row r="411" spans="1:29"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row>
    <row r="412" spans="1:29"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row>
    <row r="413" spans="1:29"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row>
    <row r="414" spans="1:29"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row>
    <row r="415" spans="1:29"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row>
    <row r="416" spans="1:29"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row>
    <row r="417" spans="1:29"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row>
    <row r="418" spans="1:29"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row>
    <row r="419" spans="1:29"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row>
    <row r="420" spans="1:29"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row>
    <row r="421" spans="1:29"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row>
    <row r="422" spans="1:29"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row>
    <row r="423" spans="1:29"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row>
    <row r="424" spans="1:29"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row>
    <row r="425" spans="1:29"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row>
    <row r="426" spans="1:29"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row>
    <row r="427" spans="1:29"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row>
    <row r="428" spans="1:29"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row>
    <row r="429" spans="1:29"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row>
    <row r="430" spans="1:29"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row>
    <row r="431" spans="1:29"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row>
    <row r="432" spans="1:29"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row>
    <row r="433" spans="1:29"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row>
    <row r="434" spans="1:29"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row>
    <row r="435" spans="1:29"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row>
    <row r="436" spans="1:29"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row>
    <row r="437" spans="1:29"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row>
    <row r="438" spans="1:29"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row>
    <row r="439" spans="1:29"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row>
    <row r="440" spans="1:29"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row>
    <row r="441" spans="1:29"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row>
    <row r="442" spans="1:29"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row>
    <row r="443" spans="1:29"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row>
    <row r="444" spans="1:29"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row>
    <row r="445" spans="1:29"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row>
    <row r="446" spans="1:29"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row>
    <row r="447" spans="1:29"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row>
    <row r="448" spans="1:29"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row>
    <row r="449" spans="1:29"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row>
    <row r="450" spans="1:29"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row>
    <row r="451" spans="1:29"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row>
    <row r="452" spans="1:29"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row>
    <row r="453" spans="1:29"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row>
    <row r="454" spans="1:29"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row>
    <row r="455" spans="1:29"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row>
    <row r="456" spans="1:29"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row>
    <row r="457" spans="1:29"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row>
    <row r="458" spans="1:29"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row>
    <row r="459" spans="1:29"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row>
    <row r="460" spans="1:29"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row>
    <row r="461" spans="1:29"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row>
    <row r="462" spans="1:29"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row>
    <row r="463" spans="1:29"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row>
    <row r="464" spans="1:29"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row>
    <row r="465" spans="1:29"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row>
    <row r="466" spans="1:29"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row>
    <row r="467" spans="1:29"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row>
    <row r="468" spans="1:29"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row>
    <row r="469" spans="1:29"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row>
    <row r="470" spans="1:29"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row>
    <row r="471" spans="1:29"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row>
    <row r="472" spans="1:29"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row>
    <row r="473" spans="1:29"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row>
    <row r="474" spans="1:29"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row>
    <row r="475" spans="1:29"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row>
    <row r="476" spans="1:29"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row>
    <row r="477" spans="1:29"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row>
    <row r="478" spans="1:29"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row>
    <row r="479" spans="1:29"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row>
    <row r="480" spans="1:29"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row>
    <row r="481" spans="1:29"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row>
    <row r="482" spans="1:29"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row>
    <row r="483" spans="1:29"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row>
    <row r="484" spans="1:29"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row>
    <row r="485" spans="1:29"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row>
    <row r="486" spans="1:29"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row>
    <row r="487" spans="1:29"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row>
    <row r="488" spans="1:29"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row>
    <row r="489" spans="1:29"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row>
    <row r="490" spans="1:29"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row>
    <row r="491" spans="1:29" x14ac:dyDescent="0.2">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row>
    <row r="492" spans="1:29" x14ac:dyDescent="0.2">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row>
    <row r="493" spans="1:29" x14ac:dyDescent="0.2">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row>
    <row r="494" spans="1:29" x14ac:dyDescent="0.2">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row>
    <row r="495" spans="1:29" x14ac:dyDescent="0.2">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row>
    <row r="496" spans="1:29" x14ac:dyDescent="0.2">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row>
    <row r="497" spans="2:29" x14ac:dyDescent="0.2">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row>
    <row r="498" spans="2:29" x14ac:dyDescent="0.2">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row>
    <row r="499" spans="2:29" x14ac:dyDescent="0.2">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row>
    <row r="500" spans="2:29" x14ac:dyDescent="0.2">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row>
    <row r="501" spans="2:29" x14ac:dyDescent="0.2">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row>
    <row r="502" spans="2:29" x14ac:dyDescent="0.2">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row>
    <row r="503" spans="2:29" x14ac:dyDescent="0.2">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row>
    <row r="504" spans="2:29" x14ac:dyDescent="0.2">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row>
    <row r="505" spans="2:29" x14ac:dyDescent="0.2">
      <c r="B505" s="10"/>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row>
    <row r="506" spans="2:29" x14ac:dyDescent="0.2">
      <c r="B506" s="10"/>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row>
    <row r="507" spans="2:29" x14ac:dyDescent="0.2">
      <c r="B507" s="10"/>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row>
    <row r="508" spans="2:29" x14ac:dyDescent="0.2">
      <c r="B508" s="10"/>
    </row>
  </sheetData>
  <mergeCells count="159">
    <mergeCell ref="U4:V4"/>
    <mergeCell ref="W4:X4"/>
    <mergeCell ref="Y4:Z4"/>
    <mergeCell ref="AA4:AB4"/>
    <mergeCell ref="C5:M5"/>
    <mergeCell ref="P5:AA5"/>
    <mergeCell ref="B3:AB3"/>
    <mergeCell ref="C4:D4"/>
    <mergeCell ref="E4:F4"/>
    <mergeCell ref="G4:H4"/>
    <mergeCell ref="I4:J4"/>
    <mergeCell ref="K4:L4"/>
    <mergeCell ref="M4:N4"/>
    <mergeCell ref="O4:P4"/>
    <mergeCell ref="Q4:R4"/>
    <mergeCell ref="S4:T4"/>
    <mergeCell ref="K6:M6"/>
    <mergeCell ref="C7:J7"/>
    <mergeCell ref="K7:M7"/>
    <mergeCell ref="P7:X7"/>
    <mergeCell ref="Y7:AA7"/>
    <mergeCell ref="C10:J10"/>
    <mergeCell ref="K10:M10"/>
    <mergeCell ref="C11:J11"/>
    <mergeCell ref="K11:M11"/>
    <mergeCell ref="P11:AA11"/>
    <mergeCell ref="C8:H8"/>
    <mergeCell ref="I8:J8"/>
    <mergeCell ref="K8:M8"/>
    <mergeCell ref="P8:X8"/>
    <mergeCell ref="Y8:AA8"/>
    <mergeCell ref="C9:J9"/>
    <mergeCell ref="K9:M9"/>
    <mergeCell ref="C6:J6"/>
    <mergeCell ref="C12:J12"/>
    <mergeCell ref="K12:M12"/>
    <mergeCell ref="P12:V12"/>
    <mergeCell ref="W12:AA12"/>
    <mergeCell ref="C15:J15"/>
    <mergeCell ref="K15:M15"/>
    <mergeCell ref="P15:X15"/>
    <mergeCell ref="Y15:AA15"/>
    <mergeCell ref="C16:J16"/>
    <mergeCell ref="K16:M16"/>
    <mergeCell ref="P16:X16"/>
    <mergeCell ref="Y16:AA16"/>
    <mergeCell ref="C13:J13"/>
    <mergeCell ref="K13:M13"/>
    <mergeCell ref="C14:J14"/>
    <mergeCell ref="K14:M14"/>
    <mergeCell ref="P14:X14"/>
    <mergeCell ref="Y14:AA14"/>
    <mergeCell ref="P13:V13"/>
    <mergeCell ref="W13:AA13"/>
    <mergeCell ref="C19:J19"/>
    <mergeCell ref="K19:M19"/>
    <mergeCell ref="Y19:AA19"/>
    <mergeCell ref="C20:J20"/>
    <mergeCell ref="K20:M20"/>
    <mergeCell ref="P19:X19"/>
    <mergeCell ref="P20:V20"/>
    <mergeCell ref="W20:AA20"/>
    <mergeCell ref="H17:J17"/>
    <mergeCell ref="K17:M17"/>
    <mergeCell ref="P17:X17"/>
    <mergeCell ref="Y17:AA17"/>
    <mergeCell ref="C18:J18"/>
    <mergeCell ref="K18:M18"/>
    <mergeCell ref="Y18:AA18"/>
    <mergeCell ref="P18:X18"/>
    <mergeCell ref="C24:J24"/>
    <mergeCell ref="K24:M24"/>
    <mergeCell ref="P24:X24"/>
    <mergeCell ref="Y24:AA24"/>
    <mergeCell ref="C25:J25"/>
    <mergeCell ref="K25:M25"/>
    <mergeCell ref="P25:X25"/>
    <mergeCell ref="Y25:AA25"/>
    <mergeCell ref="C21:J21"/>
    <mergeCell ref="K21:M21"/>
    <mergeCell ref="C22:J22"/>
    <mergeCell ref="K22:M22"/>
    <mergeCell ref="P22:AA22"/>
    <mergeCell ref="C23:J23"/>
    <mergeCell ref="K23:M23"/>
    <mergeCell ref="P23:X23"/>
    <mergeCell ref="Y23:AA23"/>
    <mergeCell ref="AA2:AB2"/>
    <mergeCell ref="B2:Z2"/>
    <mergeCell ref="C17:G17"/>
    <mergeCell ref="C41:J41"/>
    <mergeCell ref="K41:M41"/>
    <mergeCell ref="P6:V6"/>
    <mergeCell ref="W6:AA6"/>
    <mergeCell ref="P9:V9"/>
    <mergeCell ref="W9:AA9"/>
    <mergeCell ref="C37:J37"/>
    <mergeCell ref="C33:J33"/>
    <mergeCell ref="K33:M33"/>
    <mergeCell ref="Y28:AA28"/>
    <mergeCell ref="P30:X30"/>
    <mergeCell ref="C29:J29"/>
    <mergeCell ref="K29:M29"/>
    <mergeCell ref="Y29:AA29"/>
    <mergeCell ref="P29:X29"/>
    <mergeCell ref="C34:J34"/>
    <mergeCell ref="K34:M34"/>
    <mergeCell ref="P34:X34"/>
    <mergeCell ref="Y34:AA34"/>
    <mergeCell ref="C30:J30"/>
    <mergeCell ref="K30:M30"/>
    <mergeCell ref="C26:J26"/>
    <mergeCell ref="K26:M26"/>
    <mergeCell ref="AJ34:BF40"/>
    <mergeCell ref="K37:M37"/>
    <mergeCell ref="C38:J38"/>
    <mergeCell ref="K38:M38"/>
    <mergeCell ref="K39:M39"/>
    <mergeCell ref="Y30:AA30"/>
    <mergeCell ref="C31:J31"/>
    <mergeCell ref="C32:J32"/>
    <mergeCell ref="K32:M32"/>
    <mergeCell ref="C28:J28"/>
    <mergeCell ref="K31:M31"/>
    <mergeCell ref="P31:X31"/>
    <mergeCell ref="Y31:AA31"/>
    <mergeCell ref="K28:M28"/>
    <mergeCell ref="P28:X28"/>
    <mergeCell ref="C27:J27"/>
    <mergeCell ref="K27:M27"/>
    <mergeCell ref="P27:X27"/>
    <mergeCell ref="Y27:AA27"/>
    <mergeCell ref="P26:X26"/>
    <mergeCell ref="Y26:AA26"/>
    <mergeCell ref="P38:V38"/>
    <mergeCell ref="C42:J42"/>
    <mergeCell ref="K42:M42"/>
    <mergeCell ref="C39:J39"/>
    <mergeCell ref="C35:J35"/>
    <mergeCell ref="C40:J40"/>
    <mergeCell ref="K40:M40"/>
    <mergeCell ref="C36:J36"/>
    <mergeCell ref="K36:M36"/>
    <mergeCell ref="P39:AA39"/>
    <mergeCell ref="P40:AA40"/>
    <mergeCell ref="Y38:AA38"/>
    <mergeCell ref="K35:M35"/>
    <mergeCell ref="W38:X38"/>
    <mergeCell ref="P33:X33"/>
    <mergeCell ref="Y33:AA33"/>
    <mergeCell ref="P35:AA35"/>
    <mergeCell ref="P41:AA41"/>
    <mergeCell ref="P42:AA42"/>
    <mergeCell ref="P36:V36"/>
    <mergeCell ref="W36:X36"/>
    <mergeCell ref="Y36:AA36"/>
    <mergeCell ref="P37:V37"/>
    <mergeCell ref="W37:X37"/>
    <mergeCell ref="Y37:AA37"/>
  </mergeCells>
  <hyperlinks>
    <hyperlink ref="E4:F4" location="Jan!A1" display="Jan" xr:uid="{00000000-0004-0000-1000-000000000000}"/>
    <hyperlink ref="G4:H4" location="Feb!A1" display="Feb" xr:uid="{00000000-0004-0000-1000-000001000000}"/>
    <hyperlink ref="I4:J4" location="March!A1" display="March" xr:uid="{00000000-0004-0000-1000-000002000000}"/>
    <hyperlink ref="K4:L4" location="April!A1" display="April" xr:uid="{00000000-0004-0000-1000-000003000000}"/>
    <hyperlink ref="M4:N4" location="May!A1" display="May" xr:uid="{00000000-0004-0000-1000-000004000000}"/>
    <hyperlink ref="O4:P4" location="June!A1" display="June" xr:uid="{00000000-0004-0000-1000-000005000000}"/>
    <hyperlink ref="Q4:R4" location="July!A1" display="July" xr:uid="{00000000-0004-0000-1000-000006000000}"/>
    <hyperlink ref="S4:T4" location="Aug!A1" display="Aug" xr:uid="{00000000-0004-0000-1000-000007000000}"/>
    <hyperlink ref="U4:V4" location="Sep!A1" display="Sep" xr:uid="{00000000-0004-0000-1000-000008000000}"/>
    <hyperlink ref="W4:X4" location="Oct!A1" display="Oct" xr:uid="{00000000-0004-0000-1000-000009000000}"/>
    <hyperlink ref="Y4:Z4" location="Nov!A1" display="Nov" xr:uid="{00000000-0004-0000-1000-00000A000000}"/>
    <hyperlink ref="AA4:AB4" location="Dec!A1" display="Dec" xr:uid="{00000000-0004-0000-1000-00000B000000}"/>
    <hyperlink ref="C4:D4" location="Total!A1" display="Total" xr:uid="{00000000-0004-0000-1000-00000C000000}"/>
    <hyperlink ref="C20:J20" r:id="rId1" display="Payroll Processing Fee" xr:uid="{00000000-0004-0000-1000-00000D000000}"/>
    <hyperlink ref="P41:X41" r:id="rId2" display="Net Profit/Loss" xr:uid="{00000000-0004-0000-1000-00000E000000}"/>
  </hyperlinks>
  <pageMargins left="0.75" right="0.75" top="1" bottom="1" header="0.5" footer="0.5"/>
  <pageSetup orientation="portrait" r:id="rId3"/>
  <headerFooter alignWithMargins="0"/>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661"/>
  <sheetViews>
    <sheetView zoomScale="125" zoomScaleNormal="125" workbookViewId="0">
      <selection activeCell="Q4" sqref="Q4:R4"/>
    </sheetView>
  </sheetViews>
  <sheetFormatPr defaultRowHeight="12.75" x14ac:dyDescent="0.2"/>
  <cols>
    <col min="1" max="1" width="3.7109375" customWidth="1"/>
    <col min="2" max="2" width="2.57031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8" width="3.140625" customWidth="1"/>
    <col min="29" max="66" width="3.140625" style="10" customWidth="1"/>
    <col min="67" max="81" width="9.140625" style="10"/>
  </cols>
  <sheetData>
    <row r="1" spans="1:54"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54" ht="18.75" customHeight="1" x14ac:dyDescent="0.2">
      <c r="A2" s="13"/>
      <c r="B2" s="75" t="s">
        <v>48</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3"/>
      <c r="AD2" s="13"/>
    </row>
    <row r="3" spans="1:54"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3"/>
      <c r="AD3" s="13"/>
      <c r="BB3" s="10">
        <v>0.625</v>
      </c>
    </row>
    <row r="4" spans="1:54" ht="18.75" customHeight="1" x14ac:dyDescent="0.2">
      <c r="A4" s="13"/>
      <c r="B4" s="15"/>
      <c r="C4" s="236" t="s">
        <v>37</v>
      </c>
      <c r="D4" s="232"/>
      <c r="E4" s="231" t="s">
        <v>23</v>
      </c>
      <c r="F4" s="232"/>
      <c r="G4" s="231" t="s">
        <v>24</v>
      </c>
      <c r="H4" s="232"/>
      <c r="I4" s="231" t="s">
        <v>25</v>
      </c>
      <c r="J4" s="232"/>
      <c r="K4" s="231" t="s">
        <v>26</v>
      </c>
      <c r="L4" s="232"/>
      <c r="M4" s="231" t="s">
        <v>27</v>
      </c>
      <c r="N4" s="232"/>
      <c r="O4" s="231" t="s">
        <v>28</v>
      </c>
      <c r="P4" s="232"/>
      <c r="Q4" s="231" t="s">
        <v>29</v>
      </c>
      <c r="R4" s="232"/>
      <c r="S4" s="231" t="s">
        <v>30</v>
      </c>
      <c r="T4" s="232"/>
      <c r="U4" s="231" t="s">
        <v>31</v>
      </c>
      <c r="V4" s="232"/>
      <c r="W4" s="231" t="s">
        <v>32</v>
      </c>
      <c r="X4" s="232"/>
      <c r="Y4" s="231" t="s">
        <v>33</v>
      </c>
      <c r="Z4" s="232"/>
      <c r="AA4" s="231" t="s">
        <v>34</v>
      </c>
      <c r="AB4" s="232"/>
      <c r="AC4" s="13"/>
      <c r="AD4" s="13"/>
    </row>
    <row r="5" spans="1:54" ht="15" customHeight="1" x14ac:dyDescent="0.2">
      <c r="A5" s="13"/>
      <c r="B5" s="11"/>
      <c r="C5" s="66" t="s">
        <v>1</v>
      </c>
      <c r="D5" s="67"/>
      <c r="E5" s="68"/>
      <c r="F5" s="68"/>
      <c r="G5" s="68"/>
      <c r="H5" s="68"/>
      <c r="I5" s="68"/>
      <c r="J5" s="68"/>
      <c r="K5" s="68"/>
      <c r="L5" s="68"/>
      <c r="M5" s="69"/>
      <c r="N5" s="1"/>
      <c r="O5" s="4" t="s">
        <v>35</v>
      </c>
      <c r="P5" s="81" t="s">
        <v>5</v>
      </c>
      <c r="Q5" s="44"/>
      <c r="R5" s="44"/>
      <c r="S5" s="44"/>
      <c r="T5" s="44"/>
      <c r="U5" s="44"/>
      <c r="V5" s="44"/>
      <c r="W5" s="44"/>
      <c r="X5" s="44"/>
      <c r="Y5" s="44"/>
      <c r="Z5" s="44"/>
      <c r="AA5" s="82"/>
      <c r="AB5" s="5"/>
      <c r="AC5" s="13"/>
      <c r="AD5" s="13"/>
    </row>
    <row r="6" spans="1:54" ht="15" customHeight="1" x14ac:dyDescent="0.2">
      <c r="A6" s="13"/>
      <c r="B6" s="3"/>
      <c r="C6" s="57" t="s">
        <v>76</v>
      </c>
      <c r="D6" s="58"/>
      <c r="E6" s="58"/>
      <c r="F6" s="58"/>
      <c r="G6" s="58"/>
      <c r="H6" s="58"/>
      <c r="I6" s="58"/>
      <c r="J6" s="70"/>
      <c r="K6" s="184">
        <v>42.8</v>
      </c>
      <c r="L6" s="185"/>
      <c r="M6" s="186"/>
      <c r="N6" s="1"/>
      <c r="O6" s="1"/>
      <c r="P6" s="61" t="s">
        <v>20</v>
      </c>
      <c r="Q6" s="62"/>
      <c r="R6" s="62"/>
      <c r="S6" s="62"/>
      <c r="T6" s="62"/>
      <c r="U6" s="62"/>
      <c r="V6" s="62"/>
      <c r="W6" s="202">
        <v>91874.78</v>
      </c>
      <c r="X6" s="195"/>
      <c r="Y6" s="195"/>
      <c r="Z6" s="195"/>
      <c r="AA6" s="196"/>
      <c r="AB6" s="1"/>
      <c r="AC6" s="13"/>
      <c r="AD6" s="13"/>
    </row>
    <row r="7" spans="1:54" ht="15" customHeight="1" x14ac:dyDescent="0.2">
      <c r="A7" s="13"/>
      <c r="B7" s="3"/>
      <c r="C7" s="114" t="s">
        <v>0</v>
      </c>
      <c r="D7" s="139"/>
      <c r="E7" s="139"/>
      <c r="F7" s="139"/>
      <c r="G7" s="139"/>
      <c r="H7" s="139"/>
      <c r="I7" s="139"/>
      <c r="J7" s="156"/>
      <c r="K7" s="184">
        <v>50.25</v>
      </c>
      <c r="L7" s="185"/>
      <c r="M7" s="186"/>
      <c r="N7" s="1"/>
      <c r="O7" s="1"/>
      <c r="P7" s="49" t="s">
        <v>6</v>
      </c>
      <c r="Q7" s="50"/>
      <c r="R7" s="50"/>
      <c r="S7" s="50"/>
      <c r="T7" s="50"/>
      <c r="U7" s="50"/>
      <c r="V7" s="50"/>
      <c r="W7" s="50"/>
      <c r="X7" s="51"/>
      <c r="Y7" s="217"/>
      <c r="Z7" s="218"/>
      <c r="AA7" s="219"/>
      <c r="AB7" s="1"/>
      <c r="AC7" s="13"/>
      <c r="AD7" s="13"/>
    </row>
    <row r="8" spans="1:54" ht="15" customHeight="1" x14ac:dyDescent="0.2">
      <c r="A8" s="13"/>
      <c r="B8" s="3"/>
      <c r="C8" s="57" t="s">
        <v>77</v>
      </c>
      <c r="D8" s="58"/>
      <c r="E8" s="58"/>
      <c r="F8" s="58"/>
      <c r="G8" s="58"/>
      <c r="H8" s="58"/>
      <c r="I8" s="59" t="s">
        <v>36</v>
      </c>
      <c r="J8" s="60"/>
      <c r="K8" s="184">
        <v>0</v>
      </c>
      <c r="L8" s="185"/>
      <c r="M8" s="186"/>
      <c r="N8" s="1"/>
      <c r="O8" s="1"/>
      <c r="P8" s="49" t="s">
        <v>19</v>
      </c>
      <c r="Q8" s="50"/>
      <c r="R8" s="50"/>
      <c r="S8" s="50"/>
      <c r="T8" s="50"/>
      <c r="U8" s="50"/>
      <c r="V8" s="50"/>
      <c r="W8" s="50"/>
      <c r="X8" s="51"/>
      <c r="Y8" s="217">
        <v>0</v>
      </c>
      <c r="Z8" s="218"/>
      <c r="AA8" s="219"/>
      <c r="AB8" s="1"/>
      <c r="AC8" s="13"/>
      <c r="AD8" s="13"/>
    </row>
    <row r="9" spans="1:54" ht="15" customHeight="1" x14ac:dyDescent="0.2">
      <c r="A9" s="13"/>
      <c r="B9" s="3"/>
      <c r="C9" s="57" t="s">
        <v>78</v>
      </c>
      <c r="D9" s="58"/>
      <c r="E9" s="58"/>
      <c r="F9" s="58"/>
      <c r="G9" s="58"/>
      <c r="H9" s="58"/>
      <c r="I9" s="58"/>
      <c r="J9" s="70"/>
      <c r="K9" s="184">
        <v>0</v>
      </c>
      <c r="L9" s="185"/>
      <c r="M9" s="186"/>
      <c r="N9" s="1"/>
      <c r="O9" s="1"/>
      <c r="P9" s="61" t="s">
        <v>7</v>
      </c>
      <c r="Q9" s="62"/>
      <c r="R9" s="62"/>
      <c r="S9" s="62"/>
      <c r="T9" s="62"/>
      <c r="U9" s="62"/>
      <c r="V9" s="62"/>
      <c r="W9" s="134">
        <f>W6-Y7+Y8</f>
        <v>91874.78</v>
      </c>
      <c r="X9" s="64"/>
      <c r="Y9" s="64"/>
      <c r="Z9" s="64"/>
      <c r="AA9" s="65"/>
      <c r="AB9" s="1"/>
      <c r="AC9" s="13"/>
      <c r="AD9" s="13"/>
    </row>
    <row r="10" spans="1:54" ht="15" customHeight="1" x14ac:dyDescent="0.2">
      <c r="A10" s="13"/>
      <c r="B10" s="3"/>
      <c r="C10" s="57" t="s">
        <v>79</v>
      </c>
      <c r="D10" s="58"/>
      <c r="E10" s="58"/>
      <c r="F10" s="58"/>
      <c r="G10" s="58"/>
      <c r="H10" s="58"/>
      <c r="I10" s="58"/>
      <c r="J10" s="70"/>
      <c r="K10" s="184">
        <v>2203.4699999999998</v>
      </c>
      <c r="L10" s="185"/>
      <c r="M10" s="186"/>
      <c r="N10" s="1"/>
      <c r="O10" s="1"/>
      <c r="P10" s="1"/>
      <c r="Q10" s="1"/>
      <c r="R10" s="1"/>
      <c r="S10" s="1"/>
      <c r="T10" s="1"/>
      <c r="U10" s="1"/>
      <c r="V10" s="1"/>
      <c r="W10" s="1"/>
      <c r="X10" s="1"/>
      <c r="Y10" s="1"/>
      <c r="Z10" s="1"/>
      <c r="AA10" s="1"/>
      <c r="AB10" s="1"/>
      <c r="AC10" s="13"/>
      <c r="AD10" s="13"/>
    </row>
    <row r="11" spans="1:54" ht="15" customHeight="1" x14ac:dyDescent="0.2">
      <c r="A11" s="13"/>
      <c r="B11" s="3"/>
      <c r="C11" s="57" t="s">
        <v>80</v>
      </c>
      <c r="D11" s="58"/>
      <c r="E11" s="58"/>
      <c r="F11" s="58"/>
      <c r="G11" s="58"/>
      <c r="H11" s="58"/>
      <c r="I11" s="58"/>
      <c r="J11" s="70"/>
      <c r="K11" s="184">
        <v>0</v>
      </c>
      <c r="L11" s="185"/>
      <c r="M11" s="186"/>
      <c r="N11" s="1"/>
      <c r="O11" s="7" t="s">
        <v>36</v>
      </c>
      <c r="P11" s="43" t="s">
        <v>8</v>
      </c>
      <c r="Q11" s="44"/>
      <c r="R11" s="44"/>
      <c r="S11" s="44"/>
      <c r="T11" s="44"/>
      <c r="U11" s="44"/>
      <c r="V11" s="44"/>
      <c r="W11" s="44"/>
      <c r="X11" s="44"/>
      <c r="Y11" s="44"/>
      <c r="Z11" s="44"/>
      <c r="AA11" s="45"/>
      <c r="AB11" s="6"/>
      <c r="AC11" s="13"/>
      <c r="AD11" s="13"/>
    </row>
    <row r="12" spans="1:54" ht="15" customHeight="1" x14ac:dyDescent="0.2">
      <c r="A12" s="13"/>
      <c r="B12" s="3"/>
      <c r="C12" s="57" t="s">
        <v>81</v>
      </c>
      <c r="D12" s="58"/>
      <c r="E12" s="58"/>
      <c r="F12" s="58"/>
      <c r="G12" s="58"/>
      <c r="H12" s="58"/>
      <c r="I12" s="58"/>
      <c r="J12" s="70"/>
      <c r="K12" s="184">
        <v>150</v>
      </c>
      <c r="L12" s="185"/>
      <c r="M12" s="186"/>
      <c r="N12" s="1"/>
      <c r="O12" s="1"/>
      <c r="P12" s="135" t="s">
        <v>71</v>
      </c>
      <c r="Q12" s="136"/>
      <c r="R12" s="136"/>
      <c r="S12" s="136"/>
      <c r="T12" s="136"/>
      <c r="U12" s="136"/>
      <c r="V12" s="136"/>
      <c r="W12" s="230">
        <v>62277.62</v>
      </c>
      <c r="X12" s="195"/>
      <c r="Y12" s="195"/>
      <c r="Z12" s="195"/>
      <c r="AA12" s="196"/>
      <c r="AB12" s="1"/>
      <c r="AC12" s="13"/>
      <c r="AD12" s="13"/>
    </row>
    <row r="13" spans="1:54" ht="15" customHeight="1" x14ac:dyDescent="0.2">
      <c r="A13" s="13"/>
      <c r="B13" s="3"/>
      <c r="C13" s="114" t="s">
        <v>82</v>
      </c>
      <c r="D13" s="139"/>
      <c r="E13" s="139"/>
      <c r="F13" s="139"/>
      <c r="G13" s="139"/>
      <c r="H13" s="139"/>
      <c r="I13" s="139"/>
      <c r="J13" s="144"/>
      <c r="K13" s="184">
        <v>0</v>
      </c>
      <c r="L13" s="185"/>
      <c r="M13" s="186"/>
      <c r="N13" s="1"/>
      <c r="O13" s="1"/>
      <c r="P13" s="135" t="s">
        <v>107</v>
      </c>
      <c r="Q13" s="136"/>
      <c r="R13" s="136"/>
      <c r="S13" s="136"/>
      <c r="T13" s="136"/>
      <c r="U13" s="136"/>
      <c r="V13" s="136"/>
      <c r="W13" s="193">
        <v>0</v>
      </c>
      <c r="X13" s="194"/>
      <c r="Y13" s="195"/>
      <c r="Z13" s="195"/>
      <c r="AA13" s="196"/>
      <c r="AB13" s="1"/>
      <c r="AC13" s="13"/>
      <c r="AD13" s="13"/>
    </row>
    <row r="14" spans="1:54" ht="15" customHeight="1" x14ac:dyDescent="0.2">
      <c r="A14" s="13"/>
      <c r="B14" s="3"/>
      <c r="C14" s="57" t="s">
        <v>83</v>
      </c>
      <c r="D14" s="58"/>
      <c r="E14" s="58"/>
      <c r="F14" s="58"/>
      <c r="G14" s="58"/>
      <c r="H14" s="58"/>
      <c r="I14" s="58"/>
      <c r="J14" s="70"/>
      <c r="K14" s="184">
        <v>60</v>
      </c>
      <c r="L14" s="185"/>
      <c r="M14" s="186"/>
      <c r="N14" s="1"/>
      <c r="O14" s="1"/>
      <c r="P14" s="46" t="s">
        <v>69</v>
      </c>
      <c r="Q14" s="47"/>
      <c r="R14" s="47"/>
      <c r="S14" s="47"/>
      <c r="T14" s="47"/>
      <c r="U14" s="47"/>
      <c r="V14" s="47"/>
      <c r="W14" s="47"/>
      <c r="X14" s="48"/>
      <c r="Y14" s="184">
        <v>235425</v>
      </c>
      <c r="Z14" s="185"/>
      <c r="AA14" s="186"/>
      <c r="AB14" s="1"/>
      <c r="AC14" s="13"/>
      <c r="AD14" s="13"/>
    </row>
    <row r="15" spans="1:54" ht="15" customHeight="1" x14ac:dyDescent="0.2">
      <c r="A15" s="13"/>
      <c r="B15" s="3"/>
      <c r="C15" s="57" t="s">
        <v>84</v>
      </c>
      <c r="D15" s="58"/>
      <c r="E15" s="58"/>
      <c r="F15" s="58"/>
      <c r="G15" s="58"/>
      <c r="H15" s="58"/>
      <c r="I15" s="58"/>
      <c r="J15" s="70"/>
      <c r="K15" s="184">
        <v>0</v>
      </c>
      <c r="L15" s="185"/>
      <c r="M15" s="186"/>
      <c r="N15" s="1"/>
      <c r="O15" s="1"/>
      <c r="P15" s="46" t="s">
        <v>70</v>
      </c>
      <c r="Q15" s="47"/>
      <c r="R15" s="47"/>
      <c r="S15" s="47"/>
      <c r="T15" s="47"/>
      <c r="U15" s="47"/>
      <c r="V15" s="47"/>
      <c r="W15" s="47"/>
      <c r="X15" s="48"/>
      <c r="Y15" s="184"/>
      <c r="Z15" s="185"/>
      <c r="AA15" s="186"/>
      <c r="AB15" s="1"/>
      <c r="AC15" s="13"/>
      <c r="AD15" s="13"/>
    </row>
    <row r="16" spans="1:54" ht="15" customHeight="1" x14ac:dyDescent="0.2">
      <c r="A16" s="13"/>
      <c r="B16" s="3"/>
      <c r="C16" s="57" t="s">
        <v>85</v>
      </c>
      <c r="D16" s="58"/>
      <c r="E16" s="58"/>
      <c r="F16" s="58"/>
      <c r="G16" s="58"/>
      <c r="H16" s="58"/>
      <c r="I16" s="58"/>
      <c r="J16" s="70"/>
      <c r="K16" s="184">
        <v>122.38</v>
      </c>
      <c r="L16" s="185"/>
      <c r="M16" s="186"/>
      <c r="N16" s="1"/>
      <c r="O16" s="1"/>
      <c r="P16" s="109" t="s">
        <v>73</v>
      </c>
      <c r="Q16" s="47"/>
      <c r="R16" s="47"/>
      <c r="S16" s="47"/>
      <c r="T16" s="47"/>
      <c r="U16" s="47"/>
      <c r="V16" s="47"/>
      <c r="W16" s="47"/>
      <c r="X16" s="48"/>
      <c r="Y16" s="184"/>
      <c r="Z16" s="185"/>
      <c r="AA16" s="186"/>
      <c r="AB16" s="1"/>
      <c r="AC16" s="13"/>
      <c r="AD16" s="13"/>
    </row>
    <row r="17" spans="1:30" ht="15" customHeight="1" x14ac:dyDescent="0.2">
      <c r="A17" s="13"/>
      <c r="B17" s="3"/>
      <c r="C17" s="145" t="s">
        <v>18</v>
      </c>
      <c r="D17" s="138"/>
      <c r="E17" s="138"/>
      <c r="F17" s="138"/>
      <c r="G17" s="146"/>
      <c r="H17" s="224">
        <v>0</v>
      </c>
      <c r="I17" s="225"/>
      <c r="J17" s="226"/>
      <c r="K17" s="227">
        <f>H17*Total!BB3</f>
        <v>0</v>
      </c>
      <c r="L17" s="228"/>
      <c r="M17" s="229"/>
      <c r="N17" s="1"/>
      <c r="O17" s="1"/>
      <c r="P17" s="130" t="s">
        <v>103</v>
      </c>
      <c r="Q17" s="47"/>
      <c r="R17" s="47"/>
      <c r="S17" s="47"/>
      <c r="T17" s="47"/>
      <c r="U17" s="47"/>
      <c r="V17" s="47"/>
      <c r="W17" s="47"/>
      <c r="X17" s="48"/>
      <c r="Y17" s="184"/>
      <c r="Z17" s="185"/>
      <c r="AA17" s="186"/>
      <c r="AB17" s="1"/>
      <c r="AC17" s="13"/>
      <c r="AD17" s="13"/>
    </row>
    <row r="18" spans="1:30" ht="15" customHeight="1" x14ac:dyDescent="0.2">
      <c r="A18" s="13"/>
      <c r="B18" s="3"/>
      <c r="C18" s="114" t="s">
        <v>86</v>
      </c>
      <c r="D18" s="139"/>
      <c r="E18" s="139"/>
      <c r="F18" s="139"/>
      <c r="G18" s="139"/>
      <c r="H18" s="139"/>
      <c r="I18" s="139"/>
      <c r="J18" s="144"/>
      <c r="K18" s="184">
        <v>175</v>
      </c>
      <c r="L18" s="185"/>
      <c r="M18" s="186"/>
      <c r="N18" s="1"/>
      <c r="O18" s="1"/>
      <c r="P18" s="200" t="s">
        <v>101</v>
      </c>
      <c r="Q18" s="201"/>
      <c r="R18" s="201"/>
      <c r="S18" s="201"/>
      <c r="T18" s="201"/>
      <c r="U18" s="201"/>
      <c r="V18" s="201"/>
      <c r="W18" s="201"/>
      <c r="X18" s="149"/>
      <c r="Y18" s="184"/>
      <c r="Z18" s="185"/>
      <c r="AA18" s="186"/>
      <c r="AB18" s="1"/>
      <c r="AC18" s="13"/>
      <c r="AD18" s="13"/>
    </row>
    <row r="19" spans="1:30" ht="15" customHeight="1" x14ac:dyDescent="0.2">
      <c r="A19" s="13"/>
      <c r="B19" s="3"/>
      <c r="C19" s="57" t="s">
        <v>87</v>
      </c>
      <c r="D19" s="58"/>
      <c r="E19" s="58"/>
      <c r="F19" s="58"/>
      <c r="G19" s="58"/>
      <c r="H19" s="58"/>
      <c r="I19" s="58"/>
      <c r="J19" s="70"/>
      <c r="K19" s="184">
        <v>0</v>
      </c>
      <c r="L19" s="185"/>
      <c r="M19" s="186"/>
      <c r="N19" s="1"/>
      <c r="O19" s="1"/>
      <c r="P19" s="200" t="s">
        <v>101</v>
      </c>
      <c r="Q19" s="201"/>
      <c r="R19" s="201"/>
      <c r="S19" s="201"/>
      <c r="T19" s="201"/>
      <c r="U19" s="201"/>
      <c r="V19" s="201"/>
      <c r="W19" s="201"/>
      <c r="X19" s="149"/>
      <c r="Y19" s="184"/>
      <c r="Z19" s="185"/>
      <c r="AA19" s="186"/>
      <c r="AB19" s="1"/>
      <c r="AC19" s="13"/>
      <c r="AD19" s="13"/>
    </row>
    <row r="20" spans="1:30" ht="15" customHeight="1" x14ac:dyDescent="0.2">
      <c r="A20" s="13"/>
      <c r="B20" s="3"/>
      <c r="C20" s="220" t="s">
        <v>88</v>
      </c>
      <c r="D20" s="221"/>
      <c r="E20" s="221"/>
      <c r="F20" s="221"/>
      <c r="G20" s="221"/>
      <c r="H20" s="221"/>
      <c r="I20" s="221"/>
      <c r="J20" s="222"/>
      <c r="K20" s="223">
        <v>150</v>
      </c>
      <c r="L20" s="185"/>
      <c r="M20" s="186"/>
      <c r="N20" s="1"/>
      <c r="O20" s="1"/>
      <c r="P20" s="135" t="s">
        <v>8</v>
      </c>
      <c r="Q20" s="136"/>
      <c r="R20" s="136"/>
      <c r="S20" s="136"/>
      <c r="T20" s="136"/>
      <c r="U20" s="136"/>
      <c r="V20" s="136"/>
      <c r="W20" s="197">
        <f>W12+W13+Y14-Y15+Y16+Y17+Y18+Y19</f>
        <v>297702.62</v>
      </c>
      <c r="X20" s="198"/>
      <c r="Y20" s="198"/>
      <c r="Z20" s="198"/>
      <c r="AA20" s="199"/>
      <c r="AB20" s="1"/>
      <c r="AC20" s="13"/>
      <c r="AD20" s="13"/>
    </row>
    <row r="21" spans="1:30" ht="15" customHeight="1" x14ac:dyDescent="0.2">
      <c r="A21" s="13"/>
      <c r="B21" s="3"/>
      <c r="C21" s="57" t="s">
        <v>89</v>
      </c>
      <c r="D21" s="58"/>
      <c r="E21" s="58"/>
      <c r="F21" s="58"/>
      <c r="G21" s="58"/>
      <c r="H21" s="58"/>
      <c r="I21" s="58"/>
      <c r="J21" s="70"/>
      <c r="K21" s="184">
        <v>27</v>
      </c>
      <c r="L21" s="185"/>
      <c r="M21" s="186"/>
      <c r="N21" s="1"/>
      <c r="O21" s="1"/>
      <c r="P21" s="1"/>
      <c r="Q21" s="1"/>
      <c r="R21" s="1"/>
      <c r="S21" s="1"/>
      <c r="T21" s="1"/>
      <c r="U21" s="1"/>
      <c r="V21" s="1"/>
      <c r="W21" s="1"/>
      <c r="X21" s="1"/>
      <c r="Y21" s="1"/>
      <c r="Z21" s="1"/>
      <c r="AA21" s="1"/>
      <c r="AB21" s="1"/>
      <c r="AC21" s="13"/>
      <c r="AD21" s="13"/>
    </row>
    <row r="22" spans="1:30" ht="15" customHeight="1" x14ac:dyDescent="0.2">
      <c r="A22" s="13"/>
      <c r="B22" s="3"/>
      <c r="C22" s="147" t="s">
        <v>108</v>
      </c>
      <c r="D22" s="148"/>
      <c r="E22" s="148"/>
      <c r="F22" s="148"/>
      <c r="G22" s="148"/>
      <c r="H22" s="62"/>
      <c r="I22" s="62"/>
      <c r="J22" s="149"/>
      <c r="K22" s="184"/>
      <c r="L22" s="185"/>
      <c r="M22" s="186"/>
      <c r="N22" s="1"/>
      <c r="O22" s="8"/>
      <c r="P22" s="83" t="s">
        <v>11</v>
      </c>
      <c r="Q22" s="44"/>
      <c r="R22" s="44"/>
      <c r="S22" s="44"/>
      <c r="T22" s="44"/>
      <c r="U22" s="44"/>
      <c r="V22" s="44"/>
      <c r="W22" s="44"/>
      <c r="X22" s="44"/>
      <c r="Y22" s="44"/>
      <c r="Z22" s="44"/>
      <c r="AA22" s="45"/>
      <c r="AB22" s="6"/>
      <c r="AC22" s="13"/>
      <c r="AD22" s="13"/>
    </row>
    <row r="23" spans="1:30" ht="15" customHeight="1" x14ac:dyDescent="0.2">
      <c r="A23" s="13"/>
      <c r="B23" s="3"/>
      <c r="C23" s="114" t="s">
        <v>72</v>
      </c>
      <c r="D23" s="139"/>
      <c r="E23" s="139"/>
      <c r="F23" s="139"/>
      <c r="G23" s="139"/>
      <c r="H23" s="139"/>
      <c r="I23" s="139"/>
      <c r="J23" s="144"/>
      <c r="K23" s="184">
        <v>0</v>
      </c>
      <c r="L23" s="185"/>
      <c r="M23" s="186"/>
      <c r="N23" s="1"/>
      <c r="O23" s="1"/>
      <c r="P23" s="46" t="s">
        <v>13</v>
      </c>
      <c r="Q23" s="47"/>
      <c r="R23" s="47"/>
      <c r="S23" s="47"/>
      <c r="T23" s="47"/>
      <c r="U23" s="47"/>
      <c r="V23" s="47"/>
      <c r="W23" s="47"/>
      <c r="X23" s="48"/>
      <c r="Y23" s="217">
        <v>0</v>
      </c>
      <c r="Z23" s="218"/>
      <c r="AA23" s="219"/>
      <c r="AB23" s="1"/>
      <c r="AC23" s="13"/>
      <c r="AD23" s="13"/>
    </row>
    <row r="24" spans="1:30" ht="15" customHeight="1" x14ac:dyDescent="0.2">
      <c r="A24" s="13"/>
      <c r="B24" s="3"/>
      <c r="C24" s="150" t="s">
        <v>90</v>
      </c>
      <c r="D24" s="151"/>
      <c r="E24" s="151"/>
      <c r="F24" s="151"/>
      <c r="G24" s="151"/>
      <c r="H24" s="151"/>
      <c r="I24" s="151"/>
      <c r="J24" s="152"/>
      <c r="K24" s="184">
        <v>9130</v>
      </c>
      <c r="L24" s="185"/>
      <c r="M24" s="186"/>
      <c r="N24" s="1"/>
      <c r="O24" s="1"/>
      <c r="P24" s="46" t="s">
        <v>14</v>
      </c>
      <c r="Q24" s="47"/>
      <c r="R24" s="47"/>
      <c r="S24" s="47"/>
      <c r="T24" s="47"/>
      <c r="U24" s="47"/>
      <c r="V24" s="47"/>
      <c r="W24" s="47"/>
      <c r="X24" s="48"/>
      <c r="Y24" s="184">
        <v>0</v>
      </c>
      <c r="Z24" s="185"/>
      <c r="AA24" s="186"/>
      <c r="AB24" s="1"/>
      <c r="AC24" s="13"/>
      <c r="AD24" s="13"/>
    </row>
    <row r="25" spans="1:30" ht="15" customHeight="1" x14ac:dyDescent="0.2">
      <c r="A25" s="13"/>
      <c r="B25" s="3"/>
      <c r="C25" s="57" t="s">
        <v>3</v>
      </c>
      <c r="D25" s="58"/>
      <c r="E25" s="58"/>
      <c r="F25" s="58"/>
      <c r="G25" s="58"/>
      <c r="H25" s="58"/>
      <c r="I25" s="58"/>
      <c r="J25" s="70"/>
      <c r="K25" s="184">
        <v>50</v>
      </c>
      <c r="L25" s="185"/>
      <c r="M25" s="186"/>
      <c r="N25" s="1"/>
      <c r="O25" s="1"/>
      <c r="P25" s="46" t="s">
        <v>15</v>
      </c>
      <c r="Q25" s="47"/>
      <c r="R25" s="47"/>
      <c r="S25" s="47"/>
      <c r="T25" s="47"/>
      <c r="U25" s="47"/>
      <c r="V25" s="47"/>
      <c r="W25" s="47"/>
      <c r="X25" s="48"/>
      <c r="Y25" s="184">
        <v>0</v>
      </c>
      <c r="Z25" s="185"/>
      <c r="AA25" s="186"/>
      <c r="AB25" s="1"/>
      <c r="AC25" s="13"/>
      <c r="AD25" s="13"/>
    </row>
    <row r="26" spans="1:30" ht="15" customHeight="1" x14ac:dyDescent="0.2">
      <c r="A26" s="13"/>
      <c r="B26" s="3"/>
      <c r="C26" s="57" t="s">
        <v>91</v>
      </c>
      <c r="D26" s="58"/>
      <c r="E26" s="58"/>
      <c r="F26" s="58"/>
      <c r="G26" s="58"/>
      <c r="H26" s="58"/>
      <c r="I26" s="58"/>
      <c r="J26" s="70"/>
      <c r="K26" s="184">
        <v>0</v>
      </c>
      <c r="L26" s="185"/>
      <c r="M26" s="186"/>
      <c r="N26" s="1"/>
      <c r="O26" s="1"/>
      <c r="P26" s="46" t="s">
        <v>17</v>
      </c>
      <c r="Q26" s="47"/>
      <c r="R26" s="47"/>
      <c r="S26" s="47"/>
      <c r="T26" s="47"/>
      <c r="U26" s="47"/>
      <c r="V26" s="47"/>
      <c r="W26" s="47"/>
      <c r="X26" s="48"/>
      <c r="Y26" s="184"/>
      <c r="Z26" s="185"/>
      <c r="AA26" s="186"/>
      <c r="AB26" s="1"/>
      <c r="AC26" s="13"/>
      <c r="AD26" s="13"/>
    </row>
    <row r="27" spans="1:30" ht="15" customHeight="1" x14ac:dyDescent="0.2">
      <c r="A27" s="13"/>
      <c r="B27" s="3"/>
      <c r="C27" s="57" t="s">
        <v>4</v>
      </c>
      <c r="D27" s="58"/>
      <c r="E27" s="58"/>
      <c r="F27" s="58"/>
      <c r="G27" s="58"/>
      <c r="H27" s="58"/>
      <c r="I27" s="58"/>
      <c r="J27" s="70"/>
      <c r="K27" s="184">
        <v>407.88</v>
      </c>
      <c r="L27" s="185"/>
      <c r="M27" s="186"/>
      <c r="N27" s="1"/>
      <c r="O27" s="1"/>
      <c r="P27" s="214" t="s">
        <v>16</v>
      </c>
      <c r="Q27" s="215"/>
      <c r="R27" s="215"/>
      <c r="S27" s="215"/>
      <c r="T27" s="215"/>
      <c r="U27" s="215"/>
      <c r="V27" s="215"/>
      <c r="W27" s="215"/>
      <c r="X27" s="216"/>
      <c r="Y27" s="184"/>
      <c r="Z27" s="185"/>
      <c r="AA27" s="186"/>
      <c r="AB27" s="1"/>
      <c r="AC27" s="13"/>
      <c r="AD27" s="13"/>
    </row>
    <row r="28" spans="1:30" ht="15" customHeight="1" x14ac:dyDescent="0.2">
      <c r="A28" s="13"/>
      <c r="B28" s="3"/>
      <c r="C28" s="213" t="s">
        <v>119</v>
      </c>
      <c r="D28" s="62"/>
      <c r="E28" s="62"/>
      <c r="F28" s="62"/>
      <c r="G28" s="62"/>
      <c r="H28" s="62"/>
      <c r="I28" s="62"/>
      <c r="J28" s="149"/>
      <c r="K28" s="184">
        <v>161.03</v>
      </c>
      <c r="L28" s="185"/>
      <c r="M28" s="186"/>
      <c r="N28" s="1"/>
      <c r="O28" s="1"/>
      <c r="P28" s="208" t="s">
        <v>118</v>
      </c>
      <c r="Q28" s="209"/>
      <c r="R28" s="209"/>
      <c r="S28" s="209"/>
      <c r="T28" s="209"/>
      <c r="U28" s="209"/>
      <c r="V28" s="209"/>
      <c r="W28" s="209"/>
      <c r="X28" s="152"/>
      <c r="Y28" s="210"/>
      <c r="Z28" s="211"/>
      <c r="AA28" s="212"/>
      <c r="AB28" s="1"/>
      <c r="AC28" s="13"/>
      <c r="AD28" s="13"/>
    </row>
    <row r="29" spans="1:30" ht="15" customHeight="1" x14ac:dyDescent="0.2">
      <c r="A29" s="13"/>
      <c r="B29" s="3"/>
      <c r="C29" s="57" t="s">
        <v>93</v>
      </c>
      <c r="D29" s="58"/>
      <c r="E29" s="58"/>
      <c r="F29" s="58"/>
      <c r="G29" s="58"/>
      <c r="H29" s="58"/>
      <c r="I29" s="58"/>
      <c r="J29" s="70"/>
      <c r="K29" s="184">
        <v>0</v>
      </c>
      <c r="L29" s="185"/>
      <c r="M29" s="186"/>
      <c r="N29" s="1"/>
      <c r="O29" s="1"/>
      <c r="P29" s="200" t="s">
        <v>101</v>
      </c>
      <c r="Q29" s="201"/>
      <c r="R29" s="201"/>
      <c r="S29" s="201"/>
      <c r="T29" s="201"/>
      <c r="U29" s="201"/>
      <c r="V29" s="201"/>
      <c r="W29" s="201"/>
      <c r="X29" s="149"/>
      <c r="Y29" s="184"/>
      <c r="Z29" s="185"/>
      <c r="AA29" s="186"/>
      <c r="AB29" s="1"/>
      <c r="AC29" s="13"/>
      <c r="AD29" s="13"/>
    </row>
    <row r="30" spans="1:30" ht="15" customHeight="1" x14ac:dyDescent="0.2">
      <c r="A30" s="13"/>
      <c r="B30" s="3"/>
      <c r="C30" s="57" t="s">
        <v>94</v>
      </c>
      <c r="D30" s="58"/>
      <c r="E30" s="58"/>
      <c r="F30" s="58"/>
      <c r="G30" s="58"/>
      <c r="H30" s="58"/>
      <c r="I30" s="58"/>
      <c r="J30" s="70"/>
      <c r="K30" s="184">
        <v>595.85</v>
      </c>
      <c r="L30" s="185"/>
      <c r="M30" s="186"/>
      <c r="N30" s="1"/>
      <c r="O30" s="1"/>
      <c r="P30" s="200" t="s">
        <v>101</v>
      </c>
      <c r="Q30" s="201"/>
      <c r="R30" s="201"/>
      <c r="S30" s="201"/>
      <c r="T30" s="201"/>
      <c r="U30" s="201"/>
      <c r="V30" s="201"/>
      <c r="W30" s="201"/>
      <c r="X30" s="149"/>
      <c r="Y30" s="184"/>
      <c r="Z30" s="185"/>
      <c r="AA30" s="186"/>
      <c r="AB30" s="1"/>
      <c r="AC30" s="13"/>
      <c r="AD30" s="13"/>
    </row>
    <row r="31" spans="1:30" ht="15" customHeight="1" x14ac:dyDescent="0.2">
      <c r="A31" s="13"/>
      <c r="B31" s="3"/>
      <c r="C31" s="57" t="s">
        <v>95</v>
      </c>
      <c r="D31" s="58"/>
      <c r="E31" s="58"/>
      <c r="F31" s="58"/>
      <c r="G31" s="58"/>
      <c r="H31" s="58"/>
      <c r="I31" s="58"/>
      <c r="J31" s="70"/>
      <c r="K31" s="184">
        <v>0</v>
      </c>
      <c r="L31" s="185"/>
      <c r="M31" s="186"/>
      <c r="N31" s="1"/>
      <c r="O31" s="1"/>
      <c r="P31" s="130" t="s">
        <v>109</v>
      </c>
      <c r="Q31" s="47"/>
      <c r="R31" s="47"/>
      <c r="S31" s="47"/>
      <c r="T31" s="47"/>
      <c r="U31" s="47"/>
      <c r="V31" s="47"/>
      <c r="W31" s="47"/>
      <c r="X31" s="48"/>
      <c r="Y31" s="190">
        <f>SUM(Y23:AA30)+K42-Y28</f>
        <v>22439.25</v>
      </c>
      <c r="Z31" s="191"/>
      <c r="AA31" s="192"/>
      <c r="AB31" s="1"/>
      <c r="AC31" s="13"/>
      <c r="AD31" s="13"/>
    </row>
    <row r="32" spans="1:30" ht="15" customHeight="1" thickBot="1" x14ac:dyDescent="0.25">
      <c r="A32" s="13"/>
      <c r="B32" s="3"/>
      <c r="C32" s="57" t="s">
        <v>96</v>
      </c>
      <c r="D32" s="104"/>
      <c r="E32" s="104"/>
      <c r="F32" s="104"/>
      <c r="G32" s="104"/>
      <c r="H32" s="104"/>
      <c r="I32" s="104"/>
      <c r="J32" s="105"/>
      <c r="K32" s="184">
        <v>0</v>
      </c>
      <c r="L32" s="185"/>
      <c r="M32" s="186"/>
      <c r="N32" s="1"/>
      <c r="O32" s="1"/>
      <c r="P32" s="1"/>
      <c r="Q32" s="1"/>
      <c r="R32" s="1"/>
      <c r="S32" s="1"/>
      <c r="T32" s="1"/>
      <c r="U32" s="1"/>
      <c r="V32" s="1"/>
      <c r="W32" s="1"/>
      <c r="X32" s="1"/>
      <c r="Y32" s="1"/>
      <c r="Z32" s="1"/>
      <c r="AA32" s="1"/>
      <c r="AB32" s="1"/>
      <c r="AC32" s="13"/>
      <c r="AD32" s="13"/>
    </row>
    <row r="33" spans="1:58" ht="15" customHeight="1" thickTop="1" x14ac:dyDescent="0.2">
      <c r="A33" s="13"/>
      <c r="B33" s="3"/>
      <c r="C33" s="114" t="s">
        <v>97</v>
      </c>
      <c r="D33" s="115"/>
      <c r="E33" s="115"/>
      <c r="F33" s="115"/>
      <c r="G33" s="115"/>
      <c r="H33" s="115"/>
      <c r="I33" s="115"/>
      <c r="J33" s="116"/>
      <c r="K33" s="184">
        <v>5374.74</v>
      </c>
      <c r="L33" s="185"/>
      <c r="M33" s="186"/>
      <c r="N33" s="2" t="s">
        <v>36</v>
      </c>
      <c r="O33" s="9" t="s">
        <v>36</v>
      </c>
      <c r="P33" s="178" t="s">
        <v>10</v>
      </c>
      <c r="Q33" s="179"/>
      <c r="R33" s="179"/>
      <c r="S33" s="179"/>
      <c r="T33" s="179"/>
      <c r="U33" s="179"/>
      <c r="V33" s="179"/>
      <c r="W33" s="179"/>
      <c r="X33" s="180"/>
      <c r="Y33" s="205">
        <f>W9-W20-Y31</f>
        <v>-228267.09</v>
      </c>
      <c r="Z33" s="206"/>
      <c r="AA33" s="207"/>
      <c r="AB33" s="5"/>
      <c r="AC33" s="13"/>
      <c r="AD33" s="13"/>
    </row>
    <row r="34" spans="1:58" ht="15" customHeight="1" x14ac:dyDescent="0.2">
      <c r="A34" s="13"/>
      <c r="B34" s="3"/>
      <c r="C34" s="57" t="s">
        <v>12</v>
      </c>
      <c r="D34" s="104"/>
      <c r="E34" s="104"/>
      <c r="F34" s="104"/>
      <c r="G34" s="104"/>
      <c r="H34" s="104"/>
      <c r="I34" s="104" t="s">
        <v>36</v>
      </c>
      <c r="J34" s="105"/>
      <c r="K34" s="184">
        <v>0</v>
      </c>
      <c r="L34" s="185"/>
      <c r="M34" s="186"/>
      <c r="N34" s="1"/>
      <c r="O34" s="3"/>
      <c r="P34" s="203"/>
      <c r="Q34" s="203"/>
      <c r="R34" s="203"/>
      <c r="S34" s="203"/>
      <c r="T34" s="203"/>
      <c r="U34" s="203"/>
      <c r="V34" s="203"/>
      <c r="W34" s="203"/>
      <c r="X34" s="203"/>
      <c r="Y34" s="204"/>
      <c r="Z34" s="204"/>
      <c r="AA34" s="204"/>
      <c r="AB34" s="3"/>
      <c r="AC34" s="13"/>
      <c r="AD34" s="13"/>
      <c r="AJ34" s="237" t="s">
        <v>121</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184">
        <v>0</v>
      </c>
      <c r="L35" s="185"/>
      <c r="M35" s="186"/>
      <c r="N35" s="1"/>
      <c r="O35" s="3"/>
      <c r="P35" s="83" t="s">
        <v>110</v>
      </c>
      <c r="Q35" s="131"/>
      <c r="R35" s="131"/>
      <c r="S35" s="131"/>
      <c r="T35" s="131"/>
      <c r="U35" s="131"/>
      <c r="V35" s="131"/>
      <c r="W35" s="131"/>
      <c r="X35" s="131"/>
      <c r="Y35" s="132"/>
      <c r="Z35" s="132"/>
      <c r="AA35" s="133"/>
      <c r="AB35" s="3"/>
      <c r="AC35" s="35">
        <v>0</v>
      </c>
      <c r="AD35" s="13"/>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184"/>
      <c r="L36" s="185"/>
      <c r="M36" s="186"/>
      <c r="N36" s="1"/>
      <c r="O36" s="3"/>
      <c r="P36" s="172" t="s">
        <v>111</v>
      </c>
      <c r="Q36" s="173"/>
      <c r="R36" s="173"/>
      <c r="S36" s="173"/>
      <c r="T36" s="173"/>
      <c r="U36" s="173"/>
      <c r="V36" s="174"/>
      <c r="W36" s="175">
        <v>1.4999999999999999E-2</v>
      </c>
      <c r="X36" s="176"/>
      <c r="Y36" s="177">
        <f>MAX(AC35,AC36)</f>
        <v>0</v>
      </c>
      <c r="Z36" s="64"/>
      <c r="AA36" s="65"/>
      <c r="AB36" s="3"/>
      <c r="AC36" s="35">
        <f>Y33*W36</f>
        <v>-3424.0063499999997</v>
      </c>
      <c r="AD36" s="13"/>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184">
        <v>200</v>
      </c>
      <c r="L37" s="185"/>
      <c r="M37" s="186"/>
      <c r="N37" s="1"/>
      <c r="O37" s="3"/>
      <c r="P37" s="172" t="s">
        <v>117</v>
      </c>
      <c r="Q37" s="173"/>
      <c r="R37" s="173"/>
      <c r="S37" s="173"/>
      <c r="T37" s="173"/>
      <c r="U37" s="173"/>
      <c r="V37" s="174"/>
      <c r="W37" s="175">
        <v>0.18</v>
      </c>
      <c r="X37" s="176">
        <v>0.18</v>
      </c>
      <c r="Y37" s="177">
        <f>MAX(AC35,AC37)</f>
        <v>0</v>
      </c>
      <c r="Z37" s="64">
        <f>(Y33*0.8)*X37</f>
        <v>-32870.460960000004</v>
      </c>
      <c r="AA37" s="65"/>
      <c r="AB37" s="3"/>
      <c r="AC37" s="35">
        <f>((Y33*0.8)+Y23-Y28)*W37</f>
        <v>-32870.460960000004</v>
      </c>
      <c r="AD37" s="13"/>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92" t="s">
        <v>123</v>
      </c>
      <c r="D38" s="93"/>
      <c r="E38" s="93"/>
      <c r="F38" s="93"/>
      <c r="G38" s="93"/>
      <c r="H38" s="93"/>
      <c r="I38" s="93"/>
      <c r="J38" s="94"/>
      <c r="K38" s="184">
        <v>121.25</v>
      </c>
      <c r="L38" s="185"/>
      <c r="M38" s="186"/>
      <c r="N38" s="1"/>
      <c r="O38" s="3"/>
      <c r="P38" s="172" t="s">
        <v>116</v>
      </c>
      <c r="Q38" s="173"/>
      <c r="R38" s="173"/>
      <c r="S38" s="173"/>
      <c r="T38" s="173"/>
      <c r="U38" s="173"/>
      <c r="V38" s="174"/>
      <c r="W38" s="175">
        <v>4.9500000000000002E-2</v>
      </c>
      <c r="X38" s="176">
        <v>4.9500000000000002E-2</v>
      </c>
      <c r="Y38" s="177">
        <f>MAX(AC35,AC38)</f>
        <v>0</v>
      </c>
      <c r="Z38" s="64">
        <f>(Y33*0.8)*X38</f>
        <v>-9039.3767640000005</v>
      </c>
      <c r="AA38" s="65"/>
      <c r="AB38" s="3"/>
      <c r="AC38" s="35">
        <f>((Y33*0.8)+Y23-Y28)*W38</f>
        <v>-9039.3767640000005</v>
      </c>
      <c r="AD38" s="13"/>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92" t="s">
        <v>124</v>
      </c>
      <c r="D39" s="93"/>
      <c r="E39" s="93"/>
      <c r="F39" s="93"/>
      <c r="G39" s="93"/>
      <c r="H39" s="93"/>
      <c r="I39" s="93"/>
      <c r="J39" s="94"/>
      <c r="K39" s="184">
        <v>3417.6</v>
      </c>
      <c r="L39" s="185"/>
      <c r="M39" s="186"/>
      <c r="N39" s="1"/>
      <c r="O39" s="3"/>
      <c r="P39" s="100" t="s">
        <v>112</v>
      </c>
      <c r="Q39" s="101"/>
      <c r="R39" s="101"/>
      <c r="S39" s="101"/>
      <c r="T39" s="101"/>
      <c r="U39" s="101"/>
      <c r="V39" s="101"/>
      <c r="W39" s="101"/>
      <c r="X39" s="101"/>
      <c r="Y39" s="102"/>
      <c r="Z39" s="102"/>
      <c r="AA39" s="103"/>
      <c r="AB39" s="3"/>
      <c r="AC39" s="13"/>
      <c r="AD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92" t="s">
        <v>101</v>
      </c>
      <c r="D40" s="93"/>
      <c r="E40" s="93"/>
      <c r="F40" s="93"/>
      <c r="G40" s="93"/>
      <c r="H40" s="93"/>
      <c r="I40" s="93"/>
      <c r="J40" s="94"/>
      <c r="K40" s="184"/>
      <c r="L40" s="185"/>
      <c r="M40" s="186"/>
      <c r="N40" s="1"/>
      <c r="O40" s="1"/>
      <c r="P40" s="117" t="s">
        <v>113</v>
      </c>
      <c r="Q40" s="118"/>
      <c r="R40" s="118"/>
      <c r="S40" s="118"/>
      <c r="T40" s="118"/>
      <c r="U40" s="118"/>
      <c r="V40" s="118"/>
      <c r="W40" s="118"/>
      <c r="X40" s="118"/>
      <c r="Y40" s="118"/>
      <c r="Z40" s="118"/>
      <c r="AA40" s="119"/>
      <c r="AB40" s="1"/>
      <c r="AC40" s="13"/>
      <c r="AD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92" t="s">
        <v>101</v>
      </c>
      <c r="D41" s="93"/>
      <c r="E41" s="93"/>
      <c r="F41" s="93"/>
      <c r="G41" s="93"/>
      <c r="H41" s="93"/>
      <c r="I41" s="93"/>
      <c r="J41" s="94"/>
      <c r="K41" s="184"/>
      <c r="L41" s="185"/>
      <c r="M41" s="186"/>
      <c r="N41" s="1"/>
      <c r="O41" s="1"/>
      <c r="P41" s="120" t="s">
        <v>114</v>
      </c>
      <c r="Q41" s="121"/>
      <c r="R41" s="121"/>
      <c r="S41" s="121"/>
      <c r="T41" s="121"/>
      <c r="U41" s="121"/>
      <c r="V41" s="121"/>
      <c r="W41" s="121"/>
      <c r="X41" s="121"/>
      <c r="Y41" s="122"/>
      <c r="Z41" s="122"/>
      <c r="AA41" s="123"/>
      <c r="AB41" s="1"/>
      <c r="AC41" s="13"/>
      <c r="AD41" s="13"/>
    </row>
    <row r="42" spans="1:58" ht="15" customHeight="1" x14ac:dyDescent="0.2">
      <c r="A42" s="13"/>
      <c r="B42" s="3"/>
      <c r="C42" s="187" t="s">
        <v>102</v>
      </c>
      <c r="D42" s="188"/>
      <c r="E42" s="188"/>
      <c r="F42" s="188"/>
      <c r="G42" s="188"/>
      <c r="H42" s="188"/>
      <c r="I42" s="188"/>
      <c r="J42" s="189"/>
      <c r="K42" s="190">
        <f>SUM(K6:M41)</f>
        <v>22439.25</v>
      </c>
      <c r="L42" s="191"/>
      <c r="M42" s="192"/>
      <c r="N42" s="1"/>
      <c r="O42" s="1"/>
      <c r="P42" s="124" t="s">
        <v>115</v>
      </c>
      <c r="Q42" s="125"/>
      <c r="R42" s="125"/>
      <c r="S42" s="125"/>
      <c r="T42" s="125"/>
      <c r="U42" s="125"/>
      <c r="V42" s="125"/>
      <c r="W42" s="125"/>
      <c r="X42" s="125"/>
      <c r="Y42" s="125">
        <f>W9-W20-Y31-Y40</f>
        <v>-228267.09</v>
      </c>
      <c r="Z42" s="125"/>
      <c r="AA42" s="126"/>
      <c r="AC42" s="13"/>
      <c r="AD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c r="AD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c r="AD44" s="13"/>
    </row>
    <row r="45" spans="1:58"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s="10" customFormat="1" x14ac:dyDescent="0.2"/>
    <row r="83" spans="1:28"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sheetData>
  <sheetProtection algorithmName="SHA-512" hashValue="1GqCAbMhB+J5K0L2R5M3NCrko5mpN+2Rntr5V1UuNP8jygQIcZhiVFzQB3pcQMp80KQCTvmZbJGw659YSzTFnA==" saltValue="TrJnxzFbn/qlaQJCsjTRMQ==" spinCount="100000" sheet="1" objects="1" scenarios="1"/>
  <mergeCells count="159">
    <mergeCell ref="AJ34:BF40"/>
    <mergeCell ref="P39:AA39"/>
    <mergeCell ref="P40:AA40"/>
    <mergeCell ref="P41:AA41"/>
    <mergeCell ref="P36:V36"/>
    <mergeCell ref="W36:X36"/>
    <mergeCell ref="Y36:AA36"/>
    <mergeCell ref="P37:V37"/>
    <mergeCell ref="W37:X37"/>
    <mergeCell ref="Y37:AA37"/>
    <mergeCell ref="U4:V4"/>
    <mergeCell ref="W4:X4"/>
    <mergeCell ref="Y4:Z4"/>
    <mergeCell ref="AA4:AB4"/>
    <mergeCell ref="C5:M5"/>
    <mergeCell ref="P5:AA5"/>
    <mergeCell ref="B3:AB3"/>
    <mergeCell ref="C4:D4"/>
    <mergeCell ref="E4:F4"/>
    <mergeCell ref="G4:H4"/>
    <mergeCell ref="I4:J4"/>
    <mergeCell ref="K4:L4"/>
    <mergeCell ref="M4:N4"/>
    <mergeCell ref="O4:P4"/>
    <mergeCell ref="Q4:R4"/>
    <mergeCell ref="S4:T4"/>
    <mergeCell ref="K8:M8"/>
    <mergeCell ref="P8:X8"/>
    <mergeCell ref="Y8:AA8"/>
    <mergeCell ref="C9:J9"/>
    <mergeCell ref="K9:M9"/>
    <mergeCell ref="C8:H8"/>
    <mergeCell ref="I8:J8"/>
    <mergeCell ref="C6:J6"/>
    <mergeCell ref="K6:M6"/>
    <mergeCell ref="C7:J7"/>
    <mergeCell ref="K7:M7"/>
    <mergeCell ref="P7:X7"/>
    <mergeCell ref="Y7:AA7"/>
    <mergeCell ref="C10:J10"/>
    <mergeCell ref="K10:M10"/>
    <mergeCell ref="C11:J11"/>
    <mergeCell ref="K11:M11"/>
    <mergeCell ref="P11:AA11"/>
    <mergeCell ref="C12:J12"/>
    <mergeCell ref="K12:M12"/>
    <mergeCell ref="P12:V12"/>
    <mergeCell ref="W12:AA12"/>
    <mergeCell ref="C15:J15"/>
    <mergeCell ref="K15:M15"/>
    <mergeCell ref="P15:X15"/>
    <mergeCell ref="Y15:AA15"/>
    <mergeCell ref="C16:J16"/>
    <mergeCell ref="K16:M16"/>
    <mergeCell ref="P16:X16"/>
    <mergeCell ref="Y16:AA16"/>
    <mergeCell ref="C13:J13"/>
    <mergeCell ref="K13:M13"/>
    <mergeCell ref="C14:J14"/>
    <mergeCell ref="K14:M14"/>
    <mergeCell ref="P14:X14"/>
    <mergeCell ref="Y14:AA14"/>
    <mergeCell ref="P13:V13"/>
    <mergeCell ref="C19:J19"/>
    <mergeCell ref="K19:M19"/>
    <mergeCell ref="Y19:AA19"/>
    <mergeCell ref="C20:J20"/>
    <mergeCell ref="K20:M20"/>
    <mergeCell ref="P19:X19"/>
    <mergeCell ref="H17:J17"/>
    <mergeCell ref="K17:M17"/>
    <mergeCell ref="P17:X17"/>
    <mergeCell ref="Y17:AA17"/>
    <mergeCell ref="C18:J18"/>
    <mergeCell ref="K18:M18"/>
    <mergeCell ref="Y18:AA18"/>
    <mergeCell ref="C17:G17"/>
    <mergeCell ref="P18:X18"/>
    <mergeCell ref="C24:J24"/>
    <mergeCell ref="K24:M24"/>
    <mergeCell ref="P24:X24"/>
    <mergeCell ref="Y24:AA24"/>
    <mergeCell ref="C25:J25"/>
    <mergeCell ref="K25:M25"/>
    <mergeCell ref="P25:X25"/>
    <mergeCell ref="Y25:AA25"/>
    <mergeCell ref="C21:J21"/>
    <mergeCell ref="K21:M21"/>
    <mergeCell ref="C22:J22"/>
    <mergeCell ref="K22:M22"/>
    <mergeCell ref="P22:AA22"/>
    <mergeCell ref="C23:J23"/>
    <mergeCell ref="K23:M23"/>
    <mergeCell ref="P23:X23"/>
    <mergeCell ref="Y23:AA23"/>
    <mergeCell ref="P28:X28"/>
    <mergeCell ref="Y28:AA28"/>
    <mergeCell ref="C29:J29"/>
    <mergeCell ref="K29:M29"/>
    <mergeCell ref="Y29:AA29"/>
    <mergeCell ref="P29:X29"/>
    <mergeCell ref="C28:J28"/>
    <mergeCell ref="K28:M28"/>
    <mergeCell ref="C26:J26"/>
    <mergeCell ref="K26:M26"/>
    <mergeCell ref="P26:X26"/>
    <mergeCell ref="Y26:AA26"/>
    <mergeCell ref="C27:J27"/>
    <mergeCell ref="K27:M27"/>
    <mergeCell ref="P27:X27"/>
    <mergeCell ref="Y27:AA27"/>
    <mergeCell ref="AA2:AB2"/>
    <mergeCell ref="B2:Z2"/>
    <mergeCell ref="P6:V6"/>
    <mergeCell ref="W6:AA6"/>
    <mergeCell ref="P9:V9"/>
    <mergeCell ref="W9:AA9"/>
    <mergeCell ref="P42:AA42"/>
    <mergeCell ref="P38:V38"/>
    <mergeCell ref="W38:X38"/>
    <mergeCell ref="Y38:AA38"/>
    <mergeCell ref="C37:J37"/>
    <mergeCell ref="K37:M37"/>
    <mergeCell ref="C38:J38"/>
    <mergeCell ref="K38:M38"/>
    <mergeCell ref="K39:M39"/>
    <mergeCell ref="C40:J40"/>
    <mergeCell ref="P34:X34"/>
    <mergeCell ref="Y34:AA34"/>
    <mergeCell ref="P33:X33"/>
    <mergeCell ref="K35:M35"/>
    <mergeCell ref="C36:J36"/>
    <mergeCell ref="K36:M36"/>
    <mergeCell ref="Y33:AA33"/>
    <mergeCell ref="P35:AA35"/>
    <mergeCell ref="C41:J41"/>
    <mergeCell ref="K41:M41"/>
    <mergeCell ref="C42:J42"/>
    <mergeCell ref="K42:M42"/>
    <mergeCell ref="C39:J39"/>
    <mergeCell ref="W13:AA13"/>
    <mergeCell ref="P20:V20"/>
    <mergeCell ref="W20:AA20"/>
    <mergeCell ref="C35:J35"/>
    <mergeCell ref="K40:M40"/>
    <mergeCell ref="C32:J32"/>
    <mergeCell ref="K32:M32"/>
    <mergeCell ref="C33:J33"/>
    <mergeCell ref="K33:M33"/>
    <mergeCell ref="C34:J34"/>
    <mergeCell ref="K34:M34"/>
    <mergeCell ref="C30:J30"/>
    <mergeCell ref="K30:M30"/>
    <mergeCell ref="Y30:AA30"/>
    <mergeCell ref="C31:J31"/>
    <mergeCell ref="K31:M31"/>
    <mergeCell ref="P31:X31"/>
    <mergeCell ref="Y31:AA31"/>
    <mergeCell ref="P30:X30"/>
  </mergeCells>
  <hyperlinks>
    <hyperlink ref="E4:F4" location="Jan!A1" display="Jan" xr:uid="{00000000-0004-0000-0100-000000000000}"/>
    <hyperlink ref="G4:H4" location="Feb!A1" display="Feb" xr:uid="{00000000-0004-0000-0100-000001000000}"/>
    <hyperlink ref="I4:J4" location="March!A1" display="March" xr:uid="{00000000-0004-0000-0100-000002000000}"/>
    <hyperlink ref="K4:L4" location="April!A1" display="April" xr:uid="{00000000-0004-0000-0100-000003000000}"/>
    <hyperlink ref="M4:N4" location="May!A1" display="May" xr:uid="{00000000-0004-0000-0100-000004000000}"/>
    <hyperlink ref="O4:P4" location="June!A1" display="June" xr:uid="{00000000-0004-0000-0100-000005000000}"/>
    <hyperlink ref="Q4:R4" location="July!A1" display="July" xr:uid="{00000000-0004-0000-0100-000006000000}"/>
    <hyperlink ref="S4:T4" location="Aug!A1" display="Aug" xr:uid="{00000000-0004-0000-0100-000007000000}"/>
    <hyperlink ref="U4:V4" location="Sep!A1" display="Sep" xr:uid="{00000000-0004-0000-0100-000008000000}"/>
    <hyperlink ref="W4:X4" location="Oct!A1" display="Oct" xr:uid="{00000000-0004-0000-0100-000009000000}"/>
    <hyperlink ref="Y4:Z4" location="Nov!A1" display="Nov" xr:uid="{00000000-0004-0000-0100-00000A000000}"/>
    <hyperlink ref="AA4:AB4" location="Dec!A1" display="Dec" xr:uid="{00000000-0004-0000-0100-00000B000000}"/>
    <hyperlink ref="C4:D4" location="Total!A1" display="Total" xr:uid="{00000000-0004-0000-0100-00000C000000}"/>
    <hyperlink ref="C20:J20" r:id="rId1" display="Payroll Processing Fee" xr:uid="{00000000-0004-0000-0100-00000D000000}"/>
    <hyperlink ref="P41:X41" r:id="rId2" display="Net Profit/Loss" xr:uid="{00000000-0004-0000-0100-00000E000000}"/>
  </hyperlinks>
  <pageMargins left="0.75" right="0.75" top="1" bottom="1" header="0.5" footer="0.5"/>
  <pageSetup orientation="portrait" r:id="rId3"/>
  <headerFooter alignWithMargins="0"/>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661"/>
  <sheetViews>
    <sheetView zoomScale="125" zoomScaleNormal="125" workbookViewId="0">
      <selection activeCell="E4" sqref="E4:F4"/>
    </sheetView>
  </sheetViews>
  <sheetFormatPr defaultRowHeight="12.75" x14ac:dyDescent="0.2"/>
  <cols>
    <col min="1" max="1" width="3.7109375" customWidth="1"/>
    <col min="2" max="2" width="2.57031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8" width="3.140625" customWidth="1"/>
    <col min="29" max="66" width="3.140625" style="10" customWidth="1"/>
    <col min="67" max="81" width="9.140625" style="10"/>
  </cols>
  <sheetData>
    <row r="1" spans="1:54"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54" ht="18.75" customHeight="1" x14ac:dyDescent="0.2">
      <c r="A2" s="13"/>
      <c r="B2" s="75" t="s">
        <v>49</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3"/>
      <c r="AD2" s="13"/>
    </row>
    <row r="3" spans="1:54"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3"/>
      <c r="AD3" s="13"/>
      <c r="BB3" s="10">
        <v>0.625</v>
      </c>
    </row>
    <row r="4" spans="1:54" ht="18.75" customHeight="1" x14ac:dyDescent="0.2">
      <c r="A4" s="13"/>
      <c r="B4" s="15"/>
      <c r="C4" s="236" t="s">
        <v>37</v>
      </c>
      <c r="D4" s="232"/>
      <c r="E4" s="231" t="s">
        <v>23</v>
      </c>
      <c r="F4" s="232"/>
      <c r="G4" s="231" t="s">
        <v>24</v>
      </c>
      <c r="H4" s="232"/>
      <c r="I4" s="231" t="s">
        <v>25</v>
      </c>
      <c r="J4" s="232"/>
      <c r="K4" s="231" t="s">
        <v>26</v>
      </c>
      <c r="L4" s="232"/>
      <c r="M4" s="231" t="s">
        <v>27</v>
      </c>
      <c r="N4" s="232"/>
      <c r="O4" s="231" t="s">
        <v>28</v>
      </c>
      <c r="P4" s="232"/>
      <c r="Q4" s="231" t="s">
        <v>29</v>
      </c>
      <c r="R4" s="232"/>
      <c r="S4" s="231" t="s">
        <v>30</v>
      </c>
      <c r="T4" s="232"/>
      <c r="U4" s="231" t="s">
        <v>31</v>
      </c>
      <c r="V4" s="232"/>
      <c r="W4" s="231" t="s">
        <v>32</v>
      </c>
      <c r="X4" s="232"/>
      <c r="Y4" s="231" t="s">
        <v>33</v>
      </c>
      <c r="Z4" s="232"/>
      <c r="AA4" s="231" t="s">
        <v>34</v>
      </c>
      <c r="AB4" s="232"/>
      <c r="AC4" s="13"/>
      <c r="AD4" s="13"/>
    </row>
    <row r="5" spans="1:54" ht="15" customHeight="1" x14ac:dyDescent="0.2">
      <c r="A5" s="13"/>
      <c r="B5" s="11"/>
      <c r="C5" s="66" t="s">
        <v>1</v>
      </c>
      <c r="D5" s="67"/>
      <c r="E5" s="68"/>
      <c r="F5" s="68"/>
      <c r="G5" s="68"/>
      <c r="H5" s="68"/>
      <c r="I5" s="68"/>
      <c r="J5" s="68"/>
      <c r="K5" s="68"/>
      <c r="L5" s="68"/>
      <c r="M5" s="69"/>
      <c r="N5" s="1"/>
      <c r="O5" s="4" t="s">
        <v>35</v>
      </c>
      <c r="P5" s="81" t="s">
        <v>5</v>
      </c>
      <c r="Q5" s="44"/>
      <c r="R5" s="44"/>
      <c r="S5" s="44"/>
      <c r="T5" s="44"/>
      <c r="U5" s="44"/>
      <c r="V5" s="44"/>
      <c r="W5" s="44"/>
      <c r="X5" s="44"/>
      <c r="Y5" s="44"/>
      <c r="Z5" s="44"/>
      <c r="AA5" s="82"/>
      <c r="AB5" s="5"/>
      <c r="AC5" s="13"/>
      <c r="AD5" s="13"/>
    </row>
    <row r="6" spans="1:54" ht="15" customHeight="1" x14ac:dyDescent="0.2">
      <c r="A6" s="13"/>
      <c r="B6" s="3"/>
      <c r="C6" s="57" t="s">
        <v>76</v>
      </c>
      <c r="D6" s="58"/>
      <c r="E6" s="58"/>
      <c r="F6" s="58"/>
      <c r="G6" s="58"/>
      <c r="H6" s="58"/>
      <c r="I6" s="58"/>
      <c r="J6" s="70"/>
      <c r="K6" s="184">
        <v>85.73</v>
      </c>
      <c r="L6" s="185"/>
      <c r="M6" s="186"/>
      <c r="N6" s="1"/>
      <c r="O6" s="1"/>
      <c r="P6" s="61" t="s">
        <v>20</v>
      </c>
      <c r="Q6" s="62"/>
      <c r="R6" s="62"/>
      <c r="S6" s="62"/>
      <c r="T6" s="62"/>
      <c r="U6" s="62"/>
      <c r="V6" s="62"/>
      <c r="W6" s="202">
        <v>92086.75</v>
      </c>
      <c r="X6" s="195"/>
      <c r="Y6" s="195"/>
      <c r="Z6" s="195"/>
      <c r="AA6" s="196"/>
      <c r="AB6" s="1"/>
      <c r="AC6" s="13"/>
      <c r="AD6" s="13"/>
    </row>
    <row r="7" spans="1:54" ht="15" customHeight="1" x14ac:dyDescent="0.2">
      <c r="A7" s="13"/>
      <c r="B7" s="3"/>
      <c r="C7" s="114" t="s">
        <v>0</v>
      </c>
      <c r="D7" s="139"/>
      <c r="E7" s="139"/>
      <c r="F7" s="139"/>
      <c r="G7" s="139"/>
      <c r="H7" s="139"/>
      <c r="I7" s="139"/>
      <c r="J7" s="156"/>
      <c r="K7" s="184">
        <v>37.75</v>
      </c>
      <c r="L7" s="185"/>
      <c r="M7" s="186"/>
      <c r="N7" s="1"/>
      <c r="O7" s="1"/>
      <c r="P7" s="49" t="s">
        <v>6</v>
      </c>
      <c r="Q7" s="50"/>
      <c r="R7" s="50"/>
      <c r="S7" s="50"/>
      <c r="T7" s="50"/>
      <c r="U7" s="50"/>
      <c r="V7" s="50"/>
      <c r="W7" s="50"/>
      <c r="X7" s="51"/>
      <c r="Y7" s="217"/>
      <c r="Z7" s="218"/>
      <c r="AA7" s="219"/>
      <c r="AB7" s="1"/>
      <c r="AC7" s="13"/>
      <c r="AD7" s="13"/>
    </row>
    <row r="8" spans="1:54" ht="15" customHeight="1" x14ac:dyDescent="0.2">
      <c r="A8" s="13"/>
      <c r="B8" s="3"/>
      <c r="C8" s="57" t="s">
        <v>77</v>
      </c>
      <c r="D8" s="58"/>
      <c r="E8" s="58"/>
      <c r="F8" s="58"/>
      <c r="G8" s="58"/>
      <c r="H8" s="58"/>
      <c r="I8" s="59" t="s">
        <v>36</v>
      </c>
      <c r="J8" s="60"/>
      <c r="K8" s="184">
        <v>0</v>
      </c>
      <c r="L8" s="185"/>
      <c r="M8" s="186"/>
      <c r="N8" s="1"/>
      <c r="O8" s="1"/>
      <c r="P8" s="49" t="s">
        <v>19</v>
      </c>
      <c r="Q8" s="50"/>
      <c r="R8" s="50"/>
      <c r="S8" s="50"/>
      <c r="T8" s="50"/>
      <c r="U8" s="50"/>
      <c r="V8" s="50"/>
      <c r="W8" s="50"/>
      <c r="X8" s="51"/>
      <c r="Y8" s="217">
        <v>312</v>
      </c>
      <c r="Z8" s="218"/>
      <c r="AA8" s="219"/>
      <c r="AB8" s="1"/>
      <c r="AC8" s="13"/>
      <c r="AD8" s="13"/>
    </row>
    <row r="9" spans="1:54" ht="15" customHeight="1" x14ac:dyDescent="0.2">
      <c r="A9" s="13"/>
      <c r="B9" s="3"/>
      <c r="C9" s="57" t="s">
        <v>78</v>
      </c>
      <c r="D9" s="58"/>
      <c r="E9" s="58"/>
      <c r="F9" s="58"/>
      <c r="G9" s="58"/>
      <c r="H9" s="58"/>
      <c r="I9" s="58"/>
      <c r="J9" s="70"/>
      <c r="K9" s="184">
        <v>0</v>
      </c>
      <c r="L9" s="185"/>
      <c r="M9" s="186"/>
      <c r="N9" s="1"/>
      <c r="O9" s="1"/>
      <c r="P9" s="61" t="s">
        <v>7</v>
      </c>
      <c r="Q9" s="62"/>
      <c r="R9" s="62"/>
      <c r="S9" s="62"/>
      <c r="T9" s="62"/>
      <c r="U9" s="62"/>
      <c r="V9" s="62"/>
      <c r="W9" s="134">
        <f>W6-Y7+Y8</f>
        <v>92398.75</v>
      </c>
      <c r="X9" s="64"/>
      <c r="Y9" s="64"/>
      <c r="Z9" s="64"/>
      <c r="AA9" s="65"/>
      <c r="AB9" s="1"/>
      <c r="AC9" s="13"/>
      <c r="AD9" s="13"/>
    </row>
    <row r="10" spans="1:54" ht="15" customHeight="1" x14ac:dyDescent="0.2">
      <c r="A10" s="13"/>
      <c r="B10" s="3"/>
      <c r="C10" s="57" t="s">
        <v>79</v>
      </c>
      <c r="D10" s="58"/>
      <c r="E10" s="58"/>
      <c r="F10" s="58"/>
      <c r="G10" s="58"/>
      <c r="H10" s="58"/>
      <c r="I10" s="58"/>
      <c r="J10" s="70"/>
      <c r="K10" s="184">
        <v>1660.73</v>
      </c>
      <c r="L10" s="185"/>
      <c r="M10" s="186"/>
      <c r="N10" s="1"/>
      <c r="O10" s="1"/>
      <c r="P10" s="1"/>
      <c r="Q10" s="1"/>
      <c r="R10" s="1"/>
      <c r="S10" s="1"/>
      <c r="T10" s="1"/>
      <c r="U10" s="1"/>
      <c r="V10" s="1"/>
      <c r="W10" s="1"/>
      <c r="X10" s="1"/>
      <c r="Y10" s="1"/>
      <c r="Z10" s="1"/>
      <c r="AA10" s="1"/>
      <c r="AB10" s="1"/>
      <c r="AC10" s="13"/>
      <c r="AD10" s="13"/>
    </row>
    <row r="11" spans="1:54" ht="15" customHeight="1" x14ac:dyDescent="0.2">
      <c r="A11" s="13"/>
      <c r="B11" s="3"/>
      <c r="C11" s="57" t="s">
        <v>80</v>
      </c>
      <c r="D11" s="58"/>
      <c r="E11" s="58"/>
      <c r="F11" s="58"/>
      <c r="G11" s="58"/>
      <c r="H11" s="58"/>
      <c r="I11" s="58"/>
      <c r="J11" s="70"/>
      <c r="K11" s="184">
        <v>0</v>
      </c>
      <c r="L11" s="185"/>
      <c r="M11" s="186"/>
      <c r="N11" s="1"/>
      <c r="O11" s="7" t="s">
        <v>36</v>
      </c>
      <c r="P11" s="43" t="s">
        <v>8</v>
      </c>
      <c r="Q11" s="44"/>
      <c r="R11" s="44"/>
      <c r="S11" s="44"/>
      <c r="T11" s="44"/>
      <c r="U11" s="44"/>
      <c r="V11" s="44"/>
      <c r="W11" s="44"/>
      <c r="X11" s="44"/>
      <c r="Y11" s="44"/>
      <c r="Z11" s="44"/>
      <c r="AA11" s="45"/>
      <c r="AB11" s="6"/>
      <c r="AC11" s="13"/>
      <c r="AD11" s="13"/>
    </row>
    <row r="12" spans="1:54" ht="15" customHeight="1" x14ac:dyDescent="0.2">
      <c r="A12" s="13"/>
      <c r="B12" s="3"/>
      <c r="C12" s="57" t="s">
        <v>81</v>
      </c>
      <c r="D12" s="58"/>
      <c r="E12" s="58"/>
      <c r="F12" s="58"/>
      <c r="G12" s="58"/>
      <c r="H12" s="58"/>
      <c r="I12" s="58"/>
      <c r="J12" s="70"/>
      <c r="K12" s="184">
        <v>110</v>
      </c>
      <c r="L12" s="185"/>
      <c r="M12" s="186"/>
      <c r="N12" s="1"/>
      <c r="O12" s="1"/>
      <c r="P12" s="135" t="s">
        <v>71</v>
      </c>
      <c r="Q12" s="136"/>
      <c r="R12" s="136"/>
      <c r="S12" s="136"/>
      <c r="T12" s="136"/>
      <c r="U12" s="136"/>
      <c r="V12" s="136"/>
      <c r="W12" s="230">
        <v>48399.62</v>
      </c>
      <c r="X12" s="195"/>
      <c r="Y12" s="195"/>
      <c r="Z12" s="195"/>
      <c r="AA12" s="196"/>
      <c r="AB12" s="1"/>
      <c r="AC12" s="13"/>
      <c r="AD12" s="13"/>
    </row>
    <row r="13" spans="1:54" ht="15" customHeight="1" x14ac:dyDescent="0.2">
      <c r="A13" s="13"/>
      <c r="B13" s="3"/>
      <c r="C13" s="114" t="s">
        <v>82</v>
      </c>
      <c r="D13" s="139"/>
      <c r="E13" s="139"/>
      <c r="F13" s="139"/>
      <c r="G13" s="139"/>
      <c r="H13" s="139"/>
      <c r="I13" s="139"/>
      <c r="J13" s="144"/>
      <c r="K13" s="184">
        <v>3020</v>
      </c>
      <c r="L13" s="185"/>
      <c r="M13" s="186"/>
      <c r="N13" s="1"/>
      <c r="O13" s="1"/>
      <c r="P13" s="135" t="s">
        <v>107</v>
      </c>
      <c r="Q13" s="136"/>
      <c r="R13" s="136"/>
      <c r="S13" s="136"/>
      <c r="T13" s="136"/>
      <c r="U13" s="136"/>
      <c r="V13" s="136"/>
      <c r="W13" s="193"/>
      <c r="X13" s="194"/>
      <c r="Y13" s="195"/>
      <c r="Z13" s="195"/>
      <c r="AA13" s="196"/>
      <c r="AB13" s="1"/>
      <c r="AC13" s="13"/>
      <c r="AD13" s="13"/>
    </row>
    <row r="14" spans="1:54" ht="15" customHeight="1" x14ac:dyDescent="0.2">
      <c r="A14" s="13"/>
      <c r="B14" s="3"/>
      <c r="C14" s="57" t="s">
        <v>83</v>
      </c>
      <c r="D14" s="58"/>
      <c r="E14" s="58"/>
      <c r="F14" s="58"/>
      <c r="G14" s="58"/>
      <c r="H14" s="58"/>
      <c r="I14" s="58"/>
      <c r="J14" s="70"/>
      <c r="K14" s="184">
        <v>125</v>
      </c>
      <c r="L14" s="185"/>
      <c r="M14" s="186"/>
      <c r="N14" s="1"/>
      <c r="O14" s="1"/>
      <c r="P14" s="46" t="s">
        <v>69</v>
      </c>
      <c r="Q14" s="47"/>
      <c r="R14" s="47"/>
      <c r="S14" s="47"/>
      <c r="T14" s="47"/>
      <c r="U14" s="47"/>
      <c r="V14" s="47"/>
      <c r="W14" s="47"/>
      <c r="X14" s="48"/>
      <c r="Y14" s="184"/>
      <c r="Z14" s="185"/>
      <c r="AA14" s="186"/>
      <c r="AB14" s="1"/>
      <c r="AC14" s="13"/>
      <c r="AD14" s="13"/>
    </row>
    <row r="15" spans="1:54" ht="15" customHeight="1" x14ac:dyDescent="0.2">
      <c r="A15" s="13"/>
      <c r="B15" s="3"/>
      <c r="C15" s="57" t="s">
        <v>84</v>
      </c>
      <c r="D15" s="58"/>
      <c r="E15" s="58"/>
      <c r="F15" s="58"/>
      <c r="G15" s="58"/>
      <c r="H15" s="58"/>
      <c r="I15" s="58"/>
      <c r="J15" s="70"/>
      <c r="K15" s="184">
        <v>0</v>
      </c>
      <c r="L15" s="185"/>
      <c r="M15" s="186"/>
      <c r="N15" s="1"/>
      <c r="O15" s="1"/>
      <c r="P15" s="46" t="s">
        <v>70</v>
      </c>
      <c r="Q15" s="47"/>
      <c r="R15" s="47"/>
      <c r="S15" s="47"/>
      <c r="T15" s="47"/>
      <c r="U15" s="47"/>
      <c r="V15" s="47"/>
      <c r="W15" s="47"/>
      <c r="X15" s="48"/>
      <c r="Y15" s="184"/>
      <c r="Z15" s="185"/>
      <c r="AA15" s="186"/>
      <c r="AB15" s="1"/>
      <c r="AC15" s="13"/>
      <c r="AD15" s="13"/>
    </row>
    <row r="16" spans="1:54" ht="15" customHeight="1" x14ac:dyDescent="0.2">
      <c r="A16" s="13"/>
      <c r="B16" s="3"/>
      <c r="C16" s="57" t="s">
        <v>85</v>
      </c>
      <c r="D16" s="58"/>
      <c r="E16" s="58"/>
      <c r="F16" s="58"/>
      <c r="G16" s="58"/>
      <c r="H16" s="58"/>
      <c r="I16" s="58"/>
      <c r="J16" s="70"/>
      <c r="K16" s="184">
        <v>0</v>
      </c>
      <c r="L16" s="185"/>
      <c r="M16" s="186"/>
      <c r="N16" s="1"/>
      <c r="O16" s="1"/>
      <c r="P16" s="109" t="s">
        <v>73</v>
      </c>
      <c r="Q16" s="47"/>
      <c r="R16" s="47"/>
      <c r="S16" s="47"/>
      <c r="T16" s="47"/>
      <c r="U16" s="47"/>
      <c r="V16" s="47"/>
      <c r="W16" s="47"/>
      <c r="X16" s="48"/>
      <c r="Y16" s="184"/>
      <c r="Z16" s="185"/>
      <c r="AA16" s="186"/>
      <c r="AB16" s="1"/>
      <c r="AC16" s="13"/>
      <c r="AD16" s="13"/>
    </row>
    <row r="17" spans="1:30" ht="15" customHeight="1" x14ac:dyDescent="0.2">
      <c r="A17" s="13"/>
      <c r="B17" s="3"/>
      <c r="C17" s="145" t="s">
        <v>18</v>
      </c>
      <c r="D17" s="138"/>
      <c r="E17" s="138"/>
      <c r="F17" s="138"/>
      <c r="G17" s="146"/>
      <c r="H17" s="224">
        <v>0</v>
      </c>
      <c r="I17" s="225"/>
      <c r="J17" s="226"/>
      <c r="K17" s="227">
        <f>H17*Total!BB3</f>
        <v>0</v>
      </c>
      <c r="L17" s="228"/>
      <c r="M17" s="229"/>
      <c r="N17" s="1"/>
      <c r="O17" s="1"/>
      <c r="P17" s="130" t="s">
        <v>103</v>
      </c>
      <c r="Q17" s="47"/>
      <c r="R17" s="47"/>
      <c r="S17" s="47"/>
      <c r="T17" s="47"/>
      <c r="U17" s="47"/>
      <c r="V17" s="47"/>
      <c r="W17" s="47"/>
      <c r="X17" s="48"/>
      <c r="Y17" s="184"/>
      <c r="Z17" s="185"/>
      <c r="AA17" s="186"/>
      <c r="AB17" s="1"/>
      <c r="AC17" s="13"/>
      <c r="AD17" s="13"/>
    </row>
    <row r="18" spans="1:30" ht="15" customHeight="1" x14ac:dyDescent="0.2">
      <c r="A18" s="13"/>
      <c r="B18" s="3"/>
      <c r="C18" s="114" t="s">
        <v>86</v>
      </c>
      <c r="D18" s="139"/>
      <c r="E18" s="139"/>
      <c r="F18" s="139"/>
      <c r="G18" s="139"/>
      <c r="H18" s="139"/>
      <c r="I18" s="139"/>
      <c r="J18" s="144"/>
      <c r="K18" s="184">
        <v>81.16</v>
      </c>
      <c r="L18" s="185"/>
      <c r="M18" s="186"/>
      <c r="N18" s="1"/>
      <c r="O18" s="1"/>
      <c r="P18" s="200" t="s">
        <v>101</v>
      </c>
      <c r="Q18" s="201"/>
      <c r="R18" s="201"/>
      <c r="S18" s="201"/>
      <c r="T18" s="201"/>
      <c r="U18" s="201"/>
      <c r="V18" s="201"/>
      <c r="W18" s="201"/>
      <c r="X18" s="149"/>
      <c r="Y18" s="184"/>
      <c r="Z18" s="185"/>
      <c r="AA18" s="186"/>
      <c r="AB18" s="1"/>
      <c r="AC18" s="13"/>
      <c r="AD18" s="13"/>
    </row>
    <row r="19" spans="1:30" ht="15" customHeight="1" x14ac:dyDescent="0.2">
      <c r="A19" s="13"/>
      <c r="B19" s="3"/>
      <c r="C19" s="57" t="s">
        <v>87</v>
      </c>
      <c r="D19" s="58"/>
      <c r="E19" s="58"/>
      <c r="F19" s="58"/>
      <c r="G19" s="58"/>
      <c r="H19" s="58"/>
      <c r="I19" s="58"/>
      <c r="J19" s="70"/>
      <c r="K19" s="184">
        <v>0</v>
      </c>
      <c r="L19" s="185"/>
      <c r="M19" s="186"/>
      <c r="N19" s="1"/>
      <c r="O19" s="1"/>
      <c r="P19" s="200" t="s">
        <v>101</v>
      </c>
      <c r="Q19" s="201"/>
      <c r="R19" s="201"/>
      <c r="S19" s="201"/>
      <c r="T19" s="201"/>
      <c r="U19" s="201"/>
      <c r="V19" s="201"/>
      <c r="W19" s="201"/>
      <c r="X19" s="149"/>
      <c r="Y19" s="184"/>
      <c r="Z19" s="185"/>
      <c r="AA19" s="186"/>
      <c r="AB19" s="1"/>
      <c r="AC19" s="13"/>
      <c r="AD19" s="13"/>
    </row>
    <row r="20" spans="1:30" ht="15" customHeight="1" x14ac:dyDescent="0.2">
      <c r="A20" s="13"/>
      <c r="B20" s="3"/>
      <c r="C20" s="220" t="s">
        <v>88</v>
      </c>
      <c r="D20" s="221"/>
      <c r="E20" s="221"/>
      <c r="F20" s="221"/>
      <c r="G20" s="221"/>
      <c r="H20" s="221"/>
      <c r="I20" s="221"/>
      <c r="J20" s="222"/>
      <c r="K20" s="223">
        <v>150</v>
      </c>
      <c r="L20" s="185"/>
      <c r="M20" s="186"/>
      <c r="N20" s="1"/>
      <c r="O20" s="1"/>
      <c r="P20" s="135" t="s">
        <v>8</v>
      </c>
      <c r="Q20" s="136"/>
      <c r="R20" s="136"/>
      <c r="S20" s="136"/>
      <c r="T20" s="136"/>
      <c r="U20" s="136"/>
      <c r="V20" s="136"/>
      <c r="W20" s="197">
        <f>W12+W13+Y14-Y15+Y16+Y17+Y18+Y19</f>
        <v>48399.62</v>
      </c>
      <c r="X20" s="198"/>
      <c r="Y20" s="198"/>
      <c r="Z20" s="198"/>
      <c r="AA20" s="199"/>
      <c r="AB20" s="1"/>
      <c r="AC20" s="13"/>
      <c r="AD20" s="13"/>
    </row>
    <row r="21" spans="1:30" ht="15" customHeight="1" x14ac:dyDescent="0.2">
      <c r="A21" s="13"/>
      <c r="B21" s="3"/>
      <c r="C21" s="57" t="s">
        <v>89</v>
      </c>
      <c r="D21" s="58"/>
      <c r="E21" s="58"/>
      <c r="F21" s="58"/>
      <c r="G21" s="58"/>
      <c r="H21" s="58"/>
      <c r="I21" s="58"/>
      <c r="J21" s="70"/>
      <c r="K21" s="184">
        <v>0</v>
      </c>
      <c r="L21" s="185"/>
      <c r="M21" s="186"/>
      <c r="N21" s="1"/>
      <c r="O21" s="1"/>
      <c r="P21" s="1"/>
      <c r="Q21" s="1"/>
      <c r="R21" s="1"/>
      <c r="S21" s="1"/>
      <c r="T21" s="1"/>
      <c r="U21" s="1"/>
      <c r="V21" s="1"/>
      <c r="W21" s="1"/>
      <c r="X21" s="1"/>
      <c r="Y21" s="1"/>
      <c r="Z21" s="1"/>
      <c r="AA21" s="1"/>
      <c r="AB21" s="1"/>
      <c r="AC21" s="13"/>
      <c r="AD21" s="13"/>
    </row>
    <row r="22" spans="1:30" ht="15" customHeight="1" x14ac:dyDescent="0.2">
      <c r="A22" s="13"/>
      <c r="B22" s="3"/>
      <c r="C22" s="147" t="s">
        <v>108</v>
      </c>
      <c r="D22" s="148"/>
      <c r="E22" s="148"/>
      <c r="F22" s="148"/>
      <c r="G22" s="148"/>
      <c r="H22" s="62"/>
      <c r="I22" s="62"/>
      <c r="J22" s="149"/>
      <c r="K22" s="184"/>
      <c r="L22" s="185"/>
      <c r="M22" s="186"/>
      <c r="N22" s="1"/>
      <c r="O22" s="8"/>
      <c r="P22" s="83" t="s">
        <v>11</v>
      </c>
      <c r="Q22" s="44"/>
      <c r="R22" s="44"/>
      <c r="S22" s="44"/>
      <c r="T22" s="44"/>
      <c r="U22" s="44"/>
      <c r="V22" s="44"/>
      <c r="W22" s="44"/>
      <c r="X22" s="44"/>
      <c r="Y22" s="44"/>
      <c r="Z22" s="44"/>
      <c r="AA22" s="45"/>
      <c r="AB22" s="6"/>
      <c r="AC22" s="13"/>
      <c r="AD22" s="13"/>
    </row>
    <row r="23" spans="1:30" ht="15" customHeight="1" x14ac:dyDescent="0.2">
      <c r="A23" s="13"/>
      <c r="B23" s="3"/>
      <c r="C23" s="114" t="s">
        <v>72</v>
      </c>
      <c r="D23" s="139"/>
      <c r="E23" s="139"/>
      <c r="F23" s="139"/>
      <c r="G23" s="139"/>
      <c r="H23" s="139"/>
      <c r="I23" s="139"/>
      <c r="J23" s="144"/>
      <c r="K23" s="184"/>
      <c r="L23" s="185"/>
      <c r="M23" s="186"/>
      <c r="N23" s="1"/>
      <c r="O23" s="1"/>
      <c r="P23" s="46" t="s">
        <v>13</v>
      </c>
      <c r="Q23" s="47"/>
      <c r="R23" s="47"/>
      <c r="S23" s="47"/>
      <c r="T23" s="47"/>
      <c r="U23" s="47"/>
      <c r="V23" s="47"/>
      <c r="W23" s="47"/>
      <c r="X23" s="48"/>
      <c r="Y23" s="217"/>
      <c r="Z23" s="218"/>
      <c r="AA23" s="219"/>
      <c r="AB23" s="1"/>
      <c r="AC23" s="13"/>
      <c r="AD23" s="13"/>
    </row>
    <row r="24" spans="1:30" ht="15" customHeight="1" x14ac:dyDescent="0.2">
      <c r="A24" s="13"/>
      <c r="B24" s="3"/>
      <c r="C24" s="150" t="s">
        <v>90</v>
      </c>
      <c r="D24" s="151"/>
      <c r="E24" s="151"/>
      <c r="F24" s="151"/>
      <c r="G24" s="151"/>
      <c r="H24" s="151"/>
      <c r="I24" s="151"/>
      <c r="J24" s="152"/>
      <c r="K24" s="184">
        <v>6876</v>
      </c>
      <c r="L24" s="185"/>
      <c r="M24" s="186"/>
      <c r="N24" s="1"/>
      <c r="O24" s="1"/>
      <c r="P24" s="46" t="s">
        <v>14</v>
      </c>
      <c r="Q24" s="47"/>
      <c r="R24" s="47"/>
      <c r="S24" s="47"/>
      <c r="T24" s="47"/>
      <c r="U24" s="47"/>
      <c r="V24" s="47"/>
      <c r="W24" s="47"/>
      <c r="X24" s="48"/>
      <c r="Y24" s="184"/>
      <c r="Z24" s="185"/>
      <c r="AA24" s="186"/>
      <c r="AB24" s="1"/>
      <c r="AC24" s="13"/>
      <c r="AD24" s="13"/>
    </row>
    <row r="25" spans="1:30" ht="15" customHeight="1" x14ac:dyDescent="0.2">
      <c r="A25" s="13"/>
      <c r="B25" s="3"/>
      <c r="C25" s="57" t="s">
        <v>3</v>
      </c>
      <c r="D25" s="58"/>
      <c r="E25" s="58"/>
      <c r="F25" s="58"/>
      <c r="G25" s="58"/>
      <c r="H25" s="58"/>
      <c r="I25" s="58"/>
      <c r="J25" s="70"/>
      <c r="K25" s="184">
        <v>50</v>
      </c>
      <c r="L25" s="185"/>
      <c r="M25" s="186"/>
      <c r="N25" s="1"/>
      <c r="O25" s="1"/>
      <c r="P25" s="46" t="s">
        <v>15</v>
      </c>
      <c r="Q25" s="47"/>
      <c r="R25" s="47"/>
      <c r="S25" s="47"/>
      <c r="T25" s="47"/>
      <c r="U25" s="47"/>
      <c r="V25" s="47"/>
      <c r="W25" s="47"/>
      <c r="X25" s="48"/>
      <c r="Y25" s="184"/>
      <c r="Z25" s="185"/>
      <c r="AA25" s="186"/>
      <c r="AB25" s="1"/>
      <c r="AC25" s="13"/>
      <c r="AD25" s="13"/>
    </row>
    <row r="26" spans="1:30" ht="15" customHeight="1" x14ac:dyDescent="0.2">
      <c r="A26" s="13"/>
      <c r="B26" s="3"/>
      <c r="C26" s="57" t="s">
        <v>91</v>
      </c>
      <c r="D26" s="58"/>
      <c r="E26" s="58"/>
      <c r="F26" s="58"/>
      <c r="G26" s="58"/>
      <c r="H26" s="58"/>
      <c r="I26" s="58"/>
      <c r="J26" s="70"/>
      <c r="K26" s="184">
        <v>0</v>
      </c>
      <c r="L26" s="185"/>
      <c r="M26" s="186"/>
      <c r="N26" s="1"/>
      <c r="O26" s="1"/>
      <c r="P26" s="46" t="s">
        <v>17</v>
      </c>
      <c r="Q26" s="47"/>
      <c r="R26" s="47"/>
      <c r="S26" s="47"/>
      <c r="T26" s="47"/>
      <c r="U26" s="47"/>
      <c r="V26" s="47"/>
      <c r="W26" s="47"/>
      <c r="X26" s="48"/>
      <c r="Y26" s="184"/>
      <c r="Z26" s="185"/>
      <c r="AA26" s="186"/>
      <c r="AB26" s="1"/>
      <c r="AC26" s="13"/>
      <c r="AD26" s="13"/>
    </row>
    <row r="27" spans="1:30" ht="15" customHeight="1" x14ac:dyDescent="0.2">
      <c r="A27" s="13"/>
      <c r="B27" s="3"/>
      <c r="C27" s="57" t="s">
        <v>4</v>
      </c>
      <c r="D27" s="58"/>
      <c r="E27" s="58"/>
      <c r="F27" s="58"/>
      <c r="G27" s="58"/>
      <c r="H27" s="58"/>
      <c r="I27" s="58"/>
      <c r="J27" s="70"/>
      <c r="K27" s="184">
        <v>0</v>
      </c>
      <c r="L27" s="185"/>
      <c r="M27" s="186"/>
      <c r="N27" s="1"/>
      <c r="O27" s="1"/>
      <c r="P27" s="214" t="s">
        <v>16</v>
      </c>
      <c r="Q27" s="215"/>
      <c r="R27" s="215"/>
      <c r="S27" s="215"/>
      <c r="T27" s="215"/>
      <c r="U27" s="215"/>
      <c r="V27" s="215"/>
      <c r="W27" s="215"/>
      <c r="X27" s="216"/>
      <c r="Y27" s="184"/>
      <c r="Z27" s="185"/>
      <c r="AA27" s="186"/>
      <c r="AB27" s="1"/>
      <c r="AC27" s="13"/>
      <c r="AD27" s="13"/>
    </row>
    <row r="28" spans="1:30" ht="15" customHeight="1" x14ac:dyDescent="0.2">
      <c r="A28" s="13"/>
      <c r="B28" s="3"/>
      <c r="C28" s="213" t="s">
        <v>119</v>
      </c>
      <c r="D28" s="62"/>
      <c r="E28" s="62"/>
      <c r="F28" s="62"/>
      <c r="G28" s="62"/>
      <c r="H28" s="62"/>
      <c r="I28" s="62"/>
      <c r="J28" s="149"/>
      <c r="K28" s="184">
        <v>165.95</v>
      </c>
      <c r="L28" s="185"/>
      <c r="M28" s="186"/>
      <c r="N28" s="1"/>
      <c r="O28" s="1"/>
      <c r="P28" s="208" t="s">
        <v>118</v>
      </c>
      <c r="Q28" s="209"/>
      <c r="R28" s="209"/>
      <c r="S28" s="209"/>
      <c r="T28" s="209"/>
      <c r="U28" s="209"/>
      <c r="V28" s="209"/>
      <c r="W28" s="209"/>
      <c r="X28" s="152"/>
      <c r="Y28" s="210"/>
      <c r="Z28" s="211"/>
      <c r="AA28" s="212"/>
      <c r="AB28" s="1"/>
      <c r="AC28" s="13"/>
      <c r="AD28" s="13"/>
    </row>
    <row r="29" spans="1:30" ht="15" customHeight="1" x14ac:dyDescent="0.2">
      <c r="A29" s="13"/>
      <c r="B29" s="3"/>
      <c r="C29" s="57" t="s">
        <v>93</v>
      </c>
      <c r="D29" s="58"/>
      <c r="E29" s="58"/>
      <c r="F29" s="58"/>
      <c r="G29" s="58"/>
      <c r="H29" s="58"/>
      <c r="I29" s="58"/>
      <c r="J29" s="70"/>
      <c r="K29" s="184">
        <v>0</v>
      </c>
      <c r="L29" s="185"/>
      <c r="M29" s="186"/>
      <c r="N29" s="1"/>
      <c r="O29" s="1"/>
      <c r="P29" s="200" t="s">
        <v>101</v>
      </c>
      <c r="Q29" s="201"/>
      <c r="R29" s="201"/>
      <c r="S29" s="201"/>
      <c r="T29" s="201"/>
      <c r="U29" s="201"/>
      <c r="V29" s="201"/>
      <c r="W29" s="201"/>
      <c r="X29" s="149"/>
      <c r="Y29" s="184"/>
      <c r="Z29" s="185"/>
      <c r="AA29" s="186"/>
      <c r="AB29" s="1"/>
      <c r="AC29" s="13"/>
      <c r="AD29" s="13"/>
    </row>
    <row r="30" spans="1:30" ht="15" customHeight="1" x14ac:dyDescent="0.2">
      <c r="A30" s="13"/>
      <c r="B30" s="3"/>
      <c r="C30" s="57" t="s">
        <v>94</v>
      </c>
      <c r="D30" s="58"/>
      <c r="E30" s="58"/>
      <c r="F30" s="58"/>
      <c r="G30" s="58"/>
      <c r="H30" s="58"/>
      <c r="I30" s="58"/>
      <c r="J30" s="70"/>
      <c r="K30" s="184">
        <v>539.86</v>
      </c>
      <c r="L30" s="185"/>
      <c r="M30" s="186"/>
      <c r="N30" s="1"/>
      <c r="O30" s="1"/>
      <c r="P30" s="200" t="s">
        <v>101</v>
      </c>
      <c r="Q30" s="201"/>
      <c r="R30" s="201"/>
      <c r="S30" s="201"/>
      <c r="T30" s="201"/>
      <c r="U30" s="201"/>
      <c r="V30" s="201"/>
      <c r="W30" s="201"/>
      <c r="X30" s="149"/>
      <c r="Y30" s="184"/>
      <c r="Z30" s="185"/>
      <c r="AA30" s="186"/>
      <c r="AB30" s="1"/>
      <c r="AC30" s="13"/>
      <c r="AD30" s="13"/>
    </row>
    <row r="31" spans="1:30" ht="15" customHeight="1" x14ac:dyDescent="0.2">
      <c r="A31" s="13"/>
      <c r="B31" s="3"/>
      <c r="C31" s="57" t="s">
        <v>95</v>
      </c>
      <c r="D31" s="58"/>
      <c r="E31" s="58"/>
      <c r="F31" s="58"/>
      <c r="G31" s="58"/>
      <c r="H31" s="58"/>
      <c r="I31" s="58"/>
      <c r="J31" s="70"/>
      <c r="K31" s="184">
        <v>0</v>
      </c>
      <c r="L31" s="185"/>
      <c r="M31" s="186"/>
      <c r="N31" s="1"/>
      <c r="O31" s="1"/>
      <c r="P31" s="109" t="s">
        <v>109</v>
      </c>
      <c r="Q31" s="47"/>
      <c r="R31" s="47"/>
      <c r="S31" s="47"/>
      <c r="T31" s="47"/>
      <c r="U31" s="47"/>
      <c r="V31" s="47"/>
      <c r="W31" s="47"/>
      <c r="X31" s="48"/>
      <c r="Y31" s="190">
        <f>SUM(Y23:AA30)+K42-Y28</f>
        <v>21149.93</v>
      </c>
      <c r="Z31" s="191"/>
      <c r="AA31" s="192"/>
      <c r="AB31" s="1"/>
      <c r="AC31" s="13"/>
      <c r="AD31" s="13"/>
    </row>
    <row r="32" spans="1:30" ht="15" customHeight="1" thickBot="1" x14ac:dyDescent="0.25">
      <c r="A32" s="13"/>
      <c r="B32" s="3"/>
      <c r="C32" s="57" t="s">
        <v>96</v>
      </c>
      <c r="D32" s="104"/>
      <c r="E32" s="104"/>
      <c r="F32" s="104"/>
      <c r="G32" s="104"/>
      <c r="H32" s="104"/>
      <c r="I32" s="104"/>
      <c r="J32" s="105"/>
      <c r="K32" s="184">
        <v>0</v>
      </c>
      <c r="L32" s="185"/>
      <c r="M32" s="186"/>
      <c r="N32" s="1"/>
      <c r="O32" s="1"/>
      <c r="P32" s="1"/>
      <c r="Q32" s="1"/>
      <c r="R32" s="1"/>
      <c r="S32" s="1"/>
      <c r="T32" s="1"/>
      <c r="U32" s="1"/>
      <c r="V32" s="1"/>
      <c r="W32" s="1"/>
      <c r="X32" s="1"/>
      <c r="Y32" s="1"/>
      <c r="Z32" s="1"/>
      <c r="AA32" s="1"/>
      <c r="AB32" s="1"/>
      <c r="AC32" s="13"/>
      <c r="AD32" s="13"/>
    </row>
    <row r="33" spans="1:58" ht="15" customHeight="1" thickTop="1" x14ac:dyDescent="0.2">
      <c r="A33" s="13"/>
      <c r="B33" s="3"/>
      <c r="C33" s="114" t="s">
        <v>97</v>
      </c>
      <c r="D33" s="115"/>
      <c r="E33" s="115"/>
      <c r="F33" s="115"/>
      <c r="G33" s="115"/>
      <c r="H33" s="115"/>
      <c r="I33" s="115"/>
      <c r="J33" s="116"/>
      <c r="K33" s="184">
        <v>5374.74</v>
      </c>
      <c r="L33" s="185"/>
      <c r="M33" s="186"/>
      <c r="N33" s="2" t="s">
        <v>36</v>
      </c>
      <c r="O33" s="9" t="s">
        <v>36</v>
      </c>
      <c r="P33" s="178" t="s">
        <v>10</v>
      </c>
      <c r="Q33" s="179"/>
      <c r="R33" s="179"/>
      <c r="S33" s="179"/>
      <c r="T33" s="179"/>
      <c r="U33" s="179"/>
      <c r="V33" s="179"/>
      <c r="W33" s="179"/>
      <c r="X33" s="180"/>
      <c r="Y33" s="205">
        <f>W9-W20-Y31</f>
        <v>22849.199999999997</v>
      </c>
      <c r="Z33" s="206"/>
      <c r="AA33" s="207"/>
      <c r="AB33" s="5"/>
      <c r="AC33" s="13"/>
      <c r="AD33" s="13"/>
    </row>
    <row r="34" spans="1:58" ht="15" customHeight="1" x14ac:dyDescent="0.2">
      <c r="A34" s="13"/>
      <c r="B34" s="3"/>
      <c r="C34" s="57" t="s">
        <v>12</v>
      </c>
      <c r="D34" s="104"/>
      <c r="E34" s="104"/>
      <c r="F34" s="104"/>
      <c r="G34" s="104"/>
      <c r="H34" s="104"/>
      <c r="I34" s="104" t="s">
        <v>36</v>
      </c>
      <c r="J34" s="105"/>
      <c r="K34" s="184"/>
      <c r="L34" s="185"/>
      <c r="M34" s="186"/>
      <c r="N34" s="1"/>
      <c r="O34" s="3"/>
      <c r="P34" s="203"/>
      <c r="Q34" s="203"/>
      <c r="R34" s="203"/>
      <c r="S34" s="203"/>
      <c r="T34" s="203"/>
      <c r="U34" s="203"/>
      <c r="V34" s="203"/>
      <c r="W34" s="203"/>
      <c r="X34" s="203"/>
      <c r="Y34" s="204"/>
      <c r="Z34" s="204"/>
      <c r="AA34" s="204"/>
      <c r="AB34" s="3"/>
      <c r="AC34" s="13"/>
      <c r="AD34" s="13"/>
      <c r="AJ34" s="237" t="s">
        <v>122</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184">
        <v>0</v>
      </c>
      <c r="L35" s="185"/>
      <c r="M35" s="186"/>
      <c r="N35" s="1"/>
      <c r="O35" s="3"/>
      <c r="P35" s="83" t="s">
        <v>110</v>
      </c>
      <c r="Q35" s="131"/>
      <c r="R35" s="131"/>
      <c r="S35" s="131"/>
      <c r="T35" s="131"/>
      <c r="U35" s="131"/>
      <c r="V35" s="131"/>
      <c r="W35" s="131"/>
      <c r="X35" s="131"/>
      <c r="Y35" s="132"/>
      <c r="Z35" s="132"/>
      <c r="AA35" s="133"/>
      <c r="AB35" s="3"/>
      <c r="AC35" s="35">
        <v>0</v>
      </c>
      <c r="AD35" s="13"/>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184">
        <v>0</v>
      </c>
      <c r="L36" s="185"/>
      <c r="M36" s="186"/>
      <c r="N36" s="1"/>
      <c r="O36" s="3"/>
      <c r="P36" s="172" t="s">
        <v>111</v>
      </c>
      <c r="Q36" s="173"/>
      <c r="R36" s="173"/>
      <c r="S36" s="173"/>
      <c r="T36" s="173"/>
      <c r="U36" s="173"/>
      <c r="V36" s="174"/>
      <c r="W36" s="175">
        <v>1.4999999999999999E-2</v>
      </c>
      <c r="X36" s="176"/>
      <c r="Y36" s="177">
        <f>MAX(AC35,AC36)</f>
        <v>342.73799999999994</v>
      </c>
      <c r="Z36" s="64"/>
      <c r="AA36" s="65"/>
      <c r="AB36" s="3"/>
      <c r="AC36" s="35">
        <f>Y33*W36</f>
        <v>342.73799999999994</v>
      </c>
      <c r="AD36" s="13"/>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184">
        <v>200</v>
      </c>
      <c r="L37" s="185"/>
      <c r="M37" s="186"/>
      <c r="N37" s="1"/>
      <c r="O37" s="3"/>
      <c r="P37" s="172" t="s">
        <v>117</v>
      </c>
      <c r="Q37" s="173"/>
      <c r="R37" s="173"/>
      <c r="S37" s="173"/>
      <c r="T37" s="173"/>
      <c r="U37" s="173"/>
      <c r="V37" s="174"/>
      <c r="W37" s="175">
        <v>0.18</v>
      </c>
      <c r="X37" s="176">
        <v>0.18</v>
      </c>
      <c r="Y37" s="177">
        <f>MAX(AC35,AC37)</f>
        <v>3290.2847999999994</v>
      </c>
      <c r="Z37" s="64">
        <f>(Y33*0.8)*X37</f>
        <v>3290.2847999999994</v>
      </c>
      <c r="AA37" s="65"/>
      <c r="AB37" s="3"/>
      <c r="AC37" s="35">
        <f>((Y33*0.8)+Y23-Y28)*W37</f>
        <v>3290.2847999999994</v>
      </c>
      <c r="AD37" s="13"/>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92" t="s">
        <v>125</v>
      </c>
      <c r="D38" s="93"/>
      <c r="E38" s="93"/>
      <c r="F38" s="93"/>
      <c r="G38" s="93"/>
      <c r="H38" s="93"/>
      <c r="I38" s="93"/>
      <c r="J38" s="94"/>
      <c r="K38" s="184">
        <v>120.86</v>
      </c>
      <c r="L38" s="185"/>
      <c r="M38" s="186"/>
      <c r="N38" s="1"/>
      <c r="O38" s="3"/>
      <c r="P38" s="172" t="s">
        <v>116</v>
      </c>
      <c r="Q38" s="173"/>
      <c r="R38" s="173"/>
      <c r="S38" s="173"/>
      <c r="T38" s="173"/>
      <c r="U38" s="173"/>
      <c r="V38" s="174"/>
      <c r="W38" s="175">
        <v>4.9500000000000002E-2</v>
      </c>
      <c r="X38" s="176">
        <v>4.9500000000000002E-2</v>
      </c>
      <c r="Y38" s="177">
        <f>MAX(AC35,AC38)</f>
        <v>904.82831999999985</v>
      </c>
      <c r="Z38" s="64">
        <f>(Y33*0.8)*X38</f>
        <v>904.82831999999985</v>
      </c>
      <c r="AA38" s="65"/>
      <c r="AB38" s="3"/>
      <c r="AC38" s="35">
        <f>((Y33*0.8)+Y23-Y28)*W38</f>
        <v>904.82831999999985</v>
      </c>
      <c r="AD38" s="13"/>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92" t="s">
        <v>124</v>
      </c>
      <c r="D39" s="93"/>
      <c r="E39" s="93"/>
      <c r="F39" s="93"/>
      <c r="G39" s="93"/>
      <c r="H39" s="93"/>
      <c r="I39" s="93"/>
      <c r="J39" s="94"/>
      <c r="K39" s="184">
        <v>2552.15</v>
      </c>
      <c r="L39" s="185"/>
      <c r="M39" s="186"/>
      <c r="N39" s="1"/>
      <c r="O39" s="3"/>
      <c r="P39" s="100" t="s">
        <v>112</v>
      </c>
      <c r="Q39" s="101"/>
      <c r="R39" s="101"/>
      <c r="S39" s="101"/>
      <c r="T39" s="101"/>
      <c r="U39" s="101"/>
      <c r="V39" s="101"/>
      <c r="W39" s="101"/>
      <c r="X39" s="101"/>
      <c r="Y39" s="102"/>
      <c r="Z39" s="102"/>
      <c r="AA39" s="103"/>
      <c r="AB39" s="3"/>
      <c r="AC39" s="13"/>
      <c r="AD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92" t="s">
        <v>101</v>
      </c>
      <c r="D40" s="93"/>
      <c r="E40" s="93"/>
      <c r="F40" s="93"/>
      <c r="G40" s="93"/>
      <c r="H40" s="93"/>
      <c r="I40" s="93"/>
      <c r="J40" s="94"/>
      <c r="K40" s="184">
        <v>0</v>
      </c>
      <c r="L40" s="185"/>
      <c r="M40" s="186"/>
      <c r="N40" s="1"/>
      <c r="O40" s="1"/>
      <c r="P40" s="117" t="s">
        <v>113</v>
      </c>
      <c r="Q40" s="118"/>
      <c r="R40" s="118"/>
      <c r="S40" s="118"/>
      <c r="T40" s="118"/>
      <c r="U40" s="118"/>
      <c r="V40" s="118"/>
      <c r="W40" s="118"/>
      <c r="X40" s="118"/>
      <c r="Y40" s="118"/>
      <c r="Z40" s="118"/>
      <c r="AA40" s="119"/>
      <c r="AB40" s="1"/>
      <c r="AC40" s="13"/>
      <c r="AD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92" t="s">
        <v>101</v>
      </c>
      <c r="D41" s="93"/>
      <c r="E41" s="93"/>
      <c r="F41" s="93"/>
      <c r="G41" s="93"/>
      <c r="H41" s="93"/>
      <c r="I41" s="93"/>
      <c r="J41" s="94"/>
      <c r="K41" s="184">
        <v>0</v>
      </c>
      <c r="L41" s="185"/>
      <c r="M41" s="186"/>
      <c r="N41" s="1"/>
      <c r="O41" s="1"/>
      <c r="P41" s="120" t="s">
        <v>114</v>
      </c>
      <c r="Q41" s="121"/>
      <c r="R41" s="121"/>
      <c r="S41" s="121"/>
      <c r="T41" s="121"/>
      <c r="U41" s="121"/>
      <c r="V41" s="121"/>
      <c r="W41" s="121"/>
      <c r="X41" s="121"/>
      <c r="Y41" s="122"/>
      <c r="Z41" s="122"/>
      <c r="AA41" s="123"/>
      <c r="AB41" s="1"/>
      <c r="AC41" s="13"/>
      <c r="AD41" s="13"/>
    </row>
    <row r="42" spans="1:58" ht="15" customHeight="1" x14ac:dyDescent="0.2">
      <c r="A42" s="13"/>
      <c r="B42" s="3"/>
      <c r="C42" s="187" t="s">
        <v>102</v>
      </c>
      <c r="D42" s="188"/>
      <c r="E42" s="188"/>
      <c r="F42" s="188"/>
      <c r="G42" s="188"/>
      <c r="H42" s="188"/>
      <c r="I42" s="188"/>
      <c r="J42" s="189"/>
      <c r="K42" s="190">
        <f>SUM(K6:M41)</f>
        <v>21149.93</v>
      </c>
      <c r="L42" s="191"/>
      <c r="M42" s="192"/>
      <c r="N42" s="1"/>
      <c r="O42" s="1"/>
      <c r="P42" s="124" t="s">
        <v>115</v>
      </c>
      <c r="Q42" s="125"/>
      <c r="R42" s="125"/>
      <c r="S42" s="125"/>
      <c r="T42" s="125"/>
      <c r="U42" s="125"/>
      <c r="V42" s="125"/>
      <c r="W42" s="125"/>
      <c r="X42" s="125"/>
      <c r="Y42" s="125">
        <f>W9-W20-Y31-Y40</f>
        <v>22849.199999999997</v>
      </c>
      <c r="Z42" s="125"/>
      <c r="AA42" s="126"/>
      <c r="AC42" s="13"/>
      <c r="AD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c r="AD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c r="AD44" s="13"/>
    </row>
    <row r="45" spans="1:58"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s="10" customFormat="1" x14ac:dyDescent="0.2"/>
    <row r="83" spans="1:28"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sheetData>
  <sheetProtection algorithmName="SHA-512" hashValue="3BDn9Ru/J+pxGmJL3/pBzfFONPDE2ztl5rS8NmGWHA44gRDXwDTSNzOgYOa9LXhnIX3B94/7cQa1IVR9zRTL0w==" saltValue="qy4zKcyY4BEwginOSGPIfg==" spinCount="100000" sheet="1" objects="1" scenarios="1"/>
  <mergeCells count="159">
    <mergeCell ref="AJ34:BF40"/>
    <mergeCell ref="P39:AA39"/>
    <mergeCell ref="P40:AA40"/>
    <mergeCell ref="P41:AA41"/>
    <mergeCell ref="P36:V36"/>
    <mergeCell ref="W36:X36"/>
    <mergeCell ref="Y36:AA36"/>
    <mergeCell ref="P37:V37"/>
    <mergeCell ref="W37:X37"/>
    <mergeCell ref="Y37:AA37"/>
    <mergeCell ref="U4:V4"/>
    <mergeCell ref="W4:X4"/>
    <mergeCell ref="Y4:Z4"/>
    <mergeCell ref="AA4:AB4"/>
    <mergeCell ref="C5:M5"/>
    <mergeCell ref="P5:AA5"/>
    <mergeCell ref="B3:AB3"/>
    <mergeCell ref="C4:D4"/>
    <mergeCell ref="E4:F4"/>
    <mergeCell ref="G4:H4"/>
    <mergeCell ref="I4:J4"/>
    <mergeCell ref="K4:L4"/>
    <mergeCell ref="M4:N4"/>
    <mergeCell ref="O4:P4"/>
    <mergeCell ref="Q4:R4"/>
    <mergeCell ref="S4:T4"/>
    <mergeCell ref="K8:M8"/>
    <mergeCell ref="P8:X8"/>
    <mergeCell ref="Y8:AA8"/>
    <mergeCell ref="C9:J9"/>
    <mergeCell ref="K9:M9"/>
    <mergeCell ref="C8:H8"/>
    <mergeCell ref="I8:J8"/>
    <mergeCell ref="C6:J6"/>
    <mergeCell ref="K6:M6"/>
    <mergeCell ref="C7:J7"/>
    <mergeCell ref="K7:M7"/>
    <mergeCell ref="P7:X7"/>
    <mergeCell ref="Y7:AA7"/>
    <mergeCell ref="C10:J10"/>
    <mergeCell ref="K10:M10"/>
    <mergeCell ref="C11:J11"/>
    <mergeCell ref="K11:M11"/>
    <mergeCell ref="P11:AA11"/>
    <mergeCell ref="C12:J12"/>
    <mergeCell ref="K12:M12"/>
    <mergeCell ref="P12:V12"/>
    <mergeCell ref="W12:AA12"/>
    <mergeCell ref="C15:J15"/>
    <mergeCell ref="K15:M15"/>
    <mergeCell ref="P15:X15"/>
    <mergeCell ref="Y15:AA15"/>
    <mergeCell ref="C16:J16"/>
    <mergeCell ref="K16:M16"/>
    <mergeCell ref="P16:X16"/>
    <mergeCell ref="Y16:AA16"/>
    <mergeCell ref="C13:J13"/>
    <mergeCell ref="K13:M13"/>
    <mergeCell ref="C14:J14"/>
    <mergeCell ref="K14:M14"/>
    <mergeCell ref="P14:X14"/>
    <mergeCell ref="Y14:AA14"/>
    <mergeCell ref="P13:V13"/>
    <mergeCell ref="C19:J19"/>
    <mergeCell ref="K19:M19"/>
    <mergeCell ref="Y19:AA19"/>
    <mergeCell ref="C20:J20"/>
    <mergeCell ref="K20:M20"/>
    <mergeCell ref="P19:X19"/>
    <mergeCell ref="H17:J17"/>
    <mergeCell ref="K17:M17"/>
    <mergeCell ref="P17:X17"/>
    <mergeCell ref="Y17:AA17"/>
    <mergeCell ref="C18:J18"/>
    <mergeCell ref="K18:M18"/>
    <mergeCell ref="Y18:AA18"/>
    <mergeCell ref="C17:G17"/>
    <mergeCell ref="P18:X18"/>
    <mergeCell ref="C24:J24"/>
    <mergeCell ref="K24:M24"/>
    <mergeCell ref="P24:X24"/>
    <mergeCell ref="Y24:AA24"/>
    <mergeCell ref="C25:J25"/>
    <mergeCell ref="K25:M25"/>
    <mergeCell ref="P25:X25"/>
    <mergeCell ref="Y25:AA25"/>
    <mergeCell ref="C21:J21"/>
    <mergeCell ref="K21:M21"/>
    <mergeCell ref="C22:J22"/>
    <mergeCell ref="K22:M22"/>
    <mergeCell ref="P22:AA22"/>
    <mergeCell ref="C23:J23"/>
    <mergeCell ref="K23:M23"/>
    <mergeCell ref="P23:X23"/>
    <mergeCell ref="Y23:AA23"/>
    <mergeCell ref="P28:X28"/>
    <mergeCell ref="Y28:AA28"/>
    <mergeCell ref="C29:J29"/>
    <mergeCell ref="K29:M29"/>
    <mergeCell ref="Y29:AA29"/>
    <mergeCell ref="P29:X29"/>
    <mergeCell ref="C28:J28"/>
    <mergeCell ref="K28:M28"/>
    <mergeCell ref="C26:J26"/>
    <mergeCell ref="K26:M26"/>
    <mergeCell ref="P26:X26"/>
    <mergeCell ref="Y26:AA26"/>
    <mergeCell ref="C27:J27"/>
    <mergeCell ref="K27:M27"/>
    <mergeCell ref="P27:X27"/>
    <mergeCell ref="Y27:AA27"/>
    <mergeCell ref="AA2:AB2"/>
    <mergeCell ref="B2:Z2"/>
    <mergeCell ref="P6:V6"/>
    <mergeCell ref="W6:AA6"/>
    <mergeCell ref="P9:V9"/>
    <mergeCell ref="W9:AA9"/>
    <mergeCell ref="P42:AA42"/>
    <mergeCell ref="P38:V38"/>
    <mergeCell ref="W38:X38"/>
    <mergeCell ref="Y38:AA38"/>
    <mergeCell ref="C37:J37"/>
    <mergeCell ref="K37:M37"/>
    <mergeCell ref="C38:J38"/>
    <mergeCell ref="K38:M38"/>
    <mergeCell ref="K39:M39"/>
    <mergeCell ref="C40:J40"/>
    <mergeCell ref="P34:X34"/>
    <mergeCell ref="Y34:AA34"/>
    <mergeCell ref="P33:X33"/>
    <mergeCell ref="K35:M35"/>
    <mergeCell ref="C36:J36"/>
    <mergeCell ref="K36:M36"/>
    <mergeCell ref="Y33:AA33"/>
    <mergeCell ref="P35:AA35"/>
    <mergeCell ref="C41:J41"/>
    <mergeCell ref="K41:M41"/>
    <mergeCell ref="C42:J42"/>
    <mergeCell ref="K42:M42"/>
    <mergeCell ref="C39:J39"/>
    <mergeCell ref="W13:AA13"/>
    <mergeCell ref="P20:V20"/>
    <mergeCell ref="W20:AA20"/>
    <mergeCell ref="C35:J35"/>
    <mergeCell ref="K40:M40"/>
    <mergeCell ref="C32:J32"/>
    <mergeCell ref="K32:M32"/>
    <mergeCell ref="C33:J33"/>
    <mergeCell ref="K33:M33"/>
    <mergeCell ref="C34:J34"/>
    <mergeCell ref="K34:M34"/>
    <mergeCell ref="C30:J30"/>
    <mergeCell ref="K30:M30"/>
    <mergeCell ref="Y30:AA30"/>
    <mergeCell ref="C31:J31"/>
    <mergeCell ref="K31:M31"/>
    <mergeCell ref="P31:X31"/>
    <mergeCell ref="Y31:AA31"/>
    <mergeCell ref="P30:X30"/>
  </mergeCells>
  <hyperlinks>
    <hyperlink ref="E4:F4" location="Jan!A1" display="Jan" xr:uid="{00000000-0004-0000-0200-000000000000}"/>
    <hyperlink ref="G4:H4" location="Feb!A1" display="Feb" xr:uid="{00000000-0004-0000-0200-000001000000}"/>
    <hyperlink ref="I4:J4" location="March!A1" display="March" xr:uid="{00000000-0004-0000-0200-000002000000}"/>
    <hyperlink ref="K4:L4" location="April!A1" display="April" xr:uid="{00000000-0004-0000-0200-000003000000}"/>
    <hyperlink ref="M4:N4" location="May!A1" display="May" xr:uid="{00000000-0004-0000-0200-000004000000}"/>
    <hyperlink ref="O4:P4" location="June!A1" display="June" xr:uid="{00000000-0004-0000-0200-000005000000}"/>
    <hyperlink ref="Q4:R4" location="July!A1" display="July" xr:uid="{00000000-0004-0000-0200-000006000000}"/>
    <hyperlink ref="S4:T4" location="Aug!A1" display="Aug" xr:uid="{00000000-0004-0000-0200-000007000000}"/>
    <hyperlink ref="U4:V4" location="Sep!A1" display="Sep" xr:uid="{00000000-0004-0000-0200-000008000000}"/>
    <hyperlink ref="W4:X4" location="Oct!A1" display="Oct" xr:uid="{00000000-0004-0000-0200-000009000000}"/>
    <hyperlink ref="Y4:Z4" location="Nov!A1" display="Nov" xr:uid="{00000000-0004-0000-0200-00000A000000}"/>
    <hyperlink ref="AA4:AB4" location="Dec!A1" display="Dec" xr:uid="{00000000-0004-0000-0200-00000B000000}"/>
    <hyperlink ref="C4:D4" location="Total!A1" display="Total" xr:uid="{00000000-0004-0000-0200-00000C000000}"/>
    <hyperlink ref="C20:J20" r:id="rId1" display="Payroll Processing Fee" xr:uid="{00000000-0004-0000-0200-00000D000000}"/>
    <hyperlink ref="P41:X41" r:id="rId2" display="Net Profit/Loss" xr:uid="{00000000-0004-0000-0200-00000E000000}"/>
  </hyperlinks>
  <pageMargins left="0.75" right="0.75" top="1" bottom="1" header="0.5" footer="0.5"/>
  <pageSetup orientation="portrait" r:id="rId3"/>
  <headerFooter alignWithMargins="0"/>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C661"/>
  <sheetViews>
    <sheetView zoomScale="125" zoomScaleNormal="125" workbookViewId="0">
      <selection activeCell="G4" sqref="G4:H4"/>
    </sheetView>
  </sheetViews>
  <sheetFormatPr defaultRowHeight="12.75" x14ac:dyDescent="0.2"/>
  <cols>
    <col min="1" max="1" width="3.7109375" customWidth="1"/>
    <col min="2" max="2" width="2.57031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8" width="3.140625" customWidth="1"/>
    <col min="29" max="66" width="3.140625" style="10" customWidth="1"/>
    <col min="67" max="81" width="9.140625" style="10"/>
  </cols>
  <sheetData>
    <row r="1" spans="1:54"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54" ht="18.75" customHeight="1" x14ac:dyDescent="0.2">
      <c r="A2" s="13"/>
      <c r="B2" s="75" t="s">
        <v>50</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3"/>
      <c r="AD2" s="13"/>
    </row>
    <row r="3" spans="1:54"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3"/>
      <c r="AD3" s="13"/>
      <c r="BB3" s="10">
        <v>0.625</v>
      </c>
    </row>
    <row r="4" spans="1:54" ht="18.75" customHeight="1" x14ac:dyDescent="0.2">
      <c r="A4" s="13"/>
      <c r="B4" s="15"/>
      <c r="C4" s="236" t="s">
        <v>37</v>
      </c>
      <c r="D4" s="232"/>
      <c r="E4" s="231" t="s">
        <v>23</v>
      </c>
      <c r="F4" s="232"/>
      <c r="G4" s="231" t="s">
        <v>24</v>
      </c>
      <c r="H4" s="232"/>
      <c r="I4" s="231" t="s">
        <v>25</v>
      </c>
      <c r="J4" s="232"/>
      <c r="K4" s="231" t="s">
        <v>26</v>
      </c>
      <c r="L4" s="232"/>
      <c r="M4" s="231" t="s">
        <v>27</v>
      </c>
      <c r="N4" s="232"/>
      <c r="O4" s="231" t="s">
        <v>28</v>
      </c>
      <c r="P4" s="232"/>
      <c r="Q4" s="231" t="s">
        <v>29</v>
      </c>
      <c r="R4" s="232"/>
      <c r="S4" s="231" t="s">
        <v>30</v>
      </c>
      <c r="T4" s="232"/>
      <c r="U4" s="231" t="s">
        <v>31</v>
      </c>
      <c r="V4" s="232"/>
      <c r="W4" s="231" t="s">
        <v>32</v>
      </c>
      <c r="X4" s="232"/>
      <c r="Y4" s="231" t="s">
        <v>33</v>
      </c>
      <c r="Z4" s="232"/>
      <c r="AA4" s="231" t="s">
        <v>34</v>
      </c>
      <c r="AB4" s="232"/>
      <c r="AC4" s="13"/>
      <c r="AD4" s="13"/>
    </row>
    <row r="5" spans="1:54" ht="15" customHeight="1" x14ac:dyDescent="0.2">
      <c r="A5" s="13"/>
      <c r="B5" s="11"/>
      <c r="C5" s="66" t="s">
        <v>1</v>
      </c>
      <c r="D5" s="67"/>
      <c r="E5" s="68"/>
      <c r="F5" s="68"/>
      <c r="G5" s="68"/>
      <c r="H5" s="68"/>
      <c r="I5" s="68"/>
      <c r="J5" s="68"/>
      <c r="K5" s="68"/>
      <c r="L5" s="68"/>
      <c r="M5" s="69"/>
      <c r="N5" s="1"/>
      <c r="O5" s="4" t="s">
        <v>35</v>
      </c>
      <c r="P5" s="81" t="s">
        <v>5</v>
      </c>
      <c r="Q5" s="44"/>
      <c r="R5" s="44"/>
      <c r="S5" s="44"/>
      <c r="T5" s="44"/>
      <c r="U5" s="44"/>
      <c r="V5" s="44"/>
      <c r="W5" s="44"/>
      <c r="X5" s="44"/>
      <c r="Y5" s="44"/>
      <c r="Z5" s="44"/>
      <c r="AA5" s="82"/>
      <c r="AB5" s="5"/>
      <c r="AC5" s="13"/>
      <c r="AD5" s="13"/>
    </row>
    <row r="6" spans="1:54" ht="15" customHeight="1" x14ac:dyDescent="0.2">
      <c r="A6" s="13"/>
      <c r="B6" s="3"/>
      <c r="C6" s="57" t="s">
        <v>76</v>
      </c>
      <c r="D6" s="58"/>
      <c r="E6" s="58"/>
      <c r="F6" s="58"/>
      <c r="G6" s="58"/>
      <c r="H6" s="58"/>
      <c r="I6" s="58"/>
      <c r="J6" s="70"/>
      <c r="K6" s="184">
        <v>500</v>
      </c>
      <c r="L6" s="185"/>
      <c r="M6" s="186"/>
      <c r="N6" s="1"/>
      <c r="O6" s="1"/>
      <c r="P6" s="61" t="s">
        <v>20</v>
      </c>
      <c r="Q6" s="62"/>
      <c r="R6" s="62"/>
      <c r="S6" s="62"/>
      <c r="T6" s="62"/>
      <c r="U6" s="62"/>
      <c r="V6" s="62"/>
      <c r="W6" s="202">
        <v>101052.99</v>
      </c>
      <c r="X6" s="195"/>
      <c r="Y6" s="195"/>
      <c r="Z6" s="195"/>
      <c r="AA6" s="196"/>
      <c r="AB6" s="1"/>
      <c r="AC6" s="13"/>
      <c r="AD6" s="13"/>
    </row>
    <row r="7" spans="1:54" ht="15" customHeight="1" x14ac:dyDescent="0.2">
      <c r="A7" s="13"/>
      <c r="B7" s="3"/>
      <c r="C7" s="114" t="s">
        <v>0</v>
      </c>
      <c r="D7" s="139"/>
      <c r="E7" s="139"/>
      <c r="F7" s="139"/>
      <c r="G7" s="139"/>
      <c r="H7" s="139"/>
      <c r="I7" s="139"/>
      <c r="J7" s="156"/>
      <c r="K7" s="184">
        <v>58.5</v>
      </c>
      <c r="L7" s="185"/>
      <c r="M7" s="186"/>
      <c r="N7" s="1"/>
      <c r="O7" s="1"/>
      <c r="P7" s="49" t="s">
        <v>6</v>
      </c>
      <c r="Q7" s="50"/>
      <c r="R7" s="50"/>
      <c r="S7" s="50"/>
      <c r="T7" s="50"/>
      <c r="U7" s="50"/>
      <c r="V7" s="50"/>
      <c r="W7" s="50"/>
      <c r="X7" s="51"/>
      <c r="Y7" s="217"/>
      <c r="Z7" s="218"/>
      <c r="AA7" s="219"/>
      <c r="AB7" s="1"/>
      <c r="AC7" s="13"/>
      <c r="AD7" s="13"/>
    </row>
    <row r="8" spans="1:54" ht="15" customHeight="1" x14ac:dyDescent="0.2">
      <c r="A8" s="13"/>
      <c r="B8" s="3"/>
      <c r="C8" s="57" t="s">
        <v>77</v>
      </c>
      <c r="D8" s="58"/>
      <c r="E8" s="58"/>
      <c r="F8" s="58"/>
      <c r="G8" s="58"/>
      <c r="H8" s="58"/>
      <c r="I8" s="59" t="s">
        <v>36</v>
      </c>
      <c r="J8" s="60"/>
      <c r="K8" s="184">
        <v>0</v>
      </c>
      <c r="L8" s="185"/>
      <c r="M8" s="186"/>
      <c r="N8" s="1"/>
      <c r="O8" s="1"/>
      <c r="P8" s="49" t="s">
        <v>19</v>
      </c>
      <c r="Q8" s="50"/>
      <c r="R8" s="50"/>
      <c r="S8" s="50"/>
      <c r="T8" s="50"/>
      <c r="U8" s="50"/>
      <c r="V8" s="50"/>
      <c r="W8" s="50"/>
      <c r="X8" s="51"/>
      <c r="Y8" s="217">
        <v>171</v>
      </c>
      <c r="Z8" s="218"/>
      <c r="AA8" s="219"/>
      <c r="AB8" s="1"/>
      <c r="AC8" s="13"/>
      <c r="AD8" s="13"/>
    </row>
    <row r="9" spans="1:54" ht="15" customHeight="1" x14ac:dyDescent="0.2">
      <c r="A9" s="13"/>
      <c r="B9" s="3"/>
      <c r="C9" s="57" t="s">
        <v>78</v>
      </c>
      <c r="D9" s="58"/>
      <c r="E9" s="58"/>
      <c r="F9" s="58"/>
      <c r="G9" s="58"/>
      <c r="H9" s="58"/>
      <c r="I9" s="58"/>
      <c r="J9" s="70"/>
      <c r="K9" s="184">
        <v>0</v>
      </c>
      <c r="L9" s="185"/>
      <c r="M9" s="186"/>
      <c r="N9" s="1"/>
      <c r="O9" s="1"/>
      <c r="P9" s="61" t="s">
        <v>7</v>
      </c>
      <c r="Q9" s="62"/>
      <c r="R9" s="62"/>
      <c r="S9" s="62"/>
      <c r="T9" s="62"/>
      <c r="U9" s="62"/>
      <c r="V9" s="62"/>
      <c r="W9" s="134">
        <f>W6-Y7+Y8</f>
        <v>101223.99</v>
      </c>
      <c r="X9" s="64"/>
      <c r="Y9" s="64"/>
      <c r="Z9" s="64"/>
      <c r="AA9" s="65"/>
      <c r="AB9" s="1"/>
      <c r="AC9" s="13"/>
      <c r="AD9" s="13"/>
    </row>
    <row r="10" spans="1:54" ht="15" customHeight="1" x14ac:dyDescent="0.2">
      <c r="A10" s="13"/>
      <c r="B10" s="3"/>
      <c r="C10" s="57" t="s">
        <v>79</v>
      </c>
      <c r="D10" s="58"/>
      <c r="E10" s="58"/>
      <c r="F10" s="58"/>
      <c r="G10" s="58"/>
      <c r="H10" s="58"/>
      <c r="I10" s="58"/>
      <c r="J10" s="70"/>
      <c r="K10" s="184">
        <v>1499.62</v>
      </c>
      <c r="L10" s="185"/>
      <c r="M10" s="186"/>
      <c r="N10" s="1"/>
      <c r="O10" s="1"/>
      <c r="P10" s="1"/>
      <c r="Q10" s="1"/>
      <c r="R10" s="1"/>
      <c r="S10" s="1"/>
      <c r="T10" s="1"/>
      <c r="U10" s="1"/>
      <c r="V10" s="1"/>
      <c r="W10" s="1"/>
      <c r="X10" s="1"/>
      <c r="Y10" s="1"/>
      <c r="Z10" s="1"/>
      <c r="AA10" s="1"/>
      <c r="AB10" s="1"/>
      <c r="AC10" s="13"/>
      <c r="AD10" s="13"/>
    </row>
    <row r="11" spans="1:54" ht="15" customHeight="1" x14ac:dyDescent="0.2">
      <c r="A11" s="13"/>
      <c r="B11" s="3"/>
      <c r="C11" s="57" t="s">
        <v>80</v>
      </c>
      <c r="D11" s="58"/>
      <c r="E11" s="58"/>
      <c r="F11" s="58"/>
      <c r="G11" s="58"/>
      <c r="H11" s="58"/>
      <c r="I11" s="58"/>
      <c r="J11" s="70"/>
      <c r="K11" s="184">
        <v>0</v>
      </c>
      <c r="L11" s="185"/>
      <c r="M11" s="186"/>
      <c r="N11" s="1"/>
      <c r="O11" s="7" t="s">
        <v>36</v>
      </c>
      <c r="P11" s="43" t="s">
        <v>8</v>
      </c>
      <c r="Q11" s="44"/>
      <c r="R11" s="44"/>
      <c r="S11" s="44"/>
      <c r="T11" s="44"/>
      <c r="U11" s="44"/>
      <c r="V11" s="44"/>
      <c r="W11" s="44"/>
      <c r="X11" s="44"/>
      <c r="Y11" s="44"/>
      <c r="Z11" s="44"/>
      <c r="AA11" s="45"/>
      <c r="AB11" s="6"/>
      <c r="AC11" s="13"/>
      <c r="AD11" s="13"/>
    </row>
    <row r="12" spans="1:54" ht="15" customHeight="1" x14ac:dyDescent="0.2">
      <c r="A12" s="13"/>
      <c r="B12" s="3"/>
      <c r="C12" s="57" t="s">
        <v>81</v>
      </c>
      <c r="D12" s="58"/>
      <c r="E12" s="58"/>
      <c r="F12" s="58"/>
      <c r="G12" s="58"/>
      <c r="H12" s="58"/>
      <c r="I12" s="58"/>
      <c r="J12" s="70"/>
      <c r="K12" s="184">
        <v>0</v>
      </c>
      <c r="L12" s="185"/>
      <c r="M12" s="186"/>
      <c r="N12" s="1"/>
      <c r="O12" s="1"/>
      <c r="P12" s="135" t="s">
        <v>71</v>
      </c>
      <c r="Q12" s="136"/>
      <c r="R12" s="136"/>
      <c r="S12" s="136"/>
      <c r="T12" s="136"/>
      <c r="U12" s="136"/>
      <c r="V12" s="136"/>
      <c r="W12" s="230">
        <v>64178.06</v>
      </c>
      <c r="X12" s="195"/>
      <c r="Y12" s="195"/>
      <c r="Z12" s="195"/>
      <c r="AA12" s="196"/>
      <c r="AB12" s="1"/>
      <c r="AC12" s="13"/>
      <c r="AD12" s="13"/>
    </row>
    <row r="13" spans="1:54" ht="15" customHeight="1" x14ac:dyDescent="0.2">
      <c r="A13" s="13"/>
      <c r="B13" s="3"/>
      <c r="C13" s="114" t="s">
        <v>82</v>
      </c>
      <c r="D13" s="139"/>
      <c r="E13" s="139"/>
      <c r="F13" s="139"/>
      <c r="G13" s="139"/>
      <c r="H13" s="139"/>
      <c r="I13" s="139"/>
      <c r="J13" s="144"/>
      <c r="K13" s="184">
        <v>0</v>
      </c>
      <c r="L13" s="185"/>
      <c r="M13" s="186"/>
      <c r="N13" s="1"/>
      <c r="O13" s="1"/>
      <c r="P13" s="135" t="s">
        <v>107</v>
      </c>
      <c r="Q13" s="136"/>
      <c r="R13" s="136"/>
      <c r="S13" s="136"/>
      <c r="T13" s="136"/>
      <c r="U13" s="136"/>
      <c r="V13" s="136"/>
      <c r="W13" s="193">
        <v>0</v>
      </c>
      <c r="X13" s="194"/>
      <c r="Y13" s="195"/>
      <c r="Z13" s="195"/>
      <c r="AA13" s="196"/>
      <c r="AB13" s="1"/>
      <c r="AC13" s="13"/>
      <c r="AD13" s="13"/>
    </row>
    <row r="14" spans="1:54" ht="15" customHeight="1" x14ac:dyDescent="0.2">
      <c r="A14" s="13"/>
      <c r="B14" s="3"/>
      <c r="C14" s="57" t="s">
        <v>83</v>
      </c>
      <c r="D14" s="58"/>
      <c r="E14" s="58"/>
      <c r="F14" s="58"/>
      <c r="G14" s="58"/>
      <c r="H14" s="58"/>
      <c r="I14" s="58"/>
      <c r="J14" s="70"/>
      <c r="K14" s="184">
        <v>65</v>
      </c>
      <c r="L14" s="185"/>
      <c r="M14" s="186"/>
      <c r="N14" s="1"/>
      <c r="O14" s="1"/>
      <c r="P14" s="46" t="s">
        <v>69</v>
      </c>
      <c r="Q14" s="47"/>
      <c r="R14" s="47"/>
      <c r="S14" s="47"/>
      <c r="T14" s="47"/>
      <c r="U14" s="47"/>
      <c r="V14" s="47"/>
      <c r="W14" s="47"/>
      <c r="X14" s="48"/>
      <c r="Y14" s="184"/>
      <c r="Z14" s="185"/>
      <c r="AA14" s="186"/>
      <c r="AB14" s="1"/>
      <c r="AC14" s="13"/>
      <c r="AD14" s="13"/>
    </row>
    <row r="15" spans="1:54" ht="15" customHeight="1" x14ac:dyDescent="0.2">
      <c r="A15" s="13"/>
      <c r="B15" s="3"/>
      <c r="C15" s="57" t="s">
        <v>84</v>
      </c>
      <c r="D15" s="58"/>
      <c r="E15" s="58"/>
      <c r="F15" s="58"/>
      <c r="G15" s="58"/>
      <c r="H15" s="58"/>
      <c r="I15" s="58"/>
      <c r="J15" s="70"/>
      <c r="K15" s="184">
        <v>0</v>
      </c>
      <c r="L15" s="185"/>
      <c r="M15" s="186"/>
      <c r="N15" s="1"/>
      <c r="O15" s="1"/>
      <c r="P15" s="46" t="s">
        <v>70</v>
      </c>
      <c r="Q15" s="47"/>
      <c r="R15" s="47"/>
      <c r="S15" s="47"/>
      <c r="T15" s="47"/>
      <c r="U15" s="47"/>
      <c r="V15" s="47"/>
      <c r="W15" s="47"/>
      <c r="X15" s="48"/>
      <c r="Y15" s="184"/>
      <c r="Z15" s="185"/>
      <c r="AA15" s="186"/>
      <c r="AB15" s="1"/>
      <c r="AC15" s="13"/>
      <c r="AD15" s="13"/>
    </row>
    <row r="16" spans="1:54" ht="15" customHeight="1" x14ac:dyDescent="0.2">
      <c r="A16" s="13"/>
      <c r="B16" s="3"/>
      <c r="C16" s="57" t="s">
        <v>85</v>
      </c>
      <c r="D16" s="58"/>
      <c r="E16" s="58"/>
      <c r="F16" s="58"/>
      <c r="G16" s="58"/>
      <c r="H16" s="58"/>
      <c r="I16" s="58"/>
      <c r="J16" s="70"/>
      <c r="K16" s="184">
        <v>134.69</v>
      </c>
      <c r="L16" s="185"/>
      <c r="M16" s="186"/>
      <c r="N16" s="1"/>
      <c r="O16" s="1"/>
      <c r="P16" s="109" t="s">
        <v>73</v>
      </c>
      <c r="Q16" s="47"/>
      <c r="R16" s="47"/>
      <c r="S16" s="47"/>
      <c r="T16" s="47"/>
      <c r="U16" s="47"/>
      <c r="V16" s="47"/>
      <c r="W16" s="47"/>
      <c r="X16" s="48"/>
      <c r="Y16" s="184"/>
      <c r="Z16" s="185"/>
      <c r="AA16" s="186"/>
      <c r="AB16" s="1"/>
      <c r="AC16" s="13"/>
      <c r="AD16" s="13"/>
    </row>
    <row r="17" spans="1:30" ht="15" customHeight="1" x14ac:dyDescent="0.2">
      <c r="A17" s="13"/>
      <c r="B17" s="3"/>
      <c r="C17" s="145" t="s">
        <v>18</v>
      </c>
      <c r="D17" s="138"/>
      <c r="E17" s="138"/>
      <c r="F17" s="138"/>
      <c r="G17" s="146"/>
      <c r="H17" s="224">
        <v>210</v>
      </c>
      <c r="I17" s="225"/>
      <c r="J17" s="226"/>
      <c r="K17" s="227">
        <f>H17*Total!BB3</f>
        <v>131.25</v>
      </c>
      <c r="L17" s="228"/>
      <c r="M17" s="229"/>
      <c r="N17" s="1"/>
      <c r="O17" s="1"/>
      <c r="P17" s="130" t="s">
        <v>103</v>
      </c>
      <c r="Q17" s="47"/>
      <c r="R17" s="47"/>
      <c r="S17" s="47"/>
      <c r="T17" s="47"/>
      <c r="U17" s="47"/>
      <c r="V17" s="47"/>
      <c r="W17" s="47"/>
      <c r="X17" s="48"/>
      <c r="Y17" s="184"/>
      <c r="Z17" s="185"/>
      <c r="AA17" s="186"/>
      <c r="AB17" s="1"/>
      <c r="AC17" s="13"/>
      <c r="AD17" s="13"/>
    </row>
    <row r="18" spans="1:30" ht="15" customHeight="1" x14ac:dyDescent="0.2">
      <c r="A18" s="13"/>
      <c r="B18" s="3"/>
      <c r="C18" s="114" t="s">
        <v>86</v>
      </c>
      <c r="D18" s="139"/>
      <c r="E18" s="139"/>
      <c r="F18" s="139"/>
      <c r="G18" s="139"/>
      <c r="H18" s="139"/>
      <c r="I18" s="139"/>
      <c r="J18" s="144"/>
      <c r="K18" s="184">
        <v>203.32</v>
      </c>
      <c r="L18" s="185"/>
      <c r="M18" s="186"/>
      <c r="N18" s="1"/>
      <c r="O18" s="1"/>
      <c r="P18" s="200" t="s">
        <v>101</v>
      </c>
      <c r="Q18" s="201"/>
      <c r="R18" s="201"/>
      <c r="S18" s="201"/>
      <c r="T18" s="201"/>
      <c r="U18" s="201"/>
      <c r="V18" s="201"/>
      <c r="W18" s="201"/>
      <c r="X18" s="149"/>
      <c r="Y18" s="184"/>
      <c r="Z18" s="185"/>
      <c r="AA18" s="186"/>
      <c r="AB18" s="1"/>
      <c r="AC18" s="13"/>
      <c r="AD18" s="13"/>
    </row>
    <row r="19" spans="1:30" ht="15" customHeight="1" x14ac:dyDescent="0.2">
      <c r="A19" s="13"/>
      <c r="B19" s="3"/>
      <c r="C19" s="57" t="s">
        <v>87</v>
      </c>
      <c r="D19" s="58"/>
      <c r="E19" s="58"/>
      <c r="F19" s="58"/>
      <c r="G19" s="58"/>
      <c r="H19" s="58"/>
      <c r="I19" s="58"/>
      <c r="J19" s="70"/>
      <c r="K19" s="184">
        <v>0</v>
      </c>
      <c r="L19" s="185"/>
      <c r="M19" s="186"/>
      <c r="N19" s="1"/>
      <c r="O19" s="1"/>
      <c r="P19" s="200" t="s">
        <v>101</v>
      </c>
      <c r="Q19" s="201"/>
      <c r="R19" s="201"/>
      <c r="S19" s="201"/>
      <c r="T19" s="201"/>
      <c r="U19" s="201"/>
      <c r="V19" s="201"/>
      <c r="W19" s="201"/>
      <c r="X19" s="149"/>
      <c r="Y19" s="184"/>
      <c r="Z19" s="185"/>
      <c r="AA19" s="186"/>
      <c r="AB19" s="1"/>
      <c r="AC19" s="13"/>
      <c r="AD19" s="13"/>
    </row>
    <row r="20" spans="1:30" ht="15" customHeight="1" x14ac:dyDescent="0.2">
      <c r="A20" s="13"/>
      <c r="B20" s="3"/>
      <c r="C20" s="220" t="s">
        <v>88</v>
      </c>
      <c r="D20" s="221"/>
      <c r="E20" s="221"/>
      <c r="F20" s="221"/>
      <c r="G20" s="221"/>
      <c r="H20" s="221"/>
      <c r="I20" s="221"/>
      <c r="J20" s="222"/>
      <c r="K20" s="223">
        <v>150</v>
      </c>
      <c r="L20" s="185"/>
      <c r="M20" s="186"/>
      <c r="N20" s="1"/>
      <c r="O20" s="1"/>
      <c r="P20" s="135" t="s">
        <v>8</v>
      </c>
      <c r="Q20" s="136"/>
      <c r="R20" s="136"/>
      <c r="S20" s="136"/>
      <c r="T20" s="136"/>
      <c r="U20" s="136"/>
      <c r="V20" s="136"/>
      <c r="W20" s="197">
        <f>W12+W13+Y14-Y15+Y16+Y17+Y18+Y19</f>
        <v>64178.06</v>
      </c>
      <c r="X20" s="198"/>
      <c r="Y20" s="198"/>
      <c r="Z20" s="198"/>
      <c r="AA20" s="199"/>
      <c r="AB20" s="1"/>
      <c r="AC20" s="13"/>
      <c r="AD20" s="13"/>
    </row>
    <row r="21" spans="1:30" ht="15" customHeight="1" x14ac:dyDescent="0.2">
      <c r="A21" s="13"/>
      <c r="B21" s="3"/>
      <c r="C21" s="57" t="s">
        <v>89</v>
      </c>
      <c r="D21" s="58"/>
      <c r="E21" s="58"/>
      <c r="F21" s="58"/>
      <c r="G21" s="58"/>
      <c r="H21" s="58"/>
      <c r="I21" s="58"/>
      <c r="J21" s="70"/>
      <c r="K21" s="184">
        <v>0</v>
      </c>
      <c r="L21" s="185"/>
      <c r="M21" s="186"/>
      <c r="N21" s="1"/>
      <c r="O21" s="1"/>
      <c r="P21" s="1"/>
      <c r="Q21" s="1"/>
      <c r="R21" s="1"/>
      <c r="S21" s="1"/>
      <c r="T21" s="1"/>
      <c r="U21" s="1"/>
      <c r="V21" s="1"/>
      <c r="W21" s="1"/>
      <c r="X21" s="1"/>
      <c r="Y21" s="1"/>
      <c r="Z21" s="1"/>
      <c r="AA21" s="1"/>
      <c r="AB21" s="1"/>
      <c r="AC21" s="13"/>
      <c r="AD21" s="13"/>
    </row>
    <row r="22" spans="1:30" ht="15" customHeight="1" x14ac:dyDescent="0.2">
      <c r="A22" s="13"/>
      <c r="B22" s="3"/>
      <c r="C22" s="147" t="s">
        <v>108</v>
      </c>
      <c r="D22" s="148"/>
      <c r="E22" s="148"/>
      <c r="F22" s="148"/>
      <c r="G22" s="148"/>
      <c r="H22" s="62"/>
      <c r="I22" s="62"/>
      <c r="J22" s="149"/>
      <c r="K22" s="184">
        <v>0</v>
      </c>
      <c r="L22" s="185"/>
      <c r="M22" s="186"/>
      <c r="N22" s="1"/>
      <c r="O22" s="8"/>
      <c r="P22" s="83" t="s">
        <v>11</v>
      </c>
      <c r="Q22" s="44"/>
      <c r="R22" s="44"/>
      <c r="S22" s="44"/>
      <c r="T22" s="44"/>
      <c r="U22" s="44"/>
      <c r="V22" s="44"/>
      <c r="W22" s="44"/>
      <c r="X22" s="44"/>
      <c r="Y22" s="44"/>
      <c r="Z22" s="44"/>
      <c r="AA22" s="45"/>
      <c r="AB22" s="6"/>
      <c r="AC22" s="13"/>
      <c r="AD22" s="13"/>
    </row>
    <row r="23" spans="1:30" ht="15" customHeight="1" x14ac:dyDescent="0.2">
      <c r="A23" s="13"/>
      <c r="B23" s="3"/>
      <c r="C23" s="114" t="s">
        <v>72</v>
      </c>
      <c r="D23" s="139"/>
      <c r="E23" s="139"/>
      <c r="F23" s="139"/>
      <c r="G23" s="139"/>
      <c r="H23" s="139"/>
      <c r="I23" s="139"/>
      <c r="J23" s="144"/>
      <c r="K23" s="184">
        <v>0</v>
      </c>
      <c r="L23" s="185"/>
      <c r="M23" s="186"/>
      <c r="N23" s="1"/>
      <c r="O23" s="1"/>
      <c r="P23" s="46" t="s">
        <v>13</v>
      </c>
      <c r="Q23" s="47"/>
      <c r="R23" s="47"/>
      <c r="S23" s="47"/>
      <c r="T23" s="47"/>
      <c r="U23" s="47"/>
      <c r="V23" s="47"/>
      <c r="W23" s="47"/>
      <c r="X23" s="48"/>
      <c r="Y23" s="217"/>
      <c r="Z23" s="218"/>
      <c r="AA23" s="219"/>
      <c r="AB23" s="1"/>
      <c r="AC23" s="13"/>
      <c r="AD23" s="13"/>
    </row>
    <row r="24" spans="1:30" ht="15" customHeight="1" x14ac:dyDescent="0.2">
      <c r="A24" s="13"/>
      <c r="B24" s="3"/>
      <c r="C24" s="150" t="s">
        <v>90</v>
      </c>
      <c r="D24" s="151"/>
      <c r="E24" s="151"/>
      <c r="F24" s="151"/>
      <c r="G24" s="151"/>
      <c r="H24" s="151"/>
      <c r="I24" s="151"/>
      <c r="J24" s="152"/>
      <c r="K24" s="184">
        <v>6890</v>
      </c>
      <c r="L24" s="185"/>
      <c r="M24" s="186"/>
      <c r="N24" s="1"/>
      <c r="O24" s="1"/>
      <c r="P24" s="46" t="s">
        <v>14</v>
      </c>
      <c r="Q24" s="47"/>
      <c r="R24" s="47"/>
      <c r="S24" s="47"/>
      <c r="T24" s="47"/>
      <c r="U24" s="47"/>
      <c r="V24" s="47"/>
      <c r="W24" s="47"/>
      <c r="X24" s="48"/>
      <c r="Y24" s="184"/>
      <c r="Z24" s="185"/>
      <c r="AA24" s="186"/>
      <c r="AB24" s="1"/>
      <c r="AC24" s="13"/>
      <c r="AD24" s="13"/>
    </row>
    <row r="25" spans="1:30" ht="15" customHeight="1" x14ac:dyDescent="0.2">
      <c r="A25" s="13"/>
      <c r="B25" s="3"/>
      <c r="C25" s="57" t="s">
        <v>3</v>
      </c>
      <c r="D25" s="58"/>
      <c r="E25" s="58"/>
      <c r="F25" s="58"/>
      <c r="G25" s="58"/>
      <c r="H25" s="58"/>
      <c r="I25" s="58"/>
      <c r="J25" s="70"/>
      <c r="K25" s="184">
        <v>50</v>
      </c>
      <c r="L25" s="185"/>
      <c r="M25" s="186"/>
      <c r="N25" s="1"/>
      <c r="O25" s="1"/>
      <c r="P25" s="46" t="s">
        <v>15</v>
      </c>
      <c r="Q25" s="47"/>
      <c r="R25" s="47"/>
      <c r="S25" s="47"/>
      <c r="T25" s="47"/>
      <c r="U25" s="47"/>
      <c r="V25" s="47"/>
      <c r="W25" s="47"/>
      <c r="X25" s="48"/>
      <c r="Y25" s="184"/>
      <c r="Z25" s="185"/>
      <c r="AA25" s="186"/>
      <c r="AB25" s="1"/>
      <c r="AC25" s="13"/>
      <c r="AD25" s="13"/>
    </row>
    <row r="26" spans="1:30" ht="15" customHeight="1" x14ac:dyDescent="0.2">
      <c r="A26" s="13"/>
      <c r="B26" s="3"/>
      <c r="C26" s="57" t="s">
        <v>91</v>
      </c>
      <c r="D26" s="58"/>
      <c r="E26" s="58"/>
      <c r="F26" s="58"/>
      <c r="G26" s="58"/>
      <c r="H26" s="58"/>
      <c r="I26" s="58"/>
      <c r="J26" s="70"/>
      <c r="K26" s="184">
        <v>0</v>
      </c>
      <c r="L26" s="185"/>
      <c r="M26" s="186"/>
      <c r="N26" s="1"/>
      <c r="O26" s="1"/>
      <c r="P26" s="46" t="s">
        <v>17</v>
      </c>
      <c r="Q26" s="47"/>
      <c r="R26" s="47"/>
      <c r="S26" s="47"/>
      <c r="T26" s="47"/>
      <c r="U26" s="47"/>
      <c r="V26" s="47"/>
      <c r="W26" s="47"/>
      <c r="X26" s="48"/>
      <c r="Y26" s="184"/>
      <c r="Z26" s="185"/>
      <c r="AA26" s="186"/>
      <c r="AB26" s="1"/>
      <c r="AC26" s="13"/>
      <c r="AD26" s="13"/>
    </row>
    <row r="27" spans="1:30" ht="15" customHeight="1" x14ac:dyDescent="0.2">
      <c r="A27" s="13"/>
      <c r="B27" s="3"/>
      <c r="C27" s="57" t="s">
        <v>4</v>
      </c>
      <c r="D27" s="58"/>
      <c r="E27" s="58"/>
      <c r="F27" s="58"/>
      <c r="G27" s="58"/>
      <c r="H27" s="58"/>
      <c r="I27" s="58"/>
      <c r="J27" s="70"/>
      <c r="K27" s="184">
        <v>0</v>
      </c>
      <c r="L27" s="185"/>
      <c r="M27" s="186"/>
      <c r="N27" s="1"/>
      <c r="O27" s="1"/>
      <c r="P27" s="214" t="s">
        <v>16</v>
      </c>
      <c r="Q27" s="215"/>
      <c r="R27" s="215"/>
      <c r="S27" s="215"/>
      <c r="T27" s="215"/>
      <c r="U27" s="215"/>
      <c r="V27" s="215"/>
      <c r="W27" s="215"/>
      <c r="X27" s="216"/>
      <c r="Y27" s="184"/>
      <c r="Z27" s="185"/>
      <c r="AA27" s="186"/>
      <c r="AB27" s="1"/>
      <c r="AC27" s="13"/>
      <c r="AD27" s="13"/>
    </row>
    <row r="28" spans="1:30" ht="15" customHeight="1" x14ac:dyDescent="0.2">
      <c r="A28" s="13"/>
      <c r="B28" s="3"/>
      <c r="C28" s="213" t="s">
        <v>119</v>
      </c>
      <c r="D28" s="62"/>
      <c r="E28" s="62"/>
      <c r="F28" s="62"/>
      <c r="G28" s="62"/>
      <c r="H28" s="62"/>
      <c r="I28" s="62"/>
      <c r="J28" s="149"/>
      <c r="K28" s="184">
        <v>165.95</v>
      </c>
      <c r="L28" s="185"/>
      <c r="M28" s="186"/>
      <c r="N28" s="1"/>
      <c r="O28" s="1"/>
      <c r="P28" s="208" t="s">
        <v>118</v>
      </c>
      <c r="Q28" s="209"/>
      <c r="R28" s="209"/>
      <c r="S28" s="209"/>
      <c r="T28" s="209"/>
      <c r="U28" s="209"/>
      <c r="V28" s="209"/>
      <c r="W28" s="209"/>
      <c r="X28" s="152"/>
      <c r="Y28" s="210"/>
      <c r="Z28" s="211"/>
      <c r="AA28" s="212"/>
      <c r="AB28" s="1"/>
      <c r="AC28" s="13"/>
      <c r="AD28" s="13"/>
    </row>
    <row r="29" spans="1:30" ht="15" customHeight="1" x14ac:dyDescent="0.2">
      <c r="A29" s="13"/>
      <c r="B29" s="3"/>
      <c r="C29" s="57" t="s">
        <v>93</v>
      </c>
      <c r="D29" s="58"/>
      <c r="E29" s="58"/>
      <c r="F29" s="58"/>
      <c r="G29" s="58"/>
      <c r="H29" s="58"/>
      <c r="I29" s="58"/>
      <c r="J29" s="70"/>
      <c r="K29" s="184">
        <v>0</v>
      </c>
      <c r="L29" s="185"/>
      <c r="M29" s="186"/>
      <c r="N29" s="1"/>
      <c r="O29" s="1"/>
      <c r="P29" s="200" t="s">
        <v>101</v>
      </c>
      <c r="Q29" s="201"/>
      <c r="R29" s="201"/>
      <c r="S29" s="201"/>
      <c r="T29" s="201"/>
      <c r="U29" s="201"/>
      <c r="V29" s="201"/>
      <c r="W29" s="201"/>
      <c r="X29" s="149"/>
      <c r="Y29" s="184"/>
      <c r="Z29" s="185"/>
      <c r="AA29" s="186"/>
      <c r="AB29" s="1"/>
      <c r="AC29" s="13"/>
      <c r="AD29" s="13"/>
    </row>
    <row r="30" spans="1:30" ht="15" customHeight="1" x14ac:dyDescent="0.2">
      <c r="A30" s="13"/>
      <c r="B30" s="3"/>
      <c r="C30" s="57" t="s">
        <v>94</v>
      </c>
      <c r="D30" s="58"/>
      <c r="E30" s="58"/>
      <c r="F30" s="58"/>
      <c r="G30" s="58"/>
      <c r="H30" s="58"/>
      <c r="I30" s="58"/>
      <c r="J30" s="70"/>
      <c r="K30" s="184">
        <v>460.03</v>
      </c>
      <c r="L30" s="185"/>
      <c r="M30" s="186"/>
      <c r="N30" s="1"/>
      <c r="O30" s="1"/>
      <c r="P30" s="200" t="s">
        <v>101</v>
      </c>
      <c r="Q30" s="201"/>
      <c r="R30" s="201"/>
      <c r="S30" s="201"/>
      <c r="T30" s="201"/>
      <c r="U30" s="201"/>
      <c r="V30" s="201"/>
      <c r="W30" s="201"/>
      <c r="X30" s="149"/>
      <c r="Y30" s="184"/>
      <c r="Z30" s="185"/>
      <c r="AA30" s="186"/>
      <c r="AB30" s="1"/>
      <c r="AC30" s="13"/>
      <c r="AD30" s="13"/>
    </row>
    <row r="31" spans="1:30" ht="15" customHeight="1" x14ac:dyDescent="0.2">
      <c r="A31" s="13"/>
      <c r="B31" s="3"/>
      <c r="C31" s="57" t="s">
        <v>95</v>
      </c>
      <c r="D31" s="58"/>
      <c r="E31" s="58"/>
      <c r="F31" s="58"/>
      <c r="G31" s="58"/>
      <c r="H31" s="58"/>
      <c r="I31" s="58"/>
      <c r="J31" s="70"/>
      <c r="K31" s="184">
        <v>0</v>
      </c>
      <c r="L31" s="185"/>
      <c r="M31" s="186"/>
      <c r="N31" s="1"/>
      <c r="O31" s="1"/>
      <c r="P31" s="109" t="s">
        <v>109</v>
      </c>
      <c r="Q31" s="47"/>
      <c r="R31" s="47"/>
      <c r="S31" s="47"/>
      <c r="T31" s="47"/>
      <c r="U31" s="47"/>
      <c r="V31" s="47"/>
      <c r="W31" s="47"/>
      <c r="X31" s="48"/>
      <c r="Y31" s="190">
        <f>SUM(Y23:AA30)+K42-Y28</f>
        <v>18926.030000000002</v>
      </c>
      <c r="Z31" s="191"/>
      <c r="AA31" s="192"/>
      <c r="AB31" s="1"/>
      <c r="AC31" s="13"/>
      <c r="AD31" s="13"/>
    </row>
    <row r="32" spans="1:30" ht="15" customHeight="1" thickBot="1" x14ac:dyDescent="0.25">
      <c r="A32" s="13"/>
      <c r="B32" s="3"/>
      <c r="C32" s="57" t="s">
        <v>96</v>
      </c>
      <c r="D32" s="104"/>
      <c r="E32" s="104"/>
      <c r="F32" s="104"/>
      <c r="G32" s="104"/>
      <c r="H32" s="104"/>
      <c r="I32" s="104"/>
      <c r="J32" s="105"/>
      <c r="K32" s="184">
        <v>301</v>
      </c>
      <c r="L32" s="185"/>
      <c r="M32" s="186"/>
      <c r="N32" s="1"/>
      <c r="O32" s="1"/>
      <c r="P32" s="1"/>
      <c r="Q32" s="1"/>
      <c r="R32" s="1"/>
      <c r="S32" s="1"/>
      <c r="T32" s="1"/>
      <c r="U32" s="1"/>
      <c r="V32" s="1"/>
      <c r="W32" s="1"/>
      <c r="X32" s="1"/>
      <c r="Y32" s="1"/>
      <c r="Z32" s="1"/>
      <c r="AA32" s="1"/>
      <c r="AB32" s="1"/>
      <c r="AC32" s="13"/>
      <c r="AD32" s="13"/>
    </row>
    <row r="33" spans="1:58" ht="15" customHeight="1" thickTop="1" x14ac:dyDescent="0.2">
      <c r="A33" s="13"/>
      <c r="B33" s="3"/>
      <c r="C33" s="114" t="s">
        <v>97</v>
      </c>
      <c r="D33" s="115"/>
      <c r="E33" s="115"/>
      <c r="F33" s="115"/>
      <c r="G33" s="115"/>
      <c r="H33" s="115"/>
      <c r="I33" s="115"/>
      <c r="J33" s="116"/>
      <c r="K33" s="184">
        <v>5374.74</v>
      </c>
      <c r="L33" s="185"/>
      <c r="M33" s="186"/>
      <c r="N33" s="2" t="s">
        <v>36</v>
      </c>
      <c r="O33" s="9" t="s">
        <v>36</v>
      </c>
      <c r="P33" s="178" t="s">
        <v>10</v>
      </c>
      <c r="Q33" s="179"/>
      <c r="R33" s="179"/>
      <c r="S33" s="179"/>
      <c r="T33" s="179"/>
      <c r="U33" s="179"/>
      <c r="V33" s="179"/>
      <c r="W33" s="179"/>
      <c r="X33" s="180"/>
      <c r="Y33" s="205">
        <f>W9-W20-Y31</f>
        <v>18119.900000000005</v>
      </c>
      <c r="Z33" s="206"/>
      <c r="AA33" s="207"/>
      <c r="AB33" s="5"/>
      <c r="AC33" s="13"/>
      <c r="AD33" s="13"/>
    </row>
    <row r="34" spans="1:58" ht="15" customHeight="1" x14ac:dyDescent="0.2">
      <c r="A34" s="13"/>
      <c r="B34" s="3"/>
      <c r="C34" s="57" t="s">
        <v>12</v>
      </c>
      <c r="D34" s="104"/>
      <c r="E34" s="104"/>
      <c r="F34" s="104"/>
      <c r="G34" s="104"/>
      <c r="H34" s="104"/>
      <c r="I34" s="104" t="s">
        <v>36</v>
      </c>
      <c r="J34" s="105"/>
      <c r="K34" s="184">
        <v>50</v>
      </c>
      <c r="L34" s="185"/>
      <c r="M34" s="186"/>
      <c r="N34" s="1"/>
      <c r="O34" s="3"/>
      <c r="P34" s="203"/>
      <c r="Q34" s="203"/>
      <c r="R34" s="203"/>
      <c r="S34" s="203"/>
      <c r="T34" s="203"/>
      <c r="U34" s="203"/>
      <c r="V34" s="203"/>
      <c r="W34" s="203"/>
      <c r="X34" s="203"/>
      <c r="Y34" s="204"/>
      <c r="Z34" s="204"/>
      <c r="AA34" s="204"/>
      <c r="AB34" s="3"/>
      <c r="AC34" s="13"/>
      <c r="AD34" s="13"/>
      <c r="AJ34" s="237" t="s">
        <v>122</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184">
        <v>0</v>
      </c>
      <c r="L35" s="185"/>
      <c r="M35" s="186"/>
      <c r="N35" s="1"/>
      <c r="O35" s="3"/>
      <c r="P35" s="83" t="s">
        <v>110</v>
      </c>
      <c r="Q35" s="131"/>
      <c r="R35" s="131"/>
      <c r="S35" s="131"/>
      <c r="T35" s="131"/>
      <c r="U35" s="131"/>
      <c r="V35" s="131"/>
      <c r="W35" s="131"/>
      <c r="X35" s="131"/>
      <c r="Y35" s="132"/>
      <c r="Z35" s="132"/>
      <c r="AA35" s="133"/>
      <c r="AB35" s="3"/>
      <c r="AC35" s="35">
        <v>0</v>
      </c>
      <c r="AD35" s="13"/>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184">
        <v>0</v>
      </c>
      <c r="L36" s="185"/>
      <c r="M36" s="186"/>
      <c r="N36" s="1"/>
      <c r="O36" s="3"/>
      <c r="P36" s="172" t="s">
        <v>111</v>
      </c>
      <c r="Q36" s="173"/>
      <c r="R36" s="173"/>
      <c r="S36" s="173"/>
      <c r="T36" s="173"/>
      <c r="U36" s="173"/>
      <c r="V36" s="174"/>
      <c r="W36" s="175">
        <v>1.4999999999999999E-2</v>
      </c>
      <c r="X36" s="176"/>
      <c r="Y36" s="177">
        <f>MAX(AC35,AC36)</f>
        <v>271.79850000000005</v>
      </c>
      <c r="Z36" s="64"/>
      <c r="AA36" s="65"/>
      <c r="AB36" s="3"/>
      <c r="AC36" s="35">
        <f>Y33*W36</f>
        <v>271.79850000000005</v>
      </c>
      <c r="AD36" s="13"/>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184">
        <v>200</v>
      </c>
      <c r="L37" s="185"/>
      <c r="M37" s="186"/>
      <c r="N37" s="1"/>
      <c r="O37" s="3"/>
      <c r="P37" s="172" t="s">
        <v>117</v>
      </c>
      <c r="Q37" s="173"/>
      <c r="R37" s="173"/>
      <c r="S37" s="173"/>
      <c r="T37" s="173"/>
      <c r="U37" s="173"/>
      <c r="V37" s="174"/>
      <c r="W37" s="175">
        <v>0.18</v>
      </c>
      <c r="X37" s="176">
        <v>0.18</v>
      </c>
      <c r="Y37" s="177">
        <f>MAX(AC35,AC37)</f>
        <v>2609.2656000000011</v>
      </c>
      <c r="Z37" s="64">
        <f>(Y33*0.8)*X37</f>
        <v>2609.2656000000011</v>
      </c>
      <c r="AA37" s="65"/>
      <c r="AB37" s="3"/>
      <c r="AC37" s="35">
        <f>((Y33*0.8)+Y23-Y28)*W37</f>
        <v>2609.2656000000011</v>
      </c>
      <c r="AD37" s="13"/>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92" t="s">
        <v>126</v>
      </c>
      <c r="D38" s="93"/>
      <c r="E38" s="93"/>
      <c r="F38" s="93"/>
      <c r="G38" s="93"/>
      <c r="H38" s="93"/>
      <c r="I38" s="93"/>
      <c r="J38" s="94"/>
      <c r="K38" s="184">
        <v>119.98</v>
      </c>
      <c r="L38" s="185"/>
      <c r="M38" s="186"/>
      <c r="N38" s="1"/>
      <c r="O38" s="3"/>
      <c r="P38" s="172" t="s">
        <v>116</v>
      </c>
      <c r="Q38" s="173"/>
      <c r="R38" s="173"/>
      <c r="S38" s="173"/>
      <c r="T38" s="173"/>
      <c r="U38" s="173"/>
      <c r="V38" s="174"/>
      <c r="W38" s="175">
        <v>4.9500000000000002E-2</v>
      </c>
      <c r="X38" s="176">
        <v>4.9500000000000002E-2</v>
      </c>
      <c r="Y38" s="177">
        <f>MAX(AC35,AC38)</f>
        <v>717.54804000000036</v>
      </c>
      <c r="Z38" s="64">
        <f>(Y33*0.8)*X38</f>
        <v>717.54804000000036</v>
      </c>
      <c r="AA38" s="65"/>
      <c r="AB38" s="3"/>
      <c r="AC38" s="35">
        <f>((Y33*0.8)+Y23-Y28)*W38</f>
        <v>717.54804000000036</v>
      </c>
      <c r="AD38" s="13"/>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92" t="s">
        <v>124</v>
      </c>
      <c r="D39" s="93"/>
      <c r="E39" s="93"/>
      <c r="F39" s="93"/>
      <c r="G39" s="93"/>
      <c r="H39" s="93"/>
      <c r="I39" s="93"/>
      <c r="J39" s="94"/>
      <c r="K39" s="184">
        <v>2571.9499999999998</v>
      </c>
      <c r="L39" s="185"/>
      <c r="M39" s="186"/>
      <c r="N39" s="1"/>
      <c r="O39" s="3"/>
      <c r="P39" s="100" t="s">
        <v>112</v>
      </c>
      <c r="Q39" s="101"/>
      <c r="R39" s="101"/>
      <c r="S39" s="101"/>
      <c r="T39" s="101"/>
      <c r="U39" s="101"/>
      <c r="V39" s="101"/>
      <c r="W39" s="101"/>
      <c r="X39" s="101"/>
      <c r="Y39" s="102"/>
      <c r="Z39" s="102"/>
      <c r="AA39" s="103"/>
      <c r="AB39" s="3"/>
      <c r="AC39" s="13"/>
      <c r="AD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92" t="s">
        <v>101</v>
      </c>
      <c r="D40" s="93"/>
      <c r="E40" s="93"/>
      <c r="F40" s="93"/>
      <c r="G40" s="93"/>
      <c r="H40" s="93"/>
      <c r="I40" s="93"/>
      <c r="J40" s="94"/>
      <c r="K40" s="184">
        <v>0</v>
      </c>
      <c r="L40" s="185"/>
      <c r="M40" s="186"/>
      <c r="N40" s="1"/>
      <c r="O40" s="1"/>
      <c r="P40" s="117" t="s">
        <v>113</v>
      </c>
      <c r="Q40" s="118"/>
      <c r="R40" s="118"/>
      <c r="S40" s="118"/>
      <c r="T40" s="118"/>
      <c r="U40" s="118"/>
      <c r="V40" s="118"/>
      <c r="W40" s="118"/>
      <c r="X40" s="118"/>
      <c r="Y40" s="118"/>
      <c r="Z40" s="118"/>
      <c r="AA40" s="119"/>
      <c r="AB40" s="1"/>
      <c r="AC40" s="13"/>
      <c r="AD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92" t="s">
        <v>101</v>
      </c>
      <c r="D41" s="93"/>
      <c r="E41" s="93"/>
      <c r="F41" s="93"/>
      <c r="G41" s="93"/>
      <c r="H41" s="93"/>
      <c r="I41" s="93"/>
      <c r="J41" s="94"/>
      <c r="K41" s="184">
        <v>0</v>
      </c>
      <c r="L41" s="185"/>
      <c r="M41" s="186"/>
      <c r="N41" s="1"/>
      <c r="O41" s="1"/>
      <c r="P41" s="120" t="s">
        <v>114</v>
      </c>
      <c r="Q41" s="121"/>
      <c r="R41" s="121"/>
      <c r="S41" s="121"/>
      <c r="T41" s="121"/>
      <c r="U41" s="121"/>
      <c r="V41" s="121"/>
      <c r="W41" s="121"/>
      <c r="X41" s="121"/>
      <c r="Y41" s="122"/>
      <c r="Z41" s="122"/>
      <c r="AA41" s="123"/>
      <c r="AB41" s="1"/>
      <c r="AC41" s="13"/>
      <c r="AD41" s="13"/>
    </row>
    <row r="42" spans="1:58" ht="15" customHeight="1" x14ac:dyDescent="0.2">
      <c r="A42" s="13"/>
      <c r="B42" s="3"/>
      <c r="C42" s="187" t="s">
        <v>102</v>
      </c>
      <c r="D42" s="188"/>
      <c r="E42" s="188"/>
      <c r="F42" s="188"/>
      <c r="G42" s="188"/>
      <c r="H42" s="188"/>
      <c r="I42" s="188"/>
      <c r="J42" s="189"/>
      <c r="K42" s="190">
        <f>SUM(K6:M41)</f>
        <v>18926.030000000002</v>
      </c>
      <c r="L42" s="191"/>
      <c r="M42" s="192"/>
      <c r="N42" s="1"/>
      <c r="O42" s="1"/>
      <c r="P42" s="124" t="s">
        <v>115</v>
      </c>
      <c r="Q42" s="125"/>
      <c r="R42" s="125"/>
      <c r="S42" s="125"/>
      <c r="T42" s="125"/>
      <c r="U42" s="125"/>
      <c r="V42" s="125"/>
      <c r="W42" s="125"/>
      <c r="X42" s="125"/>
      <c r="Y42" s="125">
        <f>W9-W20-Y31-Y40</f>
        <v>18119.900000000005</v>
      </c>
      <c r="Z42" s="125"/>
      <c r="AA42" s="126"/>
      <c r="AC42" s="13"/>
      <c r="AD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c r="AD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c r="AD44" s="13"/>
    </row>
    <row r="45" spans="1:58"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s="10" customFormat="1" x14ac:dyDescent="0.2"/>
    <row r="83" spans="1:28"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sheetData>
  <sheetProtection algorithmName="SHA-512" hashValue="cyHifs+NspPHhxDQQoSjLggVXOXpkdxRcRfS0ZJp0W5NBKdmKlHeU3+Vb+32EETZVjTo0ikjOPqJWutE+6bidQ==" saltValue="OKIPJKm/lFxnJ+lWoiWQTg==" spinCount="100000" sheet="1" objects="1" scenarios="1"/>
  <mergeCells count="159">
    <mergeCell ref="P39:AA39"/>
    <mergeCell ref="P40:AA40"/>
    <mergeCell ref="P41:AA41"/>
    <mergeCell ref="P36:V36"/>
    <mergeCell ref="W36:X36"/>
    <mergeCell ref="Y36:AA36"/>
    <mergeCell ref="P37:V37"/>
    <mergeCell ref="W37:X37"/>
    <mergeCell ref="Y37:AA37"/>
    <mergeCell ref="Q4:R4"/>
    <mergeCell ref="S4:T4"/>
    <mergeCell ref="U4:V4"/>
    <mergeCell ref="W4:X4"/>
    <mergeCell ref="Y4:Z4"/>
    <mergeCell ref="AA4:AB4"/>
    <mergeCell ref="P35:AA35"/>
    <mergeCell ref="AA2:AB2"/>
    <mergeCell ref="B3:AB3"/>
    <mergeCell ref="C4:D4"/>
    <mergeCell ref="E4:F4"/>
    <mergeCell ref="G4:H4"/>
    <mergeCell ref="I4:J4"/>
    <mergeCell ref="K4:L4"/>
    <mergeCell ref="M4:N4"/>
    <mergeCell ref="O4:P4"/>
    <mergeCell ref="C5:M5"/>
    <mergeCell ref="P5:AA5"/>
    <mergeCell ref="C6:J6"/>
    <mergeCell ref="K6:M6"/>
    <mergeCell ref="C7:J7"/>
    <mergeCell ref="K7:M7"/>
    <mergeCell ref="P7:X7"/>
    <mergeCell ref="Y7:AA7"/>
    <mergeCell ref="P6:V6"/>
    <mergeCell ref="W6:AA6"/>
    <mergeCell ref="C10:J10"/>
    <mergeCell ref="K10:M10"/>
    <mergeCell ref="C11:J11"/>
    <mergeCell ref="K11:M11"/>
    <mergeCell ref="P11:AA11"/>
    <mergeCell ref="C12:J12"/>
    <mergeCell ref="K12:M12"/>
    <mergeCell ref="P12:V12"/>
    <mergeCell ref="K8:M8"/>
    <mergeCell ref="P8:X8"/>
    <mergeCell ref="Y8:AA8"/>
    <mergeCell ref="C9:J9"/>
    <mergeCell ref="K9:M9"/>
    <mergeCell ref="C8:H8"/>
    <mergeCell ref="I8:J8"/>
    <mergeCell ref="P9:V9"/>
    <mergeCell ref="W9:AA9"/>
    <mergeCell ref="C15:J15"/>
    <mergeCell ref="K15:M15"/>
    <mergeCell ref="P15:X15"/>
    <mergeCell ref="Y15:AA15"/>
    <mergeCell ref="C16:J16"/>
    <mergeCell ref="K16:M16"/>
    <mergeCell ref="P16:X16"/>
    <mergeCell ref="Y16:AA16"/>
    <mergeCell ref="C13:J13"/>
    <mergeCell ref="K13:M13"/>
    <mergeCell ref="C14:J14"/>
    <mergeCell ref="K14:M14"/>
    <mergeCell ref="P14:X14"/>
    <mergeCell ref="Y14:AA14"/>
    <mergeCell ref="P13:V13"/>
    <mergeCell ref="C19:J19"/>
    <mergeCell ref="K19:M19"/>
    <mergeCell ref="Y19:AA19"/>
    <mergeCell ref="C20:J20"/>
    <mergeCell ref="K20:M20"/>
    <mergeCell ref="P19:X19"/>
    <mergeCell ref="P20:V20"/>
    <mergeCell ref="W20:AA20"/>
    <mergeCell ref="H17:J17"/>
    <mergeCell ref="K17:M17"/>
    <mergeCell ref="P17:X17"/>
    <mergeCell ref="Y17:AA17"/>
    <mergeCell ref="C18:J18"/>
    <mergeCell ref="K18:M18"/>
    <mergeCell ref="Y18:AA18"/>
    <mergeCell ref="C17:G17"/>
    <mergeCell ref="P18:X18"/>
    <mergeCell ref="C24:J24"/>
    <mergeCell ref="K24:M24"/>
    <mergeCell ref="P24:X24"/>
    <mergeCell ref="Y24:AA24"/>
    <mergeCell ref="C25:J25"/>
    <mergeCell ref="K25:M25"/>
    <mergeCell ref="P25:X25"/>
    <mergeCell ref="Y25:AA25"/>
    <mergeCell ref="C21:J21"/>
    <mergeCell ref="K21:M21"/>
    <mergeCell ref="C22:J22"/>
    <mergeCell ref="K22:M22"/>
    <mergeCell ref="P22:AA22"/>
    <mergeCell ref="C23:J23"/>
    <mergeCell ref="K23:M23"/>
    <mergeCell ref="P23:X23"/>
    <mergeCell ref="Y23:AA23"/>
    <mergeCell ref="P29:X29"/>
    <mergeCell ref="C28:J28"/>
    <mergeCell ref="C26:J26"/>
    <mergeCell ref="K26:M26"/>
    <mergeCell ref="P26:X26"/>
    <mergeCell ref="Y26:AA26"/>
    <mergeCell ref="C27:J27"/>
    <mergeCell ref="K27:M27"/>
    <mergeCell ref="P27:X27"/>
    <mergeCell ref="Y27:AA27"/>
    <mergeCell ref="C42:J42"/>
    <mergeCell ref="K42:M42"/>
    <mergeCell ref="C39:J39"/>
    <mergeCell ref="K39:M39"/>
    <mergeCell ref="W13:AA13"/>
    <mergeCell ref="P42:AA42"/>
    <mergeCell ref="P38:V38"/>
    <mergeCell ref="C37:J37"/>
    <mergeCell ref="K37:M37"/>
    <mergeCell ref="C38:J38"/>
    <mergeCell ref="K38:M38"/>
    <mergeCell ref="C40:J40"/>
    <mergeCell ref="K40:M40"/>
    <mergeCell ref="P33:X33"/>
    <mergeCell ref="K35:M35"/>
    <mergeCell ref="C36:J36"/>
    <mergeCell ref="K36:M36"/>
    <mergeCell ref="C35:J35"/>
    <mergeCell ref="C32:J32"/>
    <mergeCell ref="K32:M32"/>
    <mergeCell ref="C33:J33"/>
    <mergeCell ref="K33:M33"/>
    <mergeCell ref="C34:J34"/>
    <mergeCell ref="K34:M34"/>
    <mergeCell ref="AJ34:BF40"/>
    <mergeCell ref="W12:AA12"/>
    <mergeCell ref="W38:X38"/>
    <mergeCell ref="Y38:AA38"/>
    <mergeCell ref="P34:X34"/>
    <mergeCell ref="Y34:AA34"/>
    <mergeCell ref="B2:Z2"/>
    <mergeCell ref="C41:J41"/>
    <mergeCell ref="K41:M41"/>
    <mergeCell ref="C30:J30"/>
    <mergeCell ref="K30:M30"/>
    <mergeCell ref="Y30:AA30"/>
    <mergeCell ref="C31:J31"/>
    <mergeCell ref="K31:M31"/>
    <mergeCell ref="P31:X31"/>
    <mergeCell ref="Y31:AA31"/>
    <mergeCell ref="P30:X30"/>
    <mergeCell ref="Y33:AA33"/>
    <mergeCell ref="K28:M28"/>
    <mergeCell ref="P28:X28"/>
    <mergeCell ref="Y28:AA28"/>
    <mergeCell ref="C29:J29"/>
    <mergeCell ref="K29:M29"/>
    <mergeCell ref="Y29:AA29"/>
  </mergeCells>
  <hyperlinks>
    <hyperlink ref="E4:F4" location="Jan!A1" display="Jan" xr:uid="{00000000-0004-0000-0300-000000000000}"/>
    <hyperlink ref="G4:H4" location="Feb!A1" display="Feb" xr:uid="{00000000-0004-0000-0300-000001000000}"/>
    <hyperlink ref="I4:J4" location="March!A1" display="March" xr:uid="{00000000-0004-0000-0300-000002000000}"/>
    <hyperlink ref="K4:L4" location="April!A1" display="April" xr:uid="{00000000-0004-0000-0300-000003000000}"/>
    <hyperlink ref="M4:N4" location="May!A1" display="May" xr:uid="{00000000-0004-0000-0300-000004000000}"/>
    <hyperlink ref="O4:P4" location="June!A1" display="June" xr:uid="{00000000-0004-0000-0300-000005000000}"/>
    <hyperlink ref="Q4:R4" location="July!A1" display="July" xr:uid="{00000000-0004-0000-0300-000006000000}"/>
    <hyperlink ref="S4:T4" location="Aug!A1" display="Aug" xr:uid="{00000000-0004-0000-0300-000007000000}"/>
    <hyperlink ref="U4:V4" location="Sep!A1" display="Sep" xr:uid="{00000000-0004-0000-0300-000008000000}"/>
    <hyperlink ref="W4:X4" location="Oct!A1" display="Oct" xr:uid="{00000000-0004-0000-0300-000009000000}"/>
    <hyperlink ref="Y4:Z4" location="Nov!A1" display="Nov" xr:uid="{00000000-0004-0000-0300-00000A000000}"/>
    <hyperlink ref="AA4:AB4" location="Dec!A1" display="Dec" xr:uid="{00000000-0004-0000-0300-00000B000000}"/>
    <hyperlink ref="C4:D4" location="Total!A1" display="Total" xr:uid="{00000000-0004-0000-0300-00000C000000}"/>
    <hyperlink ref="C20:J20" r:id="rId1" display="Payroll Processing Fee" xr:uid="{00000000-0004-0000-0300-00000D000000}"/>
    <hyperlink ref="P41:X41" r:id="rId2" display="Net Profit/Loss" xr:uid="{00000000-0004-0000-0300-00000E000000}"/>
  </hyperlinks>
  <pageMargins left="0.75" right="0.75" top="1" bottom="1" header="0.5" footer="0.5"/>
  <pageSetup orientation="portrait" r:id="rId3"/>
  <headerFooter alignWithMargins="0"/>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C661"/>
  <sheetViews>
    <sheetView zoomScale="125" zoomScaleNormal="125" workbookViewId="0">
      <selection activeCell="I4" sqref="I4:J4"/>
    </sheetView>
  </sheetViews>
  <sheetFormatPr defaultRowHeight="12.75" x14ac:dyDescent="0.2"/>
  <cols>
    <col min="1" max="1" width="3.7109375" customWidth="1"/>
    <col min="2" max="2" width="2.57031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8" width="3.140625" customWidth="1"/>
    <col min="29" max="66" width="3.140625" style="10" customWidth="1"/>
    <col min="67" max="81" width="9.140625" style="10"/>
  </cols>
  <sheetData>
    <row r="1" spans="1:54"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54" ht="18.75" customHeight="1" x14ac:dyDescent="0.2">
      <c r="A2" s="13"/>
      <c r="B2" s="75" t="s">
        <v>51</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3"/>
      <c r="AD2" s="13"/>
    </row>
    <row r="3" spans="1:54"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3"/>
      <c r="AD3" s="13"/>
      <c r="BB3" s="10">
        <v>0.625</v>
      </c>
    </row>
    <row r="4" spans="1:54" ht="18.75" customHeight="1" x14ac:dyDescent="0.2">
      <c r="A4" s="13"/>
      <c r="B4" s="15"/>
      <c r="C4" s="236" t="s">
        <v>37</v>
      </c>
      <c r="D4" s="232"/>
      <c r="E4" s="231" t="s">
        <v>23</v>
      </c>
      <c r="F4" s="232"/>
      <c r="G4" s="231" t="s">
        <v>24</v>
      </c>
      <c r="H4" s="232"/>
      <c r="I4" s="231" t="s">
        <v>25</v>
      </c>
      <c r="J4" s="232"/>
      <c r="K4" s="231" t="s">
        <v>26</v>
      </c>
      <c r="L4" s="232"/>
      <c r="M4" s="231" t="s">
        <v>27</v>
      </c>
      <c r="N4" s="232"/>
      <c r="O4" s="231" t="s">
        <v>28</v>
      </c>
      <c r="P4" s="232"/>
      <c r="Q4" s="231" t="s">
        <v>29</v>
      </c>
      <c r="R4" s="232"/>
      <c r="S4" s="231" t="s">
        <v>30</v>
      </c>
      <c r="T4" s="232"/>
      <c r="U4" s="231" t="s">
        <v>31</v>
      </c>
      <c r="V4" s="232"/>
      <c r="W4" s="231" t="s">
        <v>32</v>
      </c>
      <c r="X4" s="232"/>
      <c r="Y4" s="231" t="s">
        <v>33</v>
      </c>
      <c r="Z4" s="232"/>
      <c r="AA4" s="231" t="s">
        <v>34</v>
      </c>
      <c r="AB4" s="232"/>
      <c r="AC4" s="13"/>
      <c r="AD4" s="13"/>
    </row>
    <row r="5" spans="1:54" ht="15" customHeight="1" x14ac:dyDescent="0.2">
      <c r="A5" s="13"/>
      <c r="B5" s="11"/>
      <c r="C5" s="66" t="s">
        <v>1</v>
      </c>
      <c r="D5" s="67"/>
      <c r="E5" s="68"/>
      <c r="F5" s="68"/>
      <c r="G5" s="68"/>
      <c r="H5" s="68"/>
      <c r="I5" s="68"/>
      <c r="J5" s="68"/>
      <c r="K5" s="68"/>
      <c r="L5" s="68"/>
      <c r="M5" s="69"/>
      <c r="N5" s="1"/>
      <c r="O5" s="4" t="s">
        <v>35</v>
      </c>
      <c r="P5" s="81" t="s">
        <v>5</v>
      </c>
      <c r="Q5" s="44"/>
      <c r="R5" s="44"/>
      <c r="S5" s="44"/>
      <c r="T5" s="44"/>
      <c r="U5" s="44"/>
      <c r="V5" s="44"/>
      <c r="W5" s="44"/>
      <c r="X5" s="44"/>
      <c r="Y5" s="44"/>
      <c r="Z5" s="44"/>
      <c r="AA5" s="82"/>
      <c r="AB5" s="5"/>
      <c r="AC5" s="13"/>
      <c r="AD5" s="13"/>
    </row>
    <row r="6" spans="1:54" ht="15" customHeight="1" x14ac:dyDescent="0.2">
      <c r="A6" s="13"/>
      <c r="B6" s="3"/>
      <c r="C6" s="57" t="s">
        <v>76</v>
      </c>
      <c r="D6" s="58"/>
      <c r="E6" s="58"/>
      <c r="F6" s="58"/>
      <c r="G6" s="58"/>
      <c r="H6" s="58"/>
      <c r="I6" s="58"/>
      <c r="J6" s="70"/>
      <c r="K6" s="184">
        <v>4500</v>
      </c>
      <c r="L6" s="185"/>
      <c r="M6" s="186"/>
      <c r="N6" s="1"/>
      <c r="O6" s="1"/>
      <c r="P6" s="61" t="s">
        <v>20</v>
      </c>
      <c r="Q6" s="62"/>
      <c r="R6" s="62"/>
      <c r="S6" s="62"/>
      <c r="T6" s="62"/>
      <c r="U6" s="62"/>
      <c r="V6" s="62"/>
      <c r="W6" s="202">
        <v>103285.23</v>
      </c>
      <c r="X6" s="195"/>
      <c r="Y6" s="195"/>
      <c r="Z6" s="195"/>
      <c r="AA6" s="196"/>
      <c r="AB6" s="1"/>
      <c r="AC6" s="13"/>
      <c r="AD6" s="13"/>
    </row>
    <row r="7" spans="1:54" ht="15" customHeight="1" x14ac:dyDescent="0.2">
      <c r="A7" s="13"/>
      <c r="B7" s="3"/>
      <c r="C7" s="114" t="s">
        <v>0</v>
      </c>
      <c r="D7" s="139"/>
      <c r="E7" s="139"/>
      <c r="F7" s="139"/>
      <c r="G7" s="139"/>
      <c r="H7" s="139"/>
      <c r="I7" s="139"/>
      <c r="J7" s="156"/>
      <c r="K7" s="184">
        <v>33.25</v>
      </c>
      <c r="L7" s="185"/>
      <c r="M7" s="186"/>
      <c r="N7" s="1"/>
      <c r="O7" s="1"/>
      <c r="P7" s="49" t="s">
        <v>6</v>
      </c>
      <c r="Q7" s="50"/>
      <c r="R7" s="50"/>
      <c r="S7" s="50"/>
      <c r="T7" s="50"/>
      <c r="U7" s="50"/>
      <c r="V7" s="50"/>
      <c r="W7" s="50"/>
      <c r="X7" s="51"/>
      <c r="Y7" s="217"/>
      <c r="Z7" s="218"/>
      <c r="AA7" s="219"/>
      <c r="AB7" s="1"/>
      <c r="AC7" s="13"/>
      <c r="AD7" s="13"/>
    </row>
    <row r="8" spans="1:54" ht="15" customHeight="1" x14ac:dyDescent="0.2">
      <c r="A8" s="13"/>
      <c r="B8" s="3"/>
      <c r="C8" s="57" t="s">
        <v>77</v>
      </c>
      <c r="D8" s="58"/>
      <c r="E8" s="58"/>
      <c r="F8" s="58"/>
      <c r="G8" s="58"/>
      <c r="H8" s="58"/>
      <c r="I8" s="59" t="s">
        <v>36</v>
      </c>
      <c r="J8" s="60"/>
      <c r="K8" s="184">
        <v>0</v>
      </c>
      <c r="L8" s="185"/>
      <c r="M8" s="186"/>
      <c r="N8" s="1"/>
      <c r="O8" s="1"/>
      <c r="P8" s="49" t="s">
        <v>19</v>
      </c>
      <c r="Q8" s="50"/>
      <c r="R8" s="50"/>
      <c r="S8" s="50"/>
      <c r="T8" s="50"/>
      <c r="U8" s="50"/>
      <c r="V8" s="50"/>
      <c r="W8" s="50"/>
      <c r="X8" s="51"/>
      <c r="Y8" s="217">
        <v>180</v>
      </c>
      <c r="Z8" s="218"/>
      <c r="AA8" s="219"/>
      <c r="AB8" s="1"/>
      <c r="AC8" s="13"/>
      <c r="AD8" s="13"/>
    </row>
    <row r="9" spans="1:54" ht="15" customHeight="1" x14ac:dyDescent="0.2">
      <c r="A9" s="13"/>
      <c r="B9" s="3"/>
      <c r="C9" s="57" t="s">
        <v>78</v>
      </c>
      <c r="D9" s="58"/>
      <c r="E9" s="58"/>
      <c r="F9" s="58"/>
      <c r="G9" s="58"/>
      <c r="H9" s="58"/>
      <c r="I9" s="58"/>
      <c r="J9" s="70"/>
      <c r="K9" s="184">
        <v>0</v>
      </c>
      <c r="L9" s="185"/>
      <c r="M9" s="186"/>
      <c r="N9" s="1"/>
      <c r="O9" s="1"/>
      <c r="P9" s="61" t="s">
        <v>7</v>
      </c>
      <c r="Q9" s="62"/>
      <c r="R9" s="62"/>
      <c r="S9" s="62"/>
      <c r="T9" s="62"/>
      <c r="U9" s="62"/>
      <c r="V9" s="62"/>
      <c r="W9" s="134">
        <f>W6-Y7+Y8</f>
        <v>103465.23</v>
      </c>
      <c r="X9" s="64"/>
      <c r="Y9" s="64"/>
      <c r="Z9" s="64"/>
      <c r="AA9" s="65"/>
      <c r="AB9" s="1"/>
      <c r="AC9" s="13"/>
      <c r="AD9" s="13"/>
    </row>
    <row r="10" spans="1:54" ht="15" customHeight="1" x14ac:dyDescent="0.2">
      <c r="A10" s="13"/>
      <c r="B10" s="3"/>
      <c r="C10" s="57" t="s">
        <v>79</v>
      </c>
      <c r="D10" s="58"/>
      <c r="E10" s="58"/>
      <c r="F10" s="58"/>
      <c r="G10" s="58"/>
      <c r="H10" s="58"/>
      <c r="I10" s="58"/>
      <c r="J10" s="70"/>
      <c r="K10" s="184">
        <v>1774.83</v>
      </c>
      <c r="L10" s="185"/>
      <c r="M10" s="186"/>
      <c r="N10" s="1"/>
      <c r="O10" s="1"/>
      <c r="P10" s="1"/>
      <c r="Q10" s="1"/>
      <c r="R10" s="1"/>
      <c r="S10" s="1"/>
      <c r="T10" s="1"/>
      <c r="U10" s="1"/>
      <c r="V10" s="1"/>
      <c r="W10" s="1"/>
      <c r="X10" s="1"/>
      <c r="Y10" s="1"/>
      <c r="Z10" s="1"/>
      <c r="AA10" s="1"/>
      <c r="AB10" s="1"/>
      <c r="AC10" s="13"/>
      <c r="AD10" s="13"/>
    </row>
    <row r="11" spans="1:54" ht="15" customHeight="1" x14ac:dyDescent="0.2">
      <c r="A11" s="13"/>
      <c r="B11" s="3"/>
      <c r="C11" s="57" t="s">
        <v>80</v>
      </c>
      <c r="D11" s="58"/>
      <c r="E11" s="58"/>
      <c r="F11" s="58"/>
      <c r="G11" s="58"/>
      <c r="H11" s="58"/>
      <c r="I11" s="58"/>
      <c r="J11" s="70"/>
      <c r="K11" s="184">
        <v>0</v>
      </c>
      <c r="L11" s="185"/>
      <c r="M11" s="186"/>
      <c r="N11" s="1"/>
      <c r="O11" s="7" t="s">
        <v>36</v>
      </c>
      <c r="P11" s="43" t="s">
        <v>8</v>
      </c>
      <c r="Q11" s="44"/>
      <c r="R11" s="44"/>
      <c r="S11" s="44"/>
      <c r="T11" s="44"/>
      <c r="U11" s="44"/>
      <c r="V11" s="44"/>
      <c r="W11" s="44"/>
      <c r="X11" s="44"/>
      <c r="Y11" s="44"/>
      <c r="Z11" s="44"/>
      <c r="AA11" s="45"/>
      <c r="AB11" s="6"/>
      <c r="AC11" s="13"/>
      <c r="AD11" s="13"/>
    </row>
    <row r="12" spans="1:54" ht="15" customHeight="1" x14ac:dyDescent="0.2">
      <c r="A12" s="13"/>
      <c r="B12" s="3"/>
      <c r="C12" s="57" t="s">
        <v>81</v>
      </c>
      <c r="D12" s="58"/>
      <c r="E12" s="58"/>
      <c r="F12" s="58"/>
      <c r="G12" s="58"/>
      <c r="H12" s="58"/>
      <c r="I12" s="58"/>
      <c r="J12" s="70"/>
      <c r="K12" s="184">
        <v>0</v>
      </c>
      <c r="L12" s="185"/>
      <c r="M12" s="186"/>
      <c r="N12" s="1"/>
      <c r="O12" s="1"/>
      <c r="P12" s="135" t="s">
        <v>71</v>
      </c>
      <c r="Q12" s="136"/>
      <c r="R12" s="136"/>
      <c r="S12" s="136"/>
      <c r="T12" s="136"/>
      <c r="U12" s="136"/>
      <c r="V12" s="136"/>
      <c r="W12" s="230">
        <v>67457.789999999994</v>
      </c>
      <c r="X12" s="195"/>
      <c r="Y12" s="195"/>
      <c r="Z12" s="195"/>
      <c r="AA12" s="196"/>
      <c r="AB12" s="1"/>
      <c r="AC12" s="13"/>
      <c r="AD12" s="13"/>
    </row>
    <row r="13" spans="1:54" ht="15" customHeight="1" x14ac:dyDescent="0.2">
      <c r="A13" s="13"/>
      <c r="B13" s="3"/>
      <c r="C13" s="114" t="s">
        <v>82</v>
      </c>
      <c r="D13" s="139"/>
      <c r="E13" s="139"/>
      <c r="F13" s="139"/>
      <c r="G13" s="139"/>
      <c r="H13" s="139"/>
      <c r="I13" s="139"/>
      <c r="J13" s="144"/>
      <c r="K13" s="184">
        <v>798</v>
      </c>
      <c r="L13" s="185"/>
      <c r="M13" s="186"/>
      <c r="N13" s="1"/>
      <c r="O13" s="1"/>
      <c r="P13" s="135" t="s">
        <v>107</v>
      </c>
      <c r="Q13" s="136"/>
      <c r="R13" s="136"/>
      <c r="S13" s="136"/>
      <c r="T13" s="136"/>
      <c r="U13" s="136"/>
      <c r="V13" s="136"/>
      <c r="W13" s="193"/>
      <c r="X13" s="194"/>
      <c r="Y13" s="195"/>
      <c r="Z13" s="195"/>
      <c r="AA13" s="196"/>
      <c r="AB13" s="1"/>
      <c r="AC13" s="13"/>
      <c r="AD13" s="13"/>
    </row>
    <row r="14" spans="1:54" ht="15" customHeight="1" x14ac:dyDescent="0.2">
      <c r="A14" s="13"/>
      <c r="B14" s="3"/>
      <c r="C14" s="57" t="s">
        <v>83</v>
      </c>
      <c r="D14" s="58"/>
      <c r="E14" s="58"/>
      <c r="F14" s="58"/>
      <c r="G14" s="58"/>
      <c r="H14" s="58"/>
      <c r="I14" s="58"/>
      <c r="J14" s="70"/>
      <c r="K14" s="184">
        <v>27</v>
      </c>
      <c r="L14" s="185"/>
      <c r="M14" s="186"/>
      <c r="N14" s="1"/>
      <c r="O14" s="1"/>
      <c r="P14" s="46" t="s">
        <v>69</v>
      </c>
      <c r="Q14" s="47"/>
      <c r="R14" s="47"/>
      <c r="S14" s="47"/>
      <c r="T14" s="47"/>
      <c r="U14" s="47"/>
      <c r="V14" s="47"/>
      <c r="W14" s="47"/>
      <c r="X14" s="48"/>
      <c r="Y14" s="184"/>
      <c r="Z14" s="185"/>
      <c r="AA14" s="186"/>
      <c r="AB14" s="1"/>
      <c r="AC14" s="13"/>
      <c r="AD14" s="13"/>
    </row>
    <row r="15" spans="1:54" ht="15" customHeight="1" x14ac:dyDescent="0.2">
      <c r="A15" s="13"/>
      <c r="B15" s="3"/>
      <c r="C15" s="57" t="s">
        <v>84</v>
      </c>
      <c r="D15" s="58"/>
      <c r="E15" s="58"/>
      <c r="F15" s="58"/>
      <c r="G15" s="58"/>
      <c r="H15" s="58"/>
      <c r="I15" s="58"/>
      <c r="J15" s="70"/>
      <c r="K15" s="184">
        <v>0</v>
      </c>
      <c r="L15" s="185"/>
      <c r="M15" s="186"/>
      <c r="N15" s="1"/>
      <c r="O15" s="1"/>
      <c r="P15" s="46" t="s">
        <v>70</v>
      </c>
      <c r="Q15" s="47"/>
      <c r="R15" s="47"/>
      <c r="S15" s="47"/>
      <c r="T15" s="47"/>
      <c r="U15" s="47"/>
      <c r="V15" s="47"/>
      <c r="W15" s="47"/>
      <c r="X15" s="48"/>
      <c r="Y15" s="184"/>
      <c r="Z15" s="185"/>
      <c r="AA15" s="186"/>
      <c r="AB15" s="1"/>
      <c r="AC15" s="13"/>
      <c r="AD15" s="13"/>
    </row>
    <row r="16" spans="1:54" ht="15" customHeight="1" x14ac:dyDescent="0.2">
      <c r="A16" s="13"/>
      <c r="B16" s="3"/>
      <c r="C16" s="57" t="s">
        <v>85</v>
      </c>
      <c r="D16" s="58"/>
      <c r="E16" s="58"/>
      <c r="F16" s="58"/>
      <c r="G16" s="58"/>
      <c r="H16" s="58"/>
      <c r="I16" s="58"/>
      <c r="J16" s="70"/>
      <c r="K16" s="184">
        <v>0</v>
      </c>
      <c r="L16" s="185"/>
      <c r="M16" s="186"/>
      <c r="N16" s="1"/>
      <c r="O16" s="1"/>
      <c r="P16" s="109" t="s">
        <v>73</v>
      </c>
      <c r="Q16" s="47"/>
      <c r="R16" s="47"/>
      <c r="S16" s="47"/>
      <c r="T16" s="47"/>
      <c r="U16" s="47"/>
      <c r="V16" s="47"/>
      <c r="W16" s="47"/>
      <c r="X16" s="48"/>
      <c r="Y16" s="184"/>
      <c r="Z16" s="185"/>
      <c r="AA16" s="186"/>
      <c r="AB16" s="1"/>
      <c r="AC16" s="13"/>
      <c r="AD16" s="13"/>
    </row>
    <row r="17" spans="1:30" ht="15" customHeight="1" x14ac:dyDescent="0.2">
      <c r="A17" s="13"/>
      <c r="B17" s="3"/>
      <c r="C17" s="246" t="s">
        <v>18</v>
      </c>
      <c r="D17" s="62"/>
      <c r="E17" s="62"/>
      <c r="F17" s="62"/>
      <c r="G17" s="149"/>
      <c r="H17" s="224">
        <v>145</v>
      </c>
      <c r="I17" s="225"/>
      <c r="J17" s="226"/>
      <c r="K17" s="227">
        <f>H17*Total!BB3</f>
        <v>90.625</v>
      </c>
      <c r="L17" s="228"/>
      <c r="M17" s="229"/>
      <c r="N17" s="1"/>
      <c r="O17" s="1"/>
      <c r="P17" s="130" t="s">
        <v>103</v>
      </c>
      <c r="Q17" s="47"/>
      <c r="R17" s="47"/>
      <c r="S17" s="47"/>
      <c r="T17" s="47"/>
      <c r="U17" s="47"/>
      <c r="V17" s="47"/>
      <c r="W17" s="47"/>
      <c r="X17" s="48"/>
      <c r="Y17" s="184"/>
      <c r="Z17" s="185"/>
      <c r="AA17" s="186"/>
      <c r="AB17" s="1"/>
      <c r="AC17" s="13"/>
      <c r="AD17" s="13"/>
    </row>
    <row r="18" spans="1:30" ht="15" customHeight="1" x14ac:dyDescent="0.2">
      <c r="A18" s="13"/>
      <c r="B18" s="3"/>
      <c r="C18" s="114" t="s">
        <v>86</v>
      </c>
      <c r="D18" s="139"/>
      <c r="E18" s="139"/>
      <c r="F18" s="139"/>
      <c r="G18" s="139"/>
      <c r="H18" s="139"/>
      <c r="I18" s="139"/>
      <c r="J18" s="144"/>
      <c r="K18" s="184">
        <v>130</v>
      </c>
      <c r="L18" s="185"/>
      <c r="M18" s="186"/>
      <c r="N18" s="1"/>
      <c r="O18" s="1"/>
      <c r="P18" s="200" t="s">
        <v>101</v>
      </c>
      <c r="Q18" s="201"/>
      <c r="R18" s="201"/>
      <c r="S18" s="201"/>
      <c r="T18" s="201"/>
      <c r="U18" s="201"/>
      <c r="V18" s="201"/>
      <c r="W18" s="201"/>
      <c r="X18" s="149"/>
      <c r="Y18" s="184"/>
      <c r="Z18" s="185"/>
      <c r="AA18" s="186"/>
      <c r="AB18" s="1"/>
      <c r="AC18" s="13"/>
      <c r="AD18" s="13"/>
    </row>
    <row r="19" spans="1:30" ht="15" customHeight="1" x14ac:dyDescent="0.2">
      <c r="A19" s="13"/>
      <c r="B19" s="3"/>
      <c r="C19" s="57" t="s">
        <v>87</v>
      </c>
      <c r="D19" s="58"/>
      <c r="E19" s="58"/>
      <c r="F19" s="58"/>
      <c r="G19" s="58"/>
      <c r="H19" s="58"/>
      <c r="I19" s="58"/>
      <c r="J19" s="70"/>
      <c r="K19" s="184"/>
      <c r="L19" s="185"/>
      <c r="M19" s="186"/>
      <c r="N19" s="1"/>
      <c r="O19" s="1"/>
      <c r="P19" s="200" t="s">
        <v>101</v>
      </c>
      <c r="Q19" s="201"/>
      <c r="R19" s="201"/>
      <c r="S19" s="201"/>
      <c r="T19" s="201"/>
      <c r="U19" s="201"/>
      <c r="V19" s="201"/>
      <c r="W19" s="201"/>
      <c r="X19" s="149"/>
      <c r="Y19" s="184"/>
      <c r="Z19" s="185"/>
      <c r="AA19" s="186"/>
      <c r="AB19" s="1"/>
      <c r="AC19" s="13"/>
      <c r="AD19" s="13"/>
    </row>
    <row r="20" spans="1:30" ht="15" customHeight="1" x14ac:dyDescent="0.2">
      <c r="A20" s="13"/>
      <c r="B20" s="3"/>
      <c r="C20" s="220" t="s">
        <v>88</v>
      </c>
      <c r="D20" s="221"/>
      <c r="E20" s="221"/>
      <c r="F20" s="221"/>
      <c r="G20" s="221"/>
      <c r="H20" s="221"/>
      <c r="I20" s="221"/>
      <c r="J20" s="222"/>
      <c r="K20" s="223">
        <v>150</v>
      </c>
      <c r="L20" s="185"/>
      <c r="M20" s="186"/>
      <c r="N20" s="1"/>
      <c r="O20" s="1"/>
      <c r="P20" s="135" t="s">
        <v>8</v>
      </c>
      <c r="Q20" s="136"/>
      <c r="R20" s="136"/>
      <c r="S20" s="136"/>
      <c r="T20" s="136"/>
      <c r="U20" s="136"/>
      <c r="V20" s="136"/>
      <c r="W20" s="197">
        <f>W12+W13+Y14-Y15+Y16+Y17+Y18+Y19</f>
        <v>67457.789999999994</v>
      </c>
      <c r="X20" s="198"/>
      <c r="Y20" s="198"/>
      <c r="Z20" s="198"/>
      <c r="AA20" s="199"/>
      <c r="AB20" s="1"/>
      <c r="AC20" s="13"/>
      <c r="AD20" s="13"/>
    </row>
    <row r="21" spans="1:30" ht="15" customHeight="1" x14ac:dyDescent="0.2">
      <c r="A21" s="13"/>
      <c r="B21" s="3"/>
      <c r="C21" s="57" t="s">
        <v>89</v>
      </c>
      <c r="D21" s="58"/>
      <c r="E21" s="58"/>
      <c r="F21" s="58"/>
      <c r="G21" s="58"/>
      <c r="H21" s="58"/>
      <c r="I21" s="58"/>
      <c r="J21" s="70"/>
      <c r="K21" s="184"/>
      <c r="L21" s="185"/>
      <c r="M21" s="186"/>
      <c r="N21" s="1"/>
      <c r="O21" s="1"/>
      <c r="P21" s="1"/>
      <c r="Q21" s="1"/>
      <c r="R21" s="1"/>
      <c r="S21" s="1"/>
      <c r="T21" s="1"/>
      <c r="U21" s="1"/>
      <c r="V21" s="1"/>
      <c r="W21" s="1"/>
      <c r="X21" s="1"/>
      <c r="Y21" s="1"/>
      <c r="Z21" s="1"/>
      <c r="AA21" s="1"/>
      <c r="AB21" s="1"/>
      <c r="AC21" s="13"/>
      <c r="AD21" s="13"/>
    </row>
    <row r="22" spans="1:30" ht="15" customHeight="1" x14ac:dyDescent="0.2">
      <c r="A22" s="13"/>
      <c r="B22" s="3"/>
      <c r="C22" s="147" t="s">
        <v>108</v>
      </c>
      <c r="D22" s="148"/>
      <c r="E22" s="148"/>
      <c r="F22" s="148"/>
      <c r="G22" s="148"/>
      <c r="H22" s="62"/>
      <c r="I22" s="62"/>
      <c r="J22" s="149"/>
      <c r="K22" s="184">
        <v>0</v>
      </c>
      <c r="L22" s="185"/>
      <c r="M22" s="186"/>
      <c r="N22" s="1"/>
      <c r="O22" s="8"/>
      <c r="P22" s="83" t="s">
        <v>11</v>
      </c>
      <c r="Q22" s="44"/>
      <c r="R22" s="44"/>
      <c r="S22" s="44"/>
      <c r="T22" s="44"/>
      <c r="U22" s="44"/>
      <c r="V22" s="44"/>
      <c r="W22" s="44"/>
      <c r="X22" s="44"/>
      <c r="Y22" s="44"/>
      <c r="Z22" s="44"/>
      <c r="AA22" s="45"/>
      <c r="AB22" s="6"/>
      <c r="AC22" s="13"/>
      <c r="AD22" s="13"/>
    </row>
    <row r="23" spans="1:30" ht="15" customHeight="1" x14ac:dyDescent="0.2">
      <c r="A23" s="13"/>
      <c r="B23" s="3"/>
      <c r="C23" s="114" t="s">
        <v>72</v>
      </c>
      <c r="D23" s="139"/>
      <c r="E23" s="139"/>
      <c r="F23" s="139"/>
      <c r="G23" s="139"/>
      <c r="H23" s="139"/>
      <c r="I23" s="139"/>
      <c r="J23" s="144"/>
      <c r="K23" s="184">
        <v>0</v>
      </c>
      <c r="L23" s="185"/>
      <c r="M23" s="186"/>
      <c r="N23" s="1"/>
      <c r="O23" s="1"/>
      <c r="P23" s="46" t="s">
        <v>13</v>
      </c>
      <c r="Q23" s="47"/>
      <c r="R23" s="47"/>
      <c r="S23" s="47"/>
      <c r="T23" s="47"/>
      <c r="U23" s="47"/>
      <c r="V23" s="47"/>
      <c r="W23" s="47"/>
      <c r="X23" s="48"/>
      <c r="Y23" s="217"/>
      <c r="Z23" s="218"/>
      <c r="AA23" s="219"/>
      <c r="AB23" s="1"/>
      <c r="AC23" s="13"/>
      <c r="AD23" s="13"/>
    </row>
    <row r="24" spans="1:30" ht="15" customHeight="1" x14ac:dyDescent="0.2">
      <c r="A24" s="13"/>
      <c r="B24" s="3"/>
      <c r="C24" s="150" t="s">
        <v>90</v>
      </c>
      <c r="D24" s="151"/>
      <c r="E24" s="151"/>
      <c r="F24" s="151"/>
      <c r="G24" s="151"/>
      <c r="H24" s="151"/>
      <c r="I24" s="151"/>
      <c r="J24" s="152"/>
      <c r="K24" s="184">
        <v>7563</v>
      </c>
      <c r="L24" s="185"/>
      <c r="M24" s="186"/>
      <c r="N24" s="1"/>
      <c r="O24" s="1"/>
      <c r="P24" s="46" t="s">
        <v>14</v>
      </c>
      <c r="Q24" s="47"/>
      <c r="R24" s="47"/>
      <c r="S24" s="47"/>
      <c r="T24" s="47"/>
      <c r="U24" s="47"/>
      <c r="V24" s="47"/>
      <c r="W24" s="47"/>
      <c r="X24" s="48"/>
      <c r="Y24" s="184"/>
      <c r="Z24" s="185"/>
      <c r="AA24" s="186"/>
      <c r="AB24" s="1"/>
      <c r="AC24" s="13"/>
      <c r="AD24" s="13"/>
    </row>
    <row r="25" spans="1:30" ht="15" customHeight="1" x14ac:dyDescent="0.2">
      <c r="A25" s="13"/>
      <c r="B25" s="3"/>
      <c r="C25" s="57" t="s">
        <v>3</v>
      </c>
      <c r="D25" s="58"/>
      <c r="E25" s="58"/>
      <c r="F25" s="58"/>
      <c r="G25" s="58"/>
      <c r="H25" s="58"/>
      <c r="I25" s="58"/>
      <c r="J25" s="70"/>
      <c r="K25" s="184">
        <v>50</v>
      </c>
      <c r="L25" s="185"/>
      <c r="M25" s="186"/>
      <c r="N25" s="1"/>
      <c r="O25" s="1"/>
      <c r="P25" s="46" t="s">
        <v>15</v>
      </c>
      <c r="Q25" s="47"/>
      <c r="R25" s="47"/>
      <c r="S25" s="47"/>
      <c r="T25" s="47"/>
      <c r="U25" s="47"/>
      <c r="V25" s="47"/>
      <c r="W25" s="47"/>
      <c r="X25" s="48"/>
      <c r="Y25" s="184"/>
      <c r="Z25" s="185"/>
      <c r="AA25" s="186"/>
      <c r="AB25" s="1"/>
      <c r="AC25" s="13"/>
      <c r="AD25" s="13"/>
    </row>
    <row r="26" spans="1:30" ht="15" customHeight="1" x14ac:dyDescent="0.2">
      <c r="A26" s="13"/>
      <c r="B26" s="3"/>
      <c r="C26" s="57" t="s">
        <v>91</v>
      </c>
      <c r="D26" s="58"/>
      <c r="E26" s="58"/>
      <c r="F26" s="58"/>
      <c r="G26" s="58"/>
      <c r="H26" s="58"/>
      <c r="I26" s="58"/>
      <c r="J26" s="70"/>
      <c r="K26" s="184">
        <v>0</v>
      </c>
      <c r="L26" s="185"/>
      <c r="M26" s="186"/>
      <c r="N26" s="1"/>
      <c r="O26" s="1"/>
      <c r="P26" s="46" t="s">
        <v>17</v>
      </c>
      <c r="Q26" s="47"/>
      <c r="R26" s="47"/>
      <c r="S26" s="47"/>
      <c r="T26" s="47"/>
      <c r="U26" s="47"/>
      <c r="V26" s="47"/>
      <c r="W26" s="47"/>
      <c r="X26" s="48"/>
      <c r="Y26" s="184"/>
      <c r="Z26" s="185"/>
      <c r="AA26" s="186"/>
      <c r="AB26" s="1"/>
      <c r="AC26" s="13"/>
      <c r="AD26" s="13"/>
    </row>
    <row r="27" spans="1:30" ht="15" customHeight="1" x14ac:dyDescent="0.2">
      <c r="A27" s="13"/>
      <c r="B27" s="3"/>
      <c r="C27" s="57" t="s">
        <v>4</v>
      </c>
      <c r="D27" s="58"/>
      <c r="E27" s="58"/>
      <c r="F27" s="58"/>
      <c r="G27" s="58"/>
      <c r="H27" s="58"/>
      <c r="I27" s="58"/>
      <c r="J27" s="70"/>
      <c r="K27" s="184">
        <v>0</v>
      </c>
      <c r="L27" s="185"/>
      <c r="M27" s="186"/>
      <c r="N27" s="1"/>
      <c r="O27" s="1"/>
      <c r="P27" s="214" t="s">
        <v>16</v>
      </c>
      <c r="Q27" s="215"/>
      <c r="R27" s="215"/>
      <c r="S27" s="215"/>
      <c r="T27" s="215"/>
      <c r="U27" s="215"/>
      <c r="V27" s="215"/>
      <c r="W27" s="215"/>
      <c r="X27" s="216"/>
      <c r="Y27" s="184"/>
      <c r="Z27" s="185"/>
      <c r="AA27" s="186"/>
      <c r="AB27" s="1"/>
      <c r="AC27" s="13"/>
      <c r="AD27" s="13"/>
    </row>
    <row r="28" spans="1:30" ht="15" customHeight="1" x14ac:dyDescent="0.2">
      <c r="A28" s="13"/>
      <c r="B28" s="3"/>
      <c r="C28" s="213" t="s">
        <v>119</v>
      </c>
      <c r="D28" s="62"/>
      <c r="E28" s="62"/>
      <c r="F28" s="62"/>
      <c r="G28" s="62"/>
      <c r="H28" s="62"/>
      <c r="I28" s="62"/>
      <c r="J28" s="149"/>
      <c r="K28" s="184">
        <v>165.95</v>
      </c>
      <c r="L28" s="185"/>
      <c r="M28" s="186"/>
      <c r="N28" s="1"/>
      <c r="O28" s="1"/>
      <c r="P28" s="208" t="s">
        <v>118</v>
      </c>
      <c r="Q28" s="209"/>
      <c r="R28" s="209"/>
      <c r="S28" s="209"/>
      <c r="T28" s="209"/>
      <c r="U28" s="209"/>
      <c r="V28" s="209"/>
      <c r="W28" s="209"/>
      <c r="X28" s="152"/>
      <c r="Y28" s="210"/>
      <c r="Z28" s="211"/>
      <c r="AA28" s="212"/>
      <c r="AB28" s="1"/>
      <c r="AC28" s="13"/>
      <c r="AD28" s="13"/>
    </row>
    <row r="29" spans="1:30" ht="15" customHeight="1" x14ac:dyDescent="0.2">
      <c r="A29" s="13"/>
      <c r="B29" s="3"/>
      <c r="C29" s="57" t="s">
        <v>93</v>
      </c>
      <c r="D29" s="58"/>
      <c r="E29" s="58"/>
      <c r="F29" s="58"/>
      <c r="G29" s="58"/>
      <c r="H29" s="58"/>
      <c r="I29" s="58"/>
      <c r="J29" s="70"/>
      <c r="K29" s="184"/>
      <c r="L29" s="185"/>
      <c r="M29" s="186"/>
      <c r="N29" s="1"/>
      <c r="O29" s="1"/>
      <c r="P29" s="200" t="s">
        <v>101</v>
      </c>
      <c r="Q29" s="201"/>
      <c r="R29" s="201"/>
      <c r="S29" s="201"/>
      <c r="T29" s="201"/>
      <c r="U29" s="201"/>
      <c r="V29" s="201"/>
      <c r="W29" s="201"/>
      <c r="X29" s="149"/>
      <c r="Y29" s="184"/>
      <c r="Z29" s="185"/>
      <c r="AA29" s="186"/>
      <c r="AB29" s="1"/>
      <c r="AC29" s="13"/>
      <c r="AD29" s="13"/>
    </row>
    <row r="30" spans="1:30" ht="15" customHeight="1" x14ac:dyDescent="0.2">
      <c r="A30" s="13"/>
      <c r="B30" s="3"/>
      <c r="C30" s="57" t="s">
        <v>94</v>
      </c>
      <c r="D30" s="58"/>
      <c r="E30" s="58"/>
      <c r="F30" s="58"/>
      <c r="G30" s="58"/>
      <c r="H30" s="58"/>
      <c r="I30" s="58"/>
      <c r="J30" s="70"/>
      <c r="K30" s="184">
        <v>497.43</v>
      </c>
      <c r="L30" s="185"/>
      <c r="M30" s="186"/>
      <c r="N30" s="1"/>
      <c r="O30" s="1"/>
      <c r="P30" s="200" t="s">
        <v>101</v>
      </c>
      <c r="Q30" s="201"/>
      <c r="R30" s="201"/>
      <c r="S30" s="201"/>
      <c r="T30" s="201"/>
      <c r="U30" s="201"/>
      <c r="V30" s="201"/>
      <c r="W30" s="201"/>
      <c r="X30" s="149"/>
      <c r="Y30" s="184"/>
      <c r="Z30" s="185"/>
      <c r="AA30" s="186"/>
      <c r="AB30" s="1"/>
      <c r="AC30" s="13"/>
      <c r="AD30" s="13"/>
    </row>
    <row r="31" spans="1:30" ht="15" customHeight="1" x14ac:dyDescent="0.2">
      <c r="A31" s="13"/>
      <c r="B31" s="3"/>
      <c r="C31" s="57" t="s">
        <v>95</v>
      </c>
      <c r="D31" s="58"/>
      <c r="E31" s="58"/>
      <c r="F31" s="58"/>
      <c r="G31" s="58"/>
      <c r="H31" s="58"/>
      <c r="I31" s="58"/>
      <c r="J31" s="70"/>
      <c r="K31" s="184"/>
      <c r="L31" s="185"/>
      <c r="M31" s="186"/>
      <c r="N31" s="1"/>
      <c r="O31" s="1"/>
      <c r="P31" s="109" t="s">
        <v>109</v>
      </c>
      <c r="Q31" s="47"/>
      <c r="R31" s="47"/>
      <c r="S31" s="47"/>
      <c r="T31" s="47"/>
      <c r="U31" s="47"/>
      <c r="V31" s="47"/>
      <c r="W31" s="47"/>
      <c r="X31" s="48"/>
      <c r="Y31" s="190">
        <f>SUM(Y23:AA30)+K42-Y28</f>
        <v>23411.725000000002</v>
      </c>
      <c r="Z31" s="191"/>
      <c r="AA31" s="192"/>
      <c r="AB31" s="1"/>
      <c r="AC31" s="13"/>
      <c r="AD31" s="13"/>
    </row>
    <row r="32" spans="1:30" ht="15" customHeight="1" thickBot="1" x14ac:dyDescent="0.25">
      <c r="A32" s="13"/>
      <c r="B32" s="3"/>
      <c r="C32" s="57" t="s">
        <v>96</v>
      </c>
      <c r="D32" s="104"/>
      <c r="E32" s="104"/>
      <c r="F32" s="104"/>
      <c r="G32" s="104"/>
      <c r="H32" s="104"/>
      <c r="I32" s="104"/>
      <c r="J32" s="105"/>
      <c r="K32" s="184"/>
      <c r="L32" s="185"/>
      <c r="M32" s="186"/>
      <c r="N32" s="1"/>
      <c r="O32" s="1"/>
      <c r="P32" s="1"/>
      <c r="Q32" s="1"/>
      <c r="R32" s="1"/>
      <c r="S32" s="1"/>
      <c r="T32" s="1"/>
      <c r="U32" s="1"/>
      <c r="V32" s="1"/>
      <c r="W32" s="1"/>
      <c r="X32" s="1"/>
      <c r="Y32" s="1"/>
      <c r="Z32" s="1"/>
      <c r="AA32" s="1"/>
      <c r="AB32" s="1"/>
      <c r="AC32" s="13"/>
      <c r="AD32" s="13"/>
    </row>
    <row r="33" spans="1:58" ht="15" customHeight="1" thickTop="1" x14ac:dyDescent="0.2">
      <c r="A33" s="13"/>
      <c r="B33" s="3"/>
      <c r="C33" s="114" t="s">
        <v>97</v>
      </c>
      <c r="D33" s="115"/>
      <c r="E33" s="115"/>
      <c r="F33" s="115"/>
      <c r="G33" s="115"/>
      <c r="H33" s="115"/>
      <c r="I33" s="115"/>
      <c r="J33" s="116"/>
      <c r="K33" s="184">
        <v>4519.2</v>
      </c>
      <c r="L33" s="185"/>
      <c r="M33" s="186"/>
      <c r="N33" s="2" t="s">
        <v>36</v>
      </c>
      <c r="O33" s="9" t="s">
        <v>36</v>
      </c>
      <c r="P33" s="178" t="s">
        <v>10</v>
      </c>
      <c r="Q33" s="179"/>
      <c r="R33" s="179"/>
      <c r="S33" s="179"/>
      <c r="T33" s="179"/>
      <c r="U33" s="179"/>
      <c r="V33" s="179"/>
      <c r="W33" s="179"/>
      <c r="X33" s="180"/>
      <c r="Y33" s="205">
        <f>W9-W20-Y31</f>
        <v>12595.715</v>
      </c>
      <c r="Z33" s="206"/>
      <c r="AA33" s="207"/>
      <c r="AB33" s="5"/>
      <c r="AC33" s="13"/>
      <c r="AD33" s="13"/>
    </row>
    <row r="34" spans="1:58" ht="15" customHeight="1" x14ac:dyDescent="0.2">
      <c r="A34" s="13"/>
      <c r="B34" s="3"/>
      <c r="C34" s="57" t="s">
        <v>12</v>
      </c>
      <c r="D34" s="104"/>
      <c r="E34" s="104"/>
      <c r="F34" s="104"/>
      <c r="G34" s="104"/>
      <c r="H34" s="104"/>
      <c r="I34" s="104" t="s">
        <v>36</v>
      </c>
      <c r="J34" s="105"/>
      <c r="K34" s="184">
        <v>0</v>
      </c>
      <c r="L34" s="185"/>
      <c r="M34" s="186"/>
      <c r="N34" s="1"/>
      <c r="O34" s="3"/>
      <c r="P34" s="203"/>
      <c r="Q34" s="203"/>
      <c r="R34" s="203"/>
      <c r="S34" s="203"/>
      <c r="T34" s="203"/>
      <c r="U34" s="203"/>
      <c r="V34" s="203"/>
      <c r="W34" s="203"/>
      <c r="X34" s="203"/>
      <c r="Y34" s="204"/>
      <c r="Z34" s="204"/>
      <c r="AA34" s="204"/>
      <c r="AB34" s="3"/>
      <c r="AC34" s="13"/>
      <c r="AD34" s="13"/>
      <c r="AJ34" s="237" t="s">
        <v>122</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184"/>
      <c r="L35" s="185"/>
      <c r="M35" s="186"/>
      <c r="N35" s="1"/>
      <c r="O35" s="3"/>
      <c r="P35" s="83" t="s">
        <v>110</v>
      </c>
      <c r="Q35" s="131"/>
      <c r="R35" s="131"/>
      <c r="S35" s="131"/>
      <c r="T35" s="131"/>
      <c r="U35" s="131"/>
      <c r="V35" s="131"/>
      <c r="W35" s="131"/>
      <c r="X35" s="131"/>
      <c r="Y35" s="132"/>
      <c r="Z35" s="132"/>
      <c r="AA35" s="133"/>
      <c r="AB35" s="3"/>
      <c r="AC35" s="35">
        <v>0</v>
      </c>
      <c r="AD35" s="13"/>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184"/>
      <c r="L36" s="185"/>
      <c r="M36" s="186"/>
      <c r="N36" s="1"/>
      <c r="O36" s="3"/>
      <c r="P36" s="172" t="s">
        <v>111</v>
      </c>
      <c r="Q36" s="173"/>
      <c r="R36" s="173"/>
      <c r="S36" s="173"/>
      <c r="T36" s="173"/>
      <c r="U36" s="173"/>
      <c r="V36" s="174"/>
      <c r="W36" s="175">
        <v>1.4999999999999999E-2</v>
      </c>
      <c r="X36" s="176"/>
      <c r="Y36" s="177">
        <f>MAX(AC35,AC36)</f>
        <v>188.93572499999999</v>
      </c>
      <c r="Z36" s="64"/>
      <c r="AA36" s="65"/>
      <c r="AB36" s="3"/>
      <c r="AC36" s="35">
        <f>Y33*W36</f>
        <v>188.93572499999999</v>
      </c>
      <c r="AD36" s="13"/>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184">
        <v>200</v>
      </c>
      <c r="L37" s="185"/>
      <c r="M37" s="186"/>
      <c r="N37" s="1"/>
      <c r="O37" s="3"/>
      <c r="P37" s="172" t="s">
        <v>117</v>
      </c>
      <c r="Q37" s="173"/>
      <c r="R37" s="173"/>
      <c r="S37" s="173"/>
      <c r="T37" s="173"/>
      <c r="U37" s="173"/>
      <c r="V37" s="174"/>
      <c r="W37" s="175">
        <v>0.18</v>
      </c>
      <c r="X37" s="176">
        <v>0.18</v>
      </c>
      <c r="Y37" s="177">
        <f>MAX(AC35,AC37)</f>
        <v>1813.78296</v>
      </c>
      <c r="Z37" s="64">
        <f>(Y33*0.8)*X37</f>
        <v>1813.78296</v>
      </c>
      <c r="AA37" s="65"/>
      <c r="AB37" s="3"/>
      <c r="AC37" s="35">
        <f>((Y33*0.8)+Y23-Y28)*W37</f>
        <v>1813.78296</v>
      </c>
      <c r="AD37" s="13"/>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92" t="s">
        <v>124</v>
      </c>
      <c r="D38" s="93"/>
      <c r="E38" s="93"/>
      <c r="F38" s="93"/>
      <c r="G38" s="93"/>
      <c r="H38" s="93"/>
      <c r="I38" s="93"/>
      <c r="J38" s="94"/>
      <c r="K38" s="184">
        <v>2793.2</v>
      </c>
      <c r="L38" s="185"/>
      <c r="M38" s="186"/>
      <c r="N38" s="1"/>
      <c r="O38" s="3"/>
      <c r="P38" s="172" t="s">
        <v>116</v>
      </c>
      <c r="Q38" s="173"/>
      <c r="R38" s="173"/>
      <c r="S38" s="173"/>
      <c r="T38" s="173"/>
      <c r="U38" s="173"/>
      <c r="V38" s="174"/>
      <c r="W38" s="175">
        <v>4.9500000000000002E-2</v>
      </c>
      <c r="X38" s="176">
        <v>4.9500000000000002E-2</v>
      </c>
      <c r="Y38" s="177">
        <f>MAX(AC35,AC38)</f>
        <v>498.79031400000002</v>
      </c>
      <c r="Z38" s="64">
        <f>(Y33*0.8)*X38</f>
        <v>498.79031400000002</v>
      </c>
      <c r="AA38" s="65"/>
      <c r="AB38" s="3"/>
      <c r="AC38" s="35">
        <f>((Y33*0.8)+Y23-Y28)*W38</f>
        <v>498.79031400000002</v>
      </c>
      <c r="AD38" s="13"/>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92" t="s">
        <v>127</v>
      </c>
      <c r="D39" s="93"/>
      <c r="E39" s="93"/>
      <c r="F39" s="93"/>
      <c r="G39" s="93"/>
      <c r="H39" s="93"/>
      <c r="I39" s="93"/>
      <c r="J39" s="94"/>
      <c r="K39" s="184">
        <v>119.24</v>
      </c>
      <c r="L39" s="185"/>
      <c r="M39" s="186"/>
      <c r="N39" s="1"/>
      <c r="O39" s="3"/>
      <c r="P39" s="100" t="s">
        <v>112</v>
      </c>
      <c r="Q39" s="101"/>
      <c r="R39" s="101"/>
      <c r="S39" s="101"/>
      <c r="T39" s="101"/>
      <c r="U39" s="101"/>
      <c r="V39" s="101"/>
      <c r="W39" s="101"/>
      <c r="X39" s="101"/>
      <c r="Y39" s="102"/>
      <c r="Z39" s="102"/>
      <c r="AA39" s="103"/>
      <c r="AB39" s="3"/>
      <c r="AC39" s="13"/>
      <c r="AD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92" t="s">
        <v>101</v>
      </c>
      <c r="D40" s="93"/>
      <c r="E40" s="93"/>
      <c r="F40" s="93"/>
      <c r="G40" s="93"/>
      <c r="H40" s="93"/>
      <c r="I40" s="93"/>
      <c r="J40" s="94"/>
      <c r="K40" s="184"/>
      <c r="L40" s="185"/>
      <c r="M40" s="186"/>
      <c r="N40" s="1"/>
      <c r="O40" s="1"/>
      <c r="P40" s="117" t="s">
        <v>113</v>
      </c>
      <c r="Q40" s="118"/>
      <c r="R40" s="118"/>
      <c r="S40" s="118"/>
      <c r="T40" s="118"/>
      <c r="U40" s="118"/>
      <c r="V40" s="118"/>
      <c r="W40" s="118"/>
      <c r="X40" s="118"/>
      <c r="Y40" s="118"/>
      <c r="Z40" s="118"/>
      <c r="AA40" s="119"/>
      <c r="AB40" s="1"/>
      <c r="AC40" s="13"/>
      <c r="AD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92" t="s">
        <v>101</v>
      </c>
      <c r="D41" s="93"/>
      <c r="E41" s="93"/>
      <c r="F41" s="93"/>
      <c r="G41" s="93"/>
      <c r="H41" s="93"/>
      <c r="I41" s="93"/>
      <c r="J41" s="94"/>
      <c r="K41" s="184"/>
      <c r="L41" s="185"/>
      <c r="M41" s="186"/>
      <c r="N41" s="1"/>
      <c r="O41" s="1"/>
      <c r="P41" s="120" t="s">
        <v>114</v>
      </c>
      <c r="Q41" s="121"/>
      <c r="R41" s="121"/>
      <c r="S41" s="121"/>
      <c r="T41" s="121"/>
      <c r="U41" s="121"/>
      <c r="V41" s="121"/>
      <c r="W41" s="121"/>
      <c r="X41" s="121"/>
      <c r="Y41" s="122"/>
      <c r="Z41" s="122"/>
      <c r="AA41" s="123"/>
      <c r="AB41" s="1"/>
      <c r="AC41" s="13"/>
      <c r="AD41" s="13"/>
    </row>
    <row r="42" spans="1:58" ht="15" customHeight="1" x14ac:dyDescent="0.2">
      <c r="A42" s="13"/>
      <c r="B42" s="3"/>
      <c r="C42" s="187" t="s">
        <v>102</v>
      </c>
      <c r="D42" s="188"/>
      <c r="E42" s="188"/>
      <c r="F42" s="188"/>
      <c r="G42" s="188"/>
      <c r="H42" s="188"/>
      <c r="I42" s="188"/>
      <c r="J42" s="189"/>
      <c r="K42" s="190">
        <f>SUM(K6:M41)</f>
        <v>23411.725000000002</v>
      </c>
      <c r="L42" s="191"/>
      <c r="M42" s="192"/>
      <c r="N42" s="1"/>
      <c r="O42" s="1"/>
      <c r="P42" s="124" t="s">
        <v>115</v>
      </c>
      <c r="Q42" s="125"/>
      <c r="R42" s="125"/>
      <c r="S42" s="125"/>
      <c r="T42" s="125"/>
      <c r="U42" s="125"/>
      <c r="V42" s="125"/>
      <c r="W42" s="125"/>
      <c r="X42" s="125"/>
      <c r="Y42" s="125">
        <f>W9-W20-Y31-Y40</f>
        <v>12595.715</v>
      </c>
      <c r="Z42" s="125"/>
      <c r="AA42" s="126"/>
      <c r="AC42" s="13"/>
      <c r="AD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c r="AD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c r="AD44" s="13"/>
    </row>
    <row r="45" spans="1:58"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s="10" customFormat="1" x14ac:dyDescent="0.2"/>
    <row r="83" spans="1:28"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sheetData>
  <sheetProtection algorithmName="SHA-512" hashValue="+/u2hMMSsiRn9UAYoRZrqZDc086tmK2/CyzSogL9TvqaQLn19O61ncziqz54CuhZWr/A4HNoSNvLewsqeil5cA==" saltValue="Oi9eUvSAn4a1lP3vQH590g==" spinCount="100000" sheet="1" objects="1" scenarios="1"/>
  <mergeCells count="159">
    <mergeCell ref="AJ34:BF40"/>
    <mergeCell ref="P39:AA39"/>
    <mergeCell ref="P40:AA40"/>
    <mergeCell ref="P41:AA41"/>
    <mergeCell ref="P36:V36"/>
    <mergeCell ref="W36:X36"/>
    <mergeCell ref="Y36:AA36"/>
    <mergeCell ref="P37:V37"/>
    <mergeCell ref="W37:X37"/>
    <mergeCell ref="Y37:AA37"/>
    <mergeCell ref="U4:V4"/>
    <mergeCell ref="W4:X4"/>
    <mergeCell ref="Y4:Z4"/>
    <mergeCell ref="AA4:AB4"/>
    <mergeCell ref="C5:M5"/>
    <mergeCell ref="P5:AA5"/>
    <mergeCell ref="B3:AB3"/>
    <mergeCell ref="C4:D4"/>
    <mergeCell ref="E4:F4"/>
    <mergeCell ref="G4:H4"/>
    <mergeCell ref="I4:J4"/>
    <mergeCell ref="K4:L4"/>
    <mergeCell ref="M4:N4"/>
    <mergeCell ref="O4:P4"/>
    <mergeCell ref="Q4:R4"/>
    <mergeCell ref="S4:T4"/>
    <mergeCell ref="K8:M8"/>
    <mergeCell ref="P8:X8"/>
    <mergeCell ref="Y8:AA8"/>
    <mergeCell ref="C9:J9"/>
    <mergeCell ref="K9:M9"/>
    <mergeCell ref="C8:H8"/>
    <mergeCell ref="I8:J8"/>
    <mergeCell ref="C6:J6"/>
    <mergeCell ref="K6:M6"/>
    <mergeCell ref="C7:J7"/>
    <mergeCell ref="K7:M7"/>
    <mergeCell ref="P7:X7"/>
    <mergeCell ref="Y7:AA7"/>
    <mergeCell ref="C10:J10"/>
    <mergeCell ref="K10:M10"/>
    <mergeCell ref="C11:J11"/>
    <mergeCell ref="K11:M11"/>
    <mergeCell ref="P11:AA11"/>
    <mergeCell ref="C12:J12"/>
    <mergeCell ref="K12:M12"/>
    <mergeCell ref="P12:V12"/>
    <mergeCell ref="W12:AA12"/>
    <mergeCell ref="C15:J15"/>
    <mergeCell ref="K15:M15"/>
    <mergeCell ref="P15:X15"/>
    <mergeCell ref="Y15:AA15"/>
    <mergeCell ref="C16:J16"/>
    <mergeCell ref="K16:M16"/>
    <mergeCell ref="P16:X16"/>
    <mergeCell ref="Y16:AA16"/>
    <mergeCell ref="C13:J13"/>
    <mergeCell ref="K13:M13"/>
    <mergeCell ref="C14:J14"/>
    <mergeCell ref="K14:M14"/>
    <mergeCell ref="P14:X14"/>
    <mergeCell ref="Y14:AA14"/>
    <mergeCell ref="P13:V13"/>
    <mergeCell ref="C19:J19"/>
    <mergeCell ref="K19:M19"/>
    <mergeCell ref="Y19:AA19"/>
    <mergeCell ref="C20:J20"/>
    <mergeCell ref="K20:M20"/>
    <mergeCell ref="P19:X19"/>
    <mergeCell ref="H17:J17"/>
    <mergeCell ref="K17:M17"/>
    <mergeCell ref="P17:X17"/>
    <mergeCell ref="Y17:AA17"/>
    <mergeCell ref="C18:J18"/>
    <mergeCell ref="K18:M18"/>
    <mergeCell ref="Y18:AA18"/>
    <mergeCell ref="C17:G17"/>
    <mergeCell ref="P18:X18"/>
    <mergeCell ref="C24:J24"/>
    <mergeCell ref="K24:M24"/>
    <mergeCell ref="P24:X24"/>
    <mergeCell ref="Y24:AA24"/>
    <mergeCell ref="C25:J25"/>
    <mergeCell ref="K25:M25"/>
    <mergeCell ref="P25:X25"/>
    <mergeCell ref="Y25:AA25"/>
    <mergeCell ref="C21:J21"/>
    <mergeCell ref="K21:M21"/>
    <mergeCell ref="C22:J22"/>
    <mergeCell ref="K22:M22"/>
    <mergeCell ref="P22:AA22"/>
    <mergeCell ref="C23:J23"/>
    <mergeCell ref="K23:M23"/>
    <mergeCell ref="P23:X23"/>
    <mergeCell ref="Y23:AA23"/>
    <mergeCell ref="P28:X28"/>
    <mergeCell ref="Y28:AA28"/>
    <mergeCell ref="C29:J29"/>
    <mergeCell ref="K29:M29"/>
    <mergeCell ref="Y29:AA29"/>
    <mergeCell ref="P29:X29"/>
    <mergeCell ref="C28:J28"/>
    <mergeCell ref="K28:M28"/>
    <mergeCell ref="C26:J26"/>
    <mergeCell ref="K26:M26"/>
    <mergeCell ref="P26:X26"/>
    <mergeCell ref="Y26:AA26"/>
    <mergeCell ref="C27:J27"/>
    <mergeCell ref="K27:M27"/>
    <mergeCell ref="P27:X27"/>
    <mergeCell ref="Y27:AA27"/>
    <mergeCell ref="AA2:AB2"/>
    <mergeCell ref="B2:Z2"/>
    <mergeCell ref="P6:V6"/>
    <mergeCell ref="W6:AA6"/>
    <mergeCell ref="P9:V9"/>
    <mergeCell ref="W9:AA9"/>
    <mergeCell ref="P42:AA42"/>
    <mergeCell ref="P38:V38"/>
    <mergeCell ref="W38:X38"/>
    <mergeCell ref="Y38:AA38"/>
    <mergeCell ref="C37:J37"/>
    <mergeCell ref="K37:M37"/>
    <mergeCell ref="C38:J38"/>
    <mergeCell ref="K38:M38"/>
    <mergeCell ref="K39:M39"/>
    <mergeCell ref="C40:J40"/>
    <mergeCell ref="P34:X34"/>
    <mergeCell ref="Y34:AA34"/>
    <mergeCell ref="P33:X33"/>
    <mergeCell ref="K35:M35"/>
    <mergeCell ref="C36:J36"/>
    <mergeCell ref="K36:M36"/>
    <mergeCell ref="Y33:AA33"/>
    <mergeCell ref="P35:AA35"/>
    <mergeCell ref="C41:J41"/>
    <mergeCell ref="K41:M41"/>
    <mergeCell ref="C42:J42"/>
    <mergeCell ref="K42:M42"/>
    <mergeCell ref="C39:J39"/>
    <mergeCell ref="W13:AA13"/>
    <mergeCell ref="P20:V20"/>
    <mergeCell ref="W20:AA20"/>
    <mergeCell ref="C35:J35"/>
    <mergeCell ref="K40:M40"/>
    <mergeCell ref="C32:J32"/>
    <mergeCell ref="K32:M32"/>
    <mergeCell ref="C33:J33"/>
    <mergeCell ref="K33:M33"/>
    <mergeCell ref="C34:J34"/>
    <mergeCell ref="K34:M34"/>
    <mergeCell ref="C30:J30"/>
    <mergeCell ref="K30:M30"/>
    <mergeCell ref="Y30:AA30"/>
    <mergeCell ref="C31:J31"/>
    <mergeCell ref="K31:M31"/>
    <mergeCell ref="P31:X31"/>
    <mergeCell ref="Y31:AA31"/>
    <mergeCell ref="P30:X30"/>
  </mergeCells>
  <hyperlinks>
    <hyperlink ref="E4:F4" location="Jan!A1" display="Jan" xr:uid="{00000000-0004-0000-0400-000000000000}"/>
    <hyperlink ref="G4:H4" location="Feb!A1" display="Feb" xr:uid="{00000000-0004-0000-0400-000001000000}"/>
    <hyperlink ref="I4:J4" location="March!A1" display="March" xr:uid="{00000000-0004-0000-0400-000002000000}"/>
    <hyperlink ref="K4:L4" location="April!A1" display="April" xr:uid="{00000000-0004-0000-0400-000003000000}"/>
    <hyperlink ref="M4:N4" location="May!A1" display="May" xr:uid="{00000000-0004-0000-0400-000004000000}"/>
    <hyperlink ref="O4:P4" location="June!A1" display="June" xr:uid="{00000000-0004-0000-0400-000005000000}"/>
    <hyperlink ref="Q4:R4" location="July!A1" display="July" xr:uid="{00000000-0004-0000-0400-000006000000}"/>
    <hyperlink ref="S4:T4" location="Aug!A1" display="Aug" xr:uid="{00000000-0004-0000-0400-000007000000}"/>
    <hyperlink ref="U4:V4" location="Sep!A1" display="Sep" xr:uid="{00000000-0004-0000-0400-000008000000}"/>
    <hyperlink ref="W4:X4" location="Oct!A1" display="Oct" xr:uid="{00000000-0004-0000-0400-000009000000}"/>
    <hyperlink ref="Y4:Z4" location="Nov!A1" display="Nov" xr:uid="{00000000-0004-0000-0400-00000A000000}"/>
    <hyperlink ref="AA4:AB4" location="Dec!A1" display="Dec" xr:uid="{00000000-0004-0000-0400-00000B000000}"/>
    <hyperlink ref="C4:D4" location="Total!A1" display="Total" xr:uid="{00000000-0004-0000-0400-00000C000000}"/>
    <hyperlink ref="C20:J20" r:id="rId1" display="Payroll Processing Fee" xr:uid="{00000000-0004-0000-0400-00000D000000}"/>
    <hyperlink ref="P41:X41" r:id="rId2" display="Net Profit/Loss" xr:uid="{00000000-0004-0000-0400-00000E000000}"/>
  </hyperlinks>
  <pageMargins left="0.75" right="0.75" top="1" bottom="1" header="0.5" footer="0.5"/>
  <pageSetup orientation="portrait" r:id="rId3"/>
  <headerFooter alignWithMargins="0"/>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C661"/>
  <sheetViews>
    <sheetView zoomScale="125" zoomScaleNormal="125" workbookViewId="0"/>
  </sheetViews>
  <sheetFormatPr defaultRowHeight="12.75" x14ac:dyDescent="0.2"/>
  <cols>
    <col min="1" max="1" width="3.7109375" customWidth="1"/>
    <col min="2" max="2" width="2.57031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8" width="3.140625" customWidth="1"/>
    <col min="29" max="66" width="3.140625" style="10" customWidth="1"/>
    <col min="67" max="81" width="9.140625" style="10"/>
  </cols>
  <sheetData>
    <row r="1" spans="1:54"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54" ht="18.75" customHeight="1" x14ac:dyDescent="0.2">
      <c r="A2" s="13"/>
      <c r="B2" s="75" t="s">
        <v>52</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3"/>
      <c r="AD2" s="13"/>
    </row>
    <row r="3" spans="1:54"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3"/>
      <c r="AD3" s="13"/>
      <c r="BB3" s="10">
        <v>0.625</v>
      </c>
    </row>
    <row r="4" spans="1:54" ht="18.75" customHeight="1" x14ac:dyDescent="0.2">
      <c r="A4" s="13"/>
      <c r="B4" s="15"/>
      <c r="C4" s="236" t="s">
        <v>37</v>
      </c>
      <c r="D4" s="232"/>
      <c r="E4" s="231" t="s">
        <v>23</v>
      </c>
      <c r="F4" s="232"/>
      <c r="G4" s="231" t="s">
        <v>24</v>
      </c>
      <c r="H4" s="232"/>
      <c r="I4" s="231" t="s">
        <v>25</v>
      </c>
      <c r="J4" s="232"/>
      <c r="K4" s="231" t="s">
        <v>26</v>
      </c>
      <c r="L4" s="232"/>
      <c r="M4" s="231" t="s">
        <v>27</v>
      </c>
      <c r="N4" s="232"/>
      <c r="O4" s="231" t="s">
        <v>28</v>
      </c>
      <c r="P4" s="232"/>
      <c r="Q4" s="231" t="s">
        <v>29</v>
      </c>
      <c r="R4" s="232"/>
      <c r="S4" s="231" t="s">
        <v>30</v>
      </c>
      <c r="T4" s="232"/>
      <c r="U4" s="231" t="s">
        <v>31</v>
      </c>
      <c r="V4" s="232"/>
      <c r="W4" s="231" t="s">
        <v>32</v>
      </c>
      <c r="X4" s="232"/>
      <c r="Y4" s="231" t="s">
        <v>33</v>
      </c>
      <c r="Z4" s="232"/>
      <c r="AA4" s="231" t="s">
        <v>34</v>
      </c>
      <c r="AB4" s="232"/>
      <c r="AC4" s="13"/>
      <c r="AD4" s="13"/>
    </row>
    <row r="5" spans="1:54" ht="15" customHeight="1" x14ac:dyDescent="0.2">
      <c r="A5" s="13"/>
      <c r="B5" s="11"/>
      <c r="C5" s="66" t="s">
        <v>1</v>
      </c>
      <c r="D5" s="67"/>
      <c r="E5" s="68"/>
      <c r="F5" s="68"/>
      <c r="G5" s="68"/>
      <c r="H5" s="68"/>
      <c r="I5" s="68"/>
      <c r="J5" s="68"/>
      <c r="K5" s="68"/>
      <c r="L5" s="68"/>
      <c r="M5" s="69"/>
      <c r="N5" s="1"/>
      <c r="O5" s="4" t="s">
        <v>35</v>
      </c>
      <c r="P5" s="81" t="s">
        <v>5</v>
      </c>
      <c r="Q5" s="44"/>
      <c r="R5" s="44"/>
      <c r="S5" s="44"/>
      <c r="T5" s="44"/>
      <c r="U5" s="44"/>
      <c r="V5" s="44"/>
      <c r="W5" s="44"/>
      <c r="X5" s="44"/>
      <c r="Y5" s="44"/>
      <c r="Z5" s="44"/>
      <c r="AA5" s="82"/>
      <c r="AB5" s="5"/>
      <c r="AC5" s="13"/>
      <c r="AD5" s="13"/>
    </row>
    <row r="6" spans="1:54" ht="15" customHeight="1" x14ac:dyDescent="0.2">
      <c r="A6" s="13"/>
      <c r="B6" s="3"/>
      <c r="C6" s="57" t="s">
        <v>76</v>
      </c>
      <c r="D6" s="58"/>
      <c r="E6" s="58"/>
      <c r="F6" s="58"/>
      <c r="G6" s="58"/>
      <c r="H6" s="58"/>
      <c r="I6" s="58"/>
      <c r="J6" s="70"/>
      <c r="K6" s="184">
        <v>1104.18</v>
      </c>
      <c r="L6" s="185"/>
      <c r="M6" s="186"/>
      <c r="N6" s="1"/>
      <c r="O6" s="1"/>
      <c r="P6" s="61" t="s">
        <v>20</v>
      </c>
      <c r="Q6" s="62"/>
      <c r="R6" s="62"/>
      <c r="S6" s="62"/>
      <c r="T6" s="62"/>
      <c r="U6" s="62"/>
      <c r="V6" s="62"/>
      <c r="W6" s="202">
        <v>108114.86</v>
      </c>
      <c r="X6" s="195"/>
      <c r="Y6" s="195"/>
      <c r="Z6" s="195"/>
      <c r="AA6" s="196"/>
      <c r="AB6" s="1"/>
      <c r="AC6" s="13"/>
      <c r="AD6" s="13"/>
    </row>
    <row r="7" spans="1:54" ht="15" customHeight="1" x14ac:dyDescent="0.2">
      <c r="A7" s="13"/>
      <c r="B7" s="3"/>
      <c r="C7" s="114" t="s">
        <v>0</v>
      </c>
      <c r="D7" s="139"/>
      <c r="E7" s="139"/>
      <c r="F7" s="139"/>
      <c r="G7" s="139"/>
      <c r="H7" s="139"/>
      <c r="I7" s="139"/>
      <c r="J7" s="156"/>
      <c r="K7" s="184">
        <v>60.75</v>
      </c>
      <c r="L7" s="185"/>
      <c r="M7" s="186"/>
      <c r="N7" s="1"/>
      <c r="O7" s="1"/>
      <c r="P7" s="49" t="s">
        <v>6</v>
      </c>
      <c r="Q7" s="50"/>
      <c r="R7" s="50"/>
      <c r="S7" s="50"/>
      <c r="T7" s="50"/>
      <c r="U7" s="50"/>
      <c r="V7" s="50"/>
      <c r="W7" s="50"/>
      <c r="X7" s="51"/>
      <c r="Y7" s="217"/>
      <c r="Z7" s="218"/>
      <c r="AA7" s="219"/>
      <c r="AB7" s="1"/>
      <c r="AC7" s="13"/>
      <c r="AD7" s="13"/>
    </row>
    <row r="8" spans="1:54" ht="15" customHeight="1" x14ac:dyDescent="0.2">
      <c r="A8" s="13"/>
      <c r="B8" s="3"/>
      <c r="C8" s="57" t="s">
        <v>77</v>
      </c>
      <c r="D8" s="58"/>
      <c r="E8" s="58"/>
      <c r="F8" s="58"/>
      <c r="G8" s="58"/>
      <c r="H8" s="58"/>
      <c r="I8" s="59" t="s">
        <v>36</v>
      </c>
      <c r="J8" s="60"/>
      <c r="K8" s="184">
        <v>0</v>
      </c>
      <c r="L8" s="185"/>
      <c r="M8" s="186"/>
      <c r="N8" s="1"/>
      <c r="O8" s="1"/>
      <c r="P8" s="49" t="s">
        <v>19</v>
      </c>
      <c r="Q8" s="50"/>
      <c r="R8" s="50"/>
      <c r="S8" s="50"/>
      <c r="T8" s="50"/>
      <c r="U8" s="50"/>
      <c r="V8" s="50"/>
      <c r="W8" s="50"/>
      <c r="X8" s="51"/>
      <c r="Y8" s="217">
        <v>189</v>
      </c>
      <c r="Z8" s="218"/>
      <c r="AA8" s="219"/>
      <c r="AB8" s="1"/>
      <c r="AC8" s="13"/>
      <c r="AD8" s="13"/>
    </row>
    <row r="9" spans="1:54" ht="15" customHeight="1" x14ac:dyDescent="0.2">
      <c r="A9" s="13"/>
      <c r="B9" s="3"/>
      <c r="C9" s="57" t="s">
        <v>78</v>
      </c>
      <c r="D9" s="58"/>
      <c r="E9" s="58"/>
      <c r="F9" s="58"/>
      <c r="G9" s="58"/>
      <c r="H9" s="58"/>
      <c r="I9" s="58"/>
      <c r="J9" s="70"/>
      <c r="K9" s="184">
        <v>0</v>
      </c>
      <c r="L9" s="185"/>
      <c r="M9" s="186"/>
      <c r="N9" s="1"/>
      <c r="O9" s="1"/>
      <c r="P9" s="61" t="s">
        <v>7</v>
      </c>
      <c r="Q9" s="62"/>
      <c r="R9" s="62"/>
      <c r="S9" s="62"/>
      <c r="T9" s="62"/>
      <c r="U9" s="62"/>
      <c r="V9" s="62"/>
      <c r="W9" s="134">
        <f>W6-Y7+Y8</f>
        <v>108303.86</v>
      </c>
      <c r="X9" s="64"/>
      <c r="Y9" s="64"/>
      <c r="Z9" s="64"/>
      <c r="AA9" s="65"/>
      <c r="AB9" s="1"/>
      <c r="AC9" s="13"/>
      <c r="AD9" s="13"/>
    </row>
    <row r="10" spans="1:54" ht="15" customHeight="1" x14ac:dyDescent="0.2">
      <c r="A10" s="13"/>
      <c r="B10" s="3"/>
      <c r="C10" s="57" t="s">
        <v>79</v>
      </c>
      <c r="D10" s="58"/>
      <c r="E10" s="58"/>
      <c r="F10" s="58"/>
      <c r="G10" s="58"/>
      <c r="H10" s="58"/>
      <c r="I10" s="58"/>
      <c r="J10" s="70"/>
      <c r="K10" s="184">
        <v>1780.67</v>
      </c>
      <c r="L10" s="185"/>
      <c r="M10" s="186"/>
      <c r="N10" s="1"/>
      <c r="O10" s="1"/>
      <c r="P10" s="1"/>
      <c r="Q10" s="1"/>
      <c r="R10" s="1"/>
      <c r="S10" s="1"/>
      <c r="T10" s="1"/>
      <c r="U10" s="1"/>
      <c r="V10" s="1"/>
      <c r="W10" s="1"/>
      <c r="X10" s="1"/>
      <c r="Y10" s="1"/>
      <c r="Z10" s="1"/>
      <c r="AA10" s="1"/>
      <c r="AB10" s="1"/>
      <c r="AC10" s="13"/>
      <c r="AD10" s="13"/>
    </row>
    <row r="11" spans="1:54" ht="15" customHeight="1" x14ac:dyDescent="0.2">
      <c r="A11" s="13"/>
      <c r="B11" s="3"/>
      <c r="C11" s="57" t="s">
        <v>80</v>
      </c>
      <c r="D11" s="58"/>
      <c r="E11" s="58"/>
      <c r="F11" s="58"/>
      <c r="G11" s="58"/>
      <c r="H11" s="58"/>
      <c r="I11" s="58"/>
      <c r="J11" s="70"/>
      <c r="K11" s="184">
        <v>0</v>
      </c>
      <c r="L11" s="185"/>
      <c r="M11" s="186"/>
      <c r="N11" s="1"/>
      <c r="O11" s="7" t="s">
        <v>36</v>
      </c>
      <c r="P11" s="43" t="s">
        <v>8</v>
      </c>
      <c r="Q11" s="44"/>
      <c r="R11" s="44"/>
      <c r="S11" s="44"/>
      <c r="T11" s="44"/>
      <c r="U11" s="44"/>
      <c r="V11" s="44"/>
      <c r="W11" s="44"/>
      <c r="X11" s="44"/>
      <c r="Y11" s="44"/>
      <c r="Z11" s="44"/>
      <c r="AA11" s="45"/>
      <c r="AB11" s="6"/>
      <c r="AC11" s="13"/>
      <c r="AD11" s="13"/>
    </row>
    <row r="12" spans="1:54" ht="15" customHeight="1" x14ac:dyDescent="0.2">
      <c r="A12" s="13"/>
      <c r="B12" s="3"/>
      <c r="C12" s="57" t="s">
        <v>81</v>
      </c>
      <c r="D12" s="58"/>
      <c r="E12" s="58"/>
      <c r="F12" s="58"/>
      <c r="G12" s="58"/>
      <c r="H12" s="58"/>
      <c r="I12" s="58"/>
      <c r="J12" s="70"/>
      <c r="K12" s="184">
        <v>0</v>
      </c>
      <c r="L12" s="185"/>
      <c r="M12" s="186"/>
      <c r="N12" s="1"/>
      <c r="O12" s="1"/>
      <c r="P12" s="135" t="s">
        <v>71</v>
      </c>
      <c r="Q12" s="136"/>
      <c r="R12" s="136"/>
      <c r="S12" s="136"/>
      <c r="T12" s="136"/>
      <c r="U12" s="136"/>
      <c r="V12" s="136"/>
      <c r="W12" s="230">
        <v>60083.24</v>
      </c>
      <c r="X12" s="195"/>
      <c r="Y12" s="195"/>
      <c r="Z12" s="195"/>
      <c r="AA12" s="196"/>
      <c r="AB12" s="1"/>
      <c r="AC12" s="13"/>
      <c r="AD12" s="13"/>
    </row>
    <row r="13" spans="1:54" ht="15" customHeight="1" x14ac:dyDescent="0.2">
      <c r="A13" s="13"/>
      <c r="B13" s="3"/>
      <c r="C13" s="114" t="s">
        <v>82</v>
      </c>
      <c r="D13" s="139"/>
      <c r="E13" s="139"/>
      <c r="F13" s="139"/>
      <c r="G13" s="139"/>
      <c r="H13" s="139"/>
      <c r="I13" s="139"/>
      <c r="J13" s="144"/>
      <c r="K13" s="184">
        <v>664.63</v>
      </c>
      <c r="L13" s="185"/>
      <c r="M13" s="186"/>
      <c r="N13" s="1"/>
      <c r="O13" s="1"/>
      <c r="P13" s="135" t="s">
        <v>107</v>
      </c>
      <c r="Q13" s="136"/>
      <c r="R13" s="136"/>
      <c r="S13" s="136"/>
      <c r="T13" s="136"/>
      <c r="U13" s="136"/>
      <c r="V13" s="136"/>
      <c r="W13" s="193"/>
      <c r="X13" s="194"/>
      <c r="Y13" s="195"/>
      <c r="Z13" s="195"/>
      <c r="AA13" s="196"/>
      <c r="AB13" s="1"/>
      <c r="AC13" s="13"/>
      <c r="AD13" s="13"/>
    </row>
    <row r="14" spans="1:54" ht="15" customHeight="1" x14ac:dyDescent="0.2">
      <c r="A14" s="13"/>
      <c r="B14" s="3"/>
      <c r="C14" s="57" t="s">
        <v>83</v>
      </c>
      <c r="D14" s="58"/>
      <c r="E14" s="58"/>
      <c r="F14" s="58"/>
      <c r="G14" s="58"/>
      <c r="H14" s="58"/>
      <c r="I14" s="58"/>
      <c r="J14" s="70"/>
      <c r="K14" s="184">
        <v>159</v>
      </c>
      <c r="L14" s="185"/>
      <c r="M14" s="186"/>
      <c r="N14" s="1"/>
      <c r="O14" s="1"/>
      <c r="P14" s="46" t="s">
        <v>69</v>
      </c>
      <c r="Q14" s="47"/>
      <c r="R14" s="47"/>
      <c r="S14" s="47"/>
      <c r="T14" s="47"/>
      <c r="U14" s="47"/>
      <c r="V14" s="47"/>
      <c r="W14" s="47"/>
      <c r="X14" s="48"/>
      <c r="Y14" s="184"/>
      <c r="Z14" s="185"/>
      <c r="AA14" s="186"/>
      <c r="AB14" s="1"/>
      <c r="AC14" s="13"/>
      <c r="AD14" s="13"/>
    </row>
    <row r="15" spans="1:54" ht="15" customHeight="1" x14ac:dyDescent="0.2">
      <c r="A15" s="13"/>
      <c r="B15" s="3"/>
      <c r="C15" s="57" t="s">
        <v>84</v>
      </c>
      <c r="D15" s="58"/>
      <c r="E15" s="58"/>
      <c r="F15" s="58"/>
      <c r="G15" s="58"/>
      <c r="H15" s="58"/>
      <c r="I15" s="58"/>
      <c r="J15" s="70"/>
      <c r="K15" s="184">
        <v>0</v>
      </c>
      <c r="L15" s="185"/>
      <c r="M15" s="186"/>
      <c r="N15" s="1"/>
      <c r="O15" s="1"/>
      <c r="P15" s="46" t="s">
        <v>70</v>
      </c>
      <c r="Q15" s="47"/>
      <c r="R15" s="47"/>
      <c r="S15" s="47"/>
      <c r="T15" s="47"/>
      <c r="U15" s="47"/>
      <c r="V15" s="47"/>
      <c r="W15" s="47"/>
      <c r="X15" s="48"/>
      <c r="Y15" s="184"/>
      <c r="Z15" s="185"/>
      <c r="AA15" s="186"/>
      <c r="AB15" s="1"/>
      <c r="AC15" s="13"/>
      <c r="AD15" s="13"/>
    </row>
    <row r="16" spans="1:54" ht="15" customHeight="1" x14ac:dyDescent="0.2">
      <c r="A16" s="13"/>
      <c r="B16" s="3"/>
      <c r="C16" s="57" t="s">
        <v>85</v>
      </c>
      <c r="D16" s="58"/>
      <c r="E16" s="58"/>
      <c r="F16" s="58"/>
      <c r="G16" s="58"/>
      <c r="H16" s="58"/>
      <c r="I16" s="58"/>
      <c r="J16" s="70"/>
      <c r="K16" s="184">
        <v>121</v>
      </c>
      <c r="L16" s="185"/>
      <c r="M16" s="186"/>
      <c r="N16" s="1"/>
      <c r="O16" s="1"/>
      <c r="P16" s="109" t="s">
        <v>73</v>
      </c>
      <c r="Q16" s="47"/>
      <c r="R16" s="47"/>
      <c r="S16" s="47"/>
      <c r="T16" s="47"/>
      <c r="U16" s="47"/>
      <c r="V16" s="47"/>
      <c r="W16" s="47"/>
      <c r="X16" s="48"/>
      <c r="Y16" s="184"/>
      <c r="Z16" s="185"/>
      <c r="AA16" s="186"/>
      <c r="AB16" s="1"/>
      <c r="AC16" s="13"/>
      <c r="AD16" s="13"/>
    </row>
    <row r="17" spans="1:30" ht="15" customHeight="1" x14ac:dyDescent="0.2">
      <c r="A17" s="13"/>
      <c r="B17" s="3"/>
      <c r="C17" s="246" t="s">
        <v>18</v>
      </c>
      <c r="D17" s="62"/>
      <c r="E17" s="62"/>
      <c r="F17" s="62"/>
      <c r="G17" s="149"/>
      <c r="H17" s="224">
        <v>104</v>
      </c>
      <c r="I17" s="225"/>
      <c r="J17" s="226"/>
      <c r="K17" s="227">
        <f>H17*Total!BB3</f>
        <v>65</v>
      </c>
      <c r="L17" s="228"/>
      <c r="M17" s="229"/>
      <c r="N17" s="1"/>
      <c r="O17" s="1"/>
      <c r="P17" s="130" t="s">
        <v>103</v>
      </c>
      <c r="Q17" s="47"/>
      <c r="R17" s="47"/>
      <c r="S17" s="47"/>
      <c r="T17" s="47"/>
      <c r="U17" s="47"/>
      <c r="V17" s="47"/>
      <c r="W17" s="47"/>
      <c r="X17" s="48"/>
      <c r="Y17" s="184"/>
      <c r="Z17" s="185"/>
      <c r="AA17" s="186"/>
      <c r="AB17" s="1"/>
      <c r="AC17" s="13"/>
      <c r="AD17" s="13"/>
    </row>
    <row r="18" spans="1:30" ht="15" customHeight="1" x14ac:dyDescent="0.2">
      <c r="A18" s="13"/>
      <c r="B18" s="3"/>
      <c r="C18" s="114" t="s">
        <v>86</v>
      </c>
      <c r="D18" s="139"/>
      <c r="E18" s="139"/>
      <c r="F18" s="139"/>
      <c r="G18" s="139"/>
      <c r="H18" s="139"/>
      <c r="I18" s="139"/>
      <c r="J18" s="144"/>
      <c r="K18" s="184">
        <v>179</v>
      </c>
      <c r="L18" s="185"/>
      <c r="M18" s="186"/>
      <c r="N18" s="1"/>
      <c r="O18" s="1"/>
      <c r="P18" s="200" t="s">
        <v>101</v>
      </c>
      <c r="Q18" s="201"/>
      <c r="R18" s="201"/>
      <c r="S18" s="201"/>
      <c r="T18" s="201"/>
      <c r="U18" s="201"/>
      <c r="V18" s="201"/>
      <c r="W18" s="201"/>
      <c r="X18" s="149"/>
      <c r="Y18" s="184"/>
      <c r="Z18" s="185"/>
      <c r="AA18" s="186"/>
      <c r="AB18" s="1"/>
      <c r="AC18" s="13"/>
      <c r="AD18" s="13"/>
    </row>
    <row r="19" spans="1:30" ht="15" customHeight="1" x14ac:dyDescent="0.2">
      <c r="A19" s="13"/>
      <c r="B19" s="3"/>
      <c r="C19" s="57" t="s">
        <v>87</v>
      </c>
      <c r="D19" s="58"/>
      <c r="E19" s="58"/>
      <c r="F19" s="58"/>
      <c r="G19" s="58"/>
      <c r="H19" s="58"/>
      <c r="I19" s="58"/>
      <c r="J19" s="70"/>
      <c r="K19" s="184">
        <v>0</v>
      </c>
      <c r="L19" s="185"/>
      <c r="M19" s="186"/>
      <c r="N19" s="1"/>
      <c r="O19" s="1"/>
      <c r="P19" s="200" t="s">
        <v>101</v>
      </c>
      <c r="Q19" s="201"/>
      <c r="R19" s="201"/>
      <c r="S19" s="201"/>
      <c r="T19" s="201"/>
      <c r="U19" s="201"/>
      <c r="V19" s="201"/>
      <c r="W19" s="201"/>
      <c r="X19" s="149"/>
      <c r="Y19" s="184"/>
      <c r="Z19" s="185"/>
      <c r="AA19" s="186"/>
      <c r="AB19" s="1"/>
      <c r="AC19" s="13"/>
      <c r="AD19" s="13"/>
    </row>
    <row r="20" spans="1:30" ht="15" customHeight="1" x14ac:dyDescent="0.2">
      <c r="A20" s="13"/>
      <c r="B20" s="3"/>
      <c r="C20" s="220" t="s">
        <v>88</v>
      </c>
      <c r="D20" s="221"/>
      <c r="E20" s="221"/>
      <c r="F20" s="221"/>
      <c r="G20" s="221"/>
      <c r="H20" s="221"/>
      <c r="I20" s="221"/>
      <c r="J20" s="222"/>
      <c r="K20" s="223">
        <v>150</v>
      </c>
      <c r="L20" s="185"/>
      <c r="M20" s="186"/>
      <c r="N20" s="1"/>
      <c r="O20" s="1"/>
      <c r="P20" s="135" t="s">
        <v>8</v>
      </c>
      <c r="Q20" s="136"/>
      <c r="R20" s="136"/>
      <c r="S20" s="136"/>
      <c r="T20" s="136"/>
      <c r="U20" s="136"/>
      <c r="V20" s="136"/>
      <c r="W20" s="197">
        <f>W12+W13+Y14-Y15+Y16+Y17+Y18+Y19</f>
        <v>60083.24</v>
      </c>
      <c r="X20" s="198"/>
      <c r="Y20" s="198"/>
      <c r="Z20" s="198"/>
      <c r="AA20" s="199"/>
      <c r="AB20" s="1"/>
      <c r="AC20" s="13"/>
      <c r="AD20" s="13"/>
    </row>
    <row r="21" spans="1:30" ht="15" customHeight="1" x14ac:dyDescent="0.2">
      <c r="A21" s="13"/>
      <c r="B21" s="3"/>
      <c r="C21" s="57" t="s">
        <v>89</v>
      </c>
      <c r="D21" s="58"/>
      <c r="E21" s="58"/>
      <c r="F21" s="58"/>
      <c r="G21" s="58"/>
      <c r="H21" s="58"/>
      <c r="I21" s="58"/>
      <c r="J21" s="70"/>
      <c r="K21" s="184">
        <v>0</v>
      </c>
      <c r="L21" s="185"/>
      <c r="M21" s="186"/>
      <c r="N21" s="1"/>
      <c r="O21" s="1"/>
      <c r="P21" s="1"/>
      <c r="Q21" s="1"/>
      <c r="R21" s="1"/>
      <c r="S21" s="1"/>
      <c r="T21" s="1"/>
      <c r="U21" s="1"/>
      <c r="V21" s="1"/>
      <c r="W21" s="1"/>
      <c r="X21" s="1"/>
      <c r="Y21" s="1"/>
      <c r="Z21" s="1"/>
      <c r="AA21" s="1"/>
      <c r="AB21" s="1"/>
      <c r="AC21" s="13"/>
      <c r="AD21" s="13"/>
    </row>
    <row r="22" spans="1:30" ht="15" customHeight="1" x14ac:dyDescent="0.2">
      <c r="A22" s="13"/>
      <c r="B22" s="3"/>
      <c r="C22" s="147" t="s">
        <v>108</v>
      </c>
      <c r="D22" s="148"/>
      <c r="E22" s="148"/>
      <c r="F22" s="148"/>
      <c r="G22" s="148"/>
      <c r="H22" s="62"/>
      <c r="I22" s="62"/>
      <c r="J22" s="149"/>
      <c r="K22" s="184">
        <v>0</v>
      </c>
      <c r="L22" s="185"/>
      <c r="M22" s="186"/>
      <c r="N22" s="1"/>
      <c r="O22" s="8"/>
      <c r="P22" s="83" t="s">
        <v>11</v>
      </c>
      <c r="Q22" s="44"/>
      <c r="R22" s="44"/>
      <c r="S22" s="44"/>
      <c r="T22" s="44"/>
      <c r="U22" s="44"/>
      <c r="V22" s="44"/>
      <c r="W22" s="44"/>
      <c r="X22" s="44"/>
      <c r="Y22" s="44"/>
      <c r="Z22" s="44"/>
      <c r="AA22" s="45"/>
      <c r="AB22" s="6"/>
      <c r="AC22" s="13"/>
      <c r="AD22" s="13"/>
    </row>
    <row r="23" spans="1:30" ht="15" customHeight="1" x14ac:dyDescent="0.2">
      <c r="A23" s="13"/>
      <c r="B23" s="3"/>
      <c r="C23" s="114" t="s">
        <v>72</v>
      </c>
      <c r="D23" s="139"/>
      <c r="E23" s="139"/>
      <c r="F23" s="139"/>
      <c r="G23" s="139"/>
      <c r="H23" s="139"/>
      <c r="I23" s="139"/>
      <c r="J23" s="144"/>
      <c r="K23" s="184">
        <v>0</v>
      </c>
      <c r="L23" s="185"/>
      <c r="M23" s="186"/>
      <c r="N23" s="1"/>
      <c r="O23" s="1"/>
      <c r="P23" s="46" t="s">
        <v>13</v>
      </c>
      <c r="Q23" s="47"/>
      <c r="R23" s="47"/>
      <c r="S23" s="47"/>
      <c r="T23" s="47"/>
      <c r="U23" s="47"/>
      <c r="V23" s="47"/>
      <c r="W23" s="47"/>
      <c r="X23" s="48"/>
      <c r="Y23" s="217"/>
      <c r="Z23" s="218"/>
      <c r="AA23" s="219"/>
      <c r="AB23" s="1"/>
      <c r="AC23" s="13"/>
      <c r="AD23" s="13"/>
    </row>
    <row r="24" spans="1:30" ht="15" customHeight="1" x14ac:dyDescent="0.2">
      <c r="A24" s="13"/>
      <c r="B24" s="3"/>
      <c r="C24" s="150" t="s">
        <v>90</v>
      </c>
      <c r="D24" s="151"/>
      <c r="E24" s="151"/>
      <c r="F24" s="151"/>
      <c r="G24" s="151"/>
      <c r="H24" s="151"/>
      <c r="I24" s="151"/>
      <c r="J24" s="152"/>
      <c r="K24" s="184">
        <v>7742</v>
      </c>
      <c r="L24" s="185"/>
      <c r="M24" s="186"/>
      <c r="N24" s="1"/>
      <c r="O24" s="1"/>
      <c r="P24" s="46" t="s">
        <v>14</v>
      </c>
      <c r="Q24" s="47"/>
      <c r="R24" s="47"/>
      <c r="S24" s="47"/>
      <c r="T24" s="47"/>
      <c r="U24" s="47"/>
      <c r="V24" s="47"/>
      <c r="W24" s="47"/>
      <c r="X24" s="48"/>
      <c r="Y24" s="184"/>
      <c r="Z24" s="185"/>
      <c r="AA24" s="186"/>
      <c r="AB24" s="1"/>
      <c r="AC24" s="13"/>
      <c r="AD24" s="13"/>
    </row>
    <row r="25" spans="1:30" ht="15" customHeight="1" x14ac:dyDescent="0.2">
      <c r="A25" s="13"/>
      <c r="B25" s="3"/>
      <c r="C25" s="57" t="s">
        <v>3</v>
      </c>
      <c r="D25" s="58"/>
      <c r="E25" s="58"/>
      <c r="F25" s="58"/>
      <c r="G25" s="58"/>
      <c r="H25" s="58"/>
      <c r="I25" s="58"/>
      <c r="J25" s="70"/>
      <c r="K25" s="184">
        <v>50</v>
      </c>
      <c r="L25" s="185"/>
      <c r="M25" s="186"/>
      <c r="N25" s="1"/>
      <c r="O25" s="1"/>
      <c r="P25" s="46" t="s">
        <v>15</v>
      </c>
      <c r="Q25" s="47"/>
      <c r="R25" s="47"/>
      <c r="S25" s="47"/>
      <c r="T25" s="47"/>
      <c r="U25" s="47"/>
      <c r="V25" s="47"/>
      <c r="W25" s="47"/>
      <c r="X25" s="48"/>
      <c r="Y25" s="184"/>
      <c r="Z25" s="185"/>
      <c r="AA25" s="186"/>
      <c r="AB25" s="1"/>
      <c r="AC25" s="13"/>
      <c r="AD25" s="13"/>
    </row>
    <row r="26" spans="1:30" ht="15" customHeight="1" x14ac:dyDescent="0.2">
      <c r="A26" s="13"/>
      <c r="B26" s="3"/>
      <c r="C26" s="57" t="s">
        <v>91</v>
      </c>
      <c r="D26" s="58"/>
      <c r="E26" s="58"/>
      <c r="F26" s="58"/>
      <c r="G26" s="58"/>
      <c r="H26" s="58"/>
      <c r="I26" s="58"/>
      <c r="J26" s="70"/>
      <c r="K26" s="184">
        <v>0</v>
      </c>
      <c r="L26" s="185"/>
      <c r="M26" s="186"/>
      <c r="N26" s="1"/>
      <c r="O26" s="1"/>
      <c r="P26" s="46" t="s">
        <v>17</v>
      </c>
      <c r="Q26" s="47"/>
      <c r="R26" s="47"/>
      <c r="S26" s="47"/>
      <c r="T26" s="47"/>
      <c r="U26" s="47"/>
      <c r="V26" s="47"/>
      <c r="W26" s="47"/>
      <c r="X26" s="48"/>
      <c r="Y26" s="184"/>
      <c r="Z26" s="185"/>
      <c r="AA26" s="186"/>
      <c r="AB26" s="1"/>
      <c r="AC26" s="13"/>
      <c r="AD26" s="13"/>
    </row>
    <row r="27" spans="1:30" ht="15" customHeight="1" x14ac:dyDescent="0.2">
      <c r="A27" s="13"/>
      <c r="B27" s="3"/>
      <c r="C27" s="57" t="s">
        <v>4</v>
      </c>
      <c r="D27" s="58"/>
      <c r="E27" s="58"/>
      <c r="F27" s="58"/>
      <c r="G27" s="58"/>
      <c r="H27" s="58"/>
      <c r="I27" s="58"/>
      <c r="J27" s="70"/>
      <c r="K27" s="184">
        <v>0</v>
      </c>
      <c r="L27" s="185"/>
      <c r="M27" s="186"/>
      <c r="N27" s="1"/>
      <c r="O27" s="1"/>
      <c r="P27" s="214" t="s">
        <v>16</v>
      </c>
      <c r="Q27" s="215"/>
      <c r="R27" s="215"/>
      <c r="S27" s="215"/>
      <c r="T27" s="215"/>
      <c r="U27" s="215"/>
      <c r="V27" s="215"/>
      <c r="W27" s="215"/>
      <c r="X27" s="216"/>
      <c r="Y27" s="184"/>
      <c r="Z27" s="185"/>
      <c r="AA27" s="186"/>
      <c r="AB27" s="1"/>
      <c r="AC27" s="13"/>
      <c r="AD27" s="13"/>
    </row>
    <row r="28" spans="1:30" ht="15" customHeight="1" x14ac:dyDescent="0.2">
      <c r="A28" s="13"/>
      <c r="B28" s="3"/>
      <c r="C28" s="213" t="s">
        <v>119</v>
      </c>
      <c r="D28" s="62"/>
      <c r="E28" s="62"/>
      <c r="F28" s="62"/>
      <c r="G28" s="62"/>
      <c r="H28" s="62"/>
      <c r="I28" s="62"/>
      <c r="J28" s="149"/>
      <c r="K28" s="184">
        <v>165.67</v>
      </c>
      <c r="L28" s="185"/>
      <c r="M28" s="186"/>
      <c r="N28" s="1"/>
      <c r="O28" s="1"/>
      <c r="P28" s="208" t="s">
        <v>118</v>
      </c>
      <c r="Q28" s="209"/>
      <c r="R28" s="209"/>
      <c r="S28" s="209"/>
      <c r="T28" s="209"/>
      <c r="U28" s="209"/>
      <c r="V28" s="209"/>
      <c r="W28" s="209"/>
      <c r="X28" s="152"/>
      <c r="Y28" s="210"/>
      <c r="Z28" s="211"/>
      <c r="AA28" s="212"/>
      <c r="AB28" s="1"/>
      <c r="AC28" s="13"/>
      <c r="AD28" s="13"/>
    </row>
    <row r="29" spans="1:30" ht="15" customHeight="1" x14ac:dyDescent="0.2">
      <c r="A29" s="13"/>
      <c r="B29" s="3"/>
      <c r="C29" s="57" t="s">
        <v>93</v>
      </c>
      <c r="D29" s="58"/>
      <c r="E29" s="58"/>
      <c r="F29" s="58"/>
      <c r="G29" s="58"/>
      <c r="H29" s="58"/>
      <c r="I29" s="58"/>
      <c r="J29" s="70"/>
      <c r="K29" s="184">
        <v>0</v>
      </c>
      <c r="L29" s="185"/>
      <c r="M29" s="186"/>
      <c r="N29" s="1"/>
      <c r="O29" s="1"/>
      <c r="P29" s="200" t="s">
        <v>101</v>
      </c>
      <c r="Q29" s="201"/>
      <c r="R29" s="201"/>
      <c r="S29" s="201"/>
      <c r="T29" s="201"/>
      <c r="U29" s="201"/>
      <c r="V29" s="201"/>
      <c r="W29" s="201"/>
      <c r="X29" s="149"/>
      <c r="Y29" s="184"/>
      <c r="Z29" s="185"/>
      <c r="AA29" s="186"/>
      <c r="AB29" s="1"/>
      <c r="AC29" s="13"/>
      <c r="AD29" s="13"/>
    </row>
    <row r="30" spans="1:30" ht="15" customHeight="1" x14ac:dyDescent="0.2">
      <c r="A30" s="13"/>
      <c r="B30" s="3"/>
      <c r="C30" s="57" t="s">
        <v>94</v>
      </c>
      <c r="D30" s="58"/>
      <c r="E30" s="58"/>
      <c r="F30" s="58"/>
      <c r="G30" s="58"/>
      <c r="H30" s="58"/>
      <c r="I30" s="58"/>
      <c r="J30" s="70"/>
      <c r="K30" s="184">
        <v>439.04</v>
      </c>
      <c r="L30" s="185"/>
      <c r="M30" s="186"/>
      <c r="N30" s="1"/>
      <c r="O30" s="1"/>
      <c r="P30" s="200" t="s">
        <v>101</v>
      </c>
      <c r="Q30" s="201"/>
      <c r="R30" s="201"/>
      <c r="S30" s="201"/>
      <c r="T30" s="201"/>
      <c r="U30" s="201"/>
      <c r="V30" s="201"/>
      <c r="W30" s="201"/>
      <c r="X30" s="149"/>
      <c r="Y30" s="184"/>
      <c r="Z30" s="185"/>
      <c r="AA30" s="186"/>
      <c r="AB30" s="1"/>
      <c r="AC30" s="13"/>
      <c r="AD30" s="13"/>
    </row>
    <row r="31" spans="1:30" ht="15" customHeight="1" x14ac:dyDescent="0.2">
      <c r="A31" s="13"/>
      <c r="B31" s="3"/>
      <c r="C31" s="57" t="s">
        <v>95</v>
      </c>
      <c r="D31" s="58"/>
      <c r="E31" s="58"/>
      <c r="F31" s="58"/>
      <c r="G31" s="58"/>
      <c r="H31" s="58"/>
      <c r="I31" s="58"/>
      <c r="J31" s="70"/>
      <c r="K31" s="184">
        <v>0</v>
      </c>
      <c r="L31" s="185"/>
      <c r="M31" s="186"/>
      <c r="N31" s="1"/>
      <c r="O31" s="1"/>
      <c r="P31" s="109" t="s">
        <v>109</v>
      </c>
      <c r="Q31" s="47"/>
      <c r="R31" s="47"/>
      <c r="S31" s="47"/>
      <c r="T31" s="47"/>
      <c r="U31" s="47"/>
      <c r="V31" s="47"/>
      <c r="W31" s="47"/>
      <c r="X31" s="48"/>
      <c r="Y31" s="190">
        <f>SUM(Y23:AA30)+K42-Y28</f>
        <v>27095.58</v>
      </c>
      <c r="Z31" s="191"/>
      <c r="AA31" s="192"/>
      <c r="AB31" s="1"/>
      <c r="AC31" s="13"/>
      <c r="AD31" s="13"/>
    </row>
    <row r="32" spans="1:30" ht="15" customHeight="1" thickBot="1" x14ac:dyDescent="0.25">
      <c r="A32" s="13"/>
      <c r="B32" s="3"/>
      <c r="C32" s="57" t="s">
        <v>96</v>
      </c>
      <c r="D32" s="104"/>
      <c r="E32" s="104"/>
      <c r="F32" s="104"/>
      <c r="G32" s="104"/>
      <c r="H32" s="104"/>
      <c r="I32" s="104"/>
      <c r="J32" s="105"/>
      <c r="K32" s="184">
        <v>6700</v>
      </c>
      <c r="L32" s="185"/>
      <c r="M32" s="186"/>
      <c r="N32" s="1"/>
      <c r="O32" s="1"/>
      <c r="P32" s="1"/>
      <c r="Q32" s="1"/>
      <c r="R32" s="1"/>
      <c r="S32" s="1"/>
      <c r="T32" s="1"/>
      <c r="U32" s="1"/>
      <c r="V32" s="1"/>
      <c r="W32" s="1"/>
      <c r="X32" s="1"/>
      <c r="Y32" s="1"/>
      <c r="Z32" s="1"/>
      <c r="AA32" s="1"/>
      <c r="AB32" s="1"/>
      <c r="AC32" s="13"/>
      <c r="AD32" s="13"/>
    </row>
    <row r="33" spans="1:58" ht="15" customHeight="1" thickTop="1" x14ac:dyDescent="0.2">
      <c r="A33" s="13"/>
      <c r="B33" s="3"/>
      <c r="C33" s="114" t="s">
        <v>97</v>
      </c>
      <c r="D33" s="115"/>
      <c r="E33" s="115"/>
      <c r="F33" s="115"/>
      <c r="G33" s="115"/>
      <c r="H33" s="115"/>
      <c r="I33" s="115"/>
      <c r="J33" s="116"/>
      <c r="K33" s="184">
        <v>4519.8999999999996</v>
      </c>
      <c r="L33" s="185"/>
      <c r="M33" s="186"/>
      <c r="N33" s="2" t="s">
        <v>36</v>
      </c>
      <c r="O33" s="9" t="s">
        <v>36</v>
      </c>
      <c r="P33" s="178" t="s">
        <v>10</v>
      </c>
      <c r="Q33" s="179"/>
      <c r="R33" s="179"/>
      <c r="S33" s="179"/>
      <c r="T33" s="179"/>
      <c r="U33" s="179"/>
      <c r="V33" s="179"/>
      <c r="W33" s="179"/>
      <c r="X33" s="180"/>
      <c r="Y33" s="205">
        <f>W9-W20-Y31</f>
        <v>21125.040000000001</v>
      </c>
      <c r="Z33" s="206"/>
      <c r="AA33" s="207"/>
      <c r="AB33" s="5"/>
      <c r="AC33" s="13"/>
      <c r="AD33" s="13"/>
    </row>
    <row r="34" spans="1:58" ht="15" customHeight="1" x14ac:dyDescent="0.2">
      <c r="A34" s="13"/>
      <c r="B34" s="3"/>
      <c r="C34" s="57" t="s">
        <v>12</v>
      </c>
      <c r="D34" s="104"/>
      <c r="E34" s="104"/>
      <c r="F34" s="104"/>
      <c r="G34" s="104"/>
      <c r="H34" s="104"/>
      <c r="I34" s="104" t="s">
        <v>36</v>
      </c>
      <c r="J34" s="105"/>
      <c r="K34" s="184">
        <v>0</v>
      </c>
      <c r="L34" s="185"/>
      <c r="M34" s="186"/>
      <c r="N34" s="1"/>
      <c r="O34" s="3"/>
      <c r="P34" s="203"/>
      <c r="Q34" s="203"/>
      <c r="R34" s="203"/>
      <c r="S34" s="203"/>
      <c r="T34" s="203"/>
      <c r="U34" s="203"/>
      <c r="V34" s="203"/>
      <c r="W34" s="203"/>
      <c r="X34" s="203"/>
      <c r="Y34" s="204"/>
      <c r="Z34" s="204"/>
      <c r="AA34" s="204"/>
      <c r="AB34" s="3"/>
      <c r="AC34" s="13"/>
      <c r="AD34" s="13"/>
      <c r="AJ34" s="237" t="s">
        <v>122</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184">
        <v>0</v>
      </c>
      <c r="L35" s="185"/>
      <c r="M35" s="186"/>
      <c r="N35" s="1"/>
      <c r="O35" s="3"/>
      <c r="P35" s="83" t="s">
        <v>110</v>
      </c>
      <c r="Q35" s="131"/>
      <c r="R35" s="131"/>
      <c r="S35" s="131"/>
      <c r="T35" s="131"/>
      <c r="U35" s="131"/>
      <c r="V35" s="131"/>
      <c r="W35" s="131"/>
      <c r="X35" s="131"/>
      <c r="Y35" s="132"/>
      <c r="Z35" s="132"/>
      <c r="AA35" s="133"/>
      <c r="AB35" s="3"/>
      <c r="AC35" s="35">
        <v>0</v>
      </c>
      <c r="AD35" s="13"/>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184"/>
      <c r="L36" s="185"/>
      <c r="M36" s="186"/>
      <c r="N36" s="1"/>
      <c r="O36" s="3"/>
      <c r="P36" s="172" t="s">
        <v>111</v>
      </c>
      <c r="Q36" s="173"/>
      <c r="R36" s="173"/>
      <c r="S36" s="173"/>
      <c r="T36" s="173"/>
      <c r="U36" s="173"/>
      <c r="V36" s="174"/>
      <c r="W36" s="175">
        <v>1.4999999999999999E-2</v>
      </c>
      <c r="X36" s="176"/>
      <c r="Y36" s="177">
        <f>MAX(AC35,AC36)</f>
        <v>316.87560000000002</v>
      </c>
      <c r="Z36" s="64"/>
      <c r="AA36" s="65"/>
      <c r="AB36" s="3"/>
      <c r="AC36" s="35">
        <f>Y33*W36</f>
        <v>316.87560000000002</v>
      </c>
      <c r="AD36" s="13"/>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184">
        <v>200</v>
      </c>
      <c r="L37" s="185"/>
      <c r="M37" s="186"/>
      <c r="N37" s="1"/>
      <c r="O37" s="3"/>
      <c r="P37" s="172" t="s">
        <v>117</v>
      </c>
      <c r="Q37" s="173"/>
      <c r="R37" s="173"/>
      <c r="S37" s="173"/>
      <c r="T37" s="173"/>
      <c r="U37" s="173"/>
      <c r="V37" s="174"/>
      <c r="W37" s="175">
        <v>0.18</v>
      </c>
      <c r="X37" s="176">
        <v>0.18</v>
      </c>
      <c r="Y37" s="177">
        <f>MAX(AC35,AC37)</f>
        <v>3042.0057600000005</v>
      </c>
      <c r="Z37" s="64">
        <f>(Y33*0.8)*X37</f>
        <v>3042.0057600000005</v>
      </c>
      <c r="AA37" s="65"/>
      <c r="AB37" s="3"/>
      <c r="AC37" s="35">
        <f>((Y33*0.8)+Y23-Y28)*W37</f>
        <v>3042.0057600000005</v>
      </c>
      <c r="AD37" s="13"/>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92" t="s">
        <v>126</v>
      </c>
      <c r="D38" s="93"/>
      <c r="E38" s="93"/>
      <c r="F38" s="93"/>
      <c r="G38" s="93"/>
      <c r="H38" s="93"/>
      <c r="I38" s="93"/>
      <c r="J38" s="94"/>
      <c r="K38" s="184">
        <v>119.28</v>
      </c>
      <c r="L38" s="185"/>
      <c r="M38" s="186"/>
      <c r="N38" s="1"/>
      <c r="O38" s="3"/>
      <c r="P38" s="172" t="s">
        <v>116</v>
      </c>
      <c r="Q38" s="173"/>
      <c r="R38" s="173"/>
      <c r="S38" s="173"/>
      <c r="T38" s="173"/>
      <c r="U38" s="173"/>
      <c r="V38" s="174"/>
      <c r="W38" s="175">
        <v>4.9500000000000002E-2</v>
      </c>
      <c r="X38" s="176">
        <v>4.9500000000000002E-2</v>
      </c>
      <c r="Y38" s="177">
        <f>MAX(AC35,AC38)</f>
        <v>836.55158400000016</v>
      </c>
      <c r="Z38" s="64">
        <f>(Y33*0.8)*X38</f>
        <v>836.55158400000016</v>
      </c>
      <c r="AA38" s="65"/>
      <c r="AB38" s="3"/>
      <c r="AC38" s="35">
        <f>((Y33*0.8)+Y23-Y28)*W38</f>
        <v>836.55158400000016</v>
      </c>
      <c r="AD38" s="13"/>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92" t="s">
        <v>124</v>
      </c>
      <c r="D39" s="93"/>
      <c r="E39" s="93"/>
      <c r="F39" s="93"/>
      <c r="G39" s="93"/>
      <c r="H39" s="93"/>
      <c r="I39" s="93"/>
      <c r="J39" s="94"/>
      <c r="K39" s="184">
        <v>2875.46</v>
      </c>
      <c r="L39" s="185"/>
      <c r="M39" s="186"/>
      <c r="N39" s="1"/>
      <c r="O39" s="3"/>
      <c r="P39" s="100" t="s">
        <v>112</v>
      </c>
      <c r="Q39" s="101"/>
      <c r="R39" s="101"/>
      <c r="S39" s="101"/>
      <c r="T39" s="101"/>
      <c r="U39" s="101"/>
      <c r="V39" s="101"/>
      <c r="W39" s="101"/>
      <c r="X39" s="101"/>
      <c r="Y39" s="102"/>
      <c r="Z39" s="102"/>
      <c r="AA39" s="103"/>
      <c r="AB39" s="3"/>
      <c r="AC39" s="13"/>
      <c r="AD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92" t="s">
        <v>101</v>
      </c>
      <c r="D40" s="93"/>
      <c r="E40" s="93"/>
      <c r="F40" s="93"/>
      <c r="G40" s="93"/>
      <c r="H40" s="93"/>
      <c r="I40" s="93"/>
      <c r="J40" s="94"/>
      <c r="K40" s="184">
        <v>0</v>
      </c>
      <c r="L40" s="185"/>
      <c r="M40" s="186"/>
      <c r="N40" s="1"/>
      <c r="O40" s="1"/>
      <c r="P40" s="117" t="s">
        <v>113</v>
      </c>
      <c r="Q40" s="118"/>
      <c r="R40" s="118"/>
      <c r="S40" s="118"/>
      <c r="T40" s="118"/>
      <c r="U40" s="118"/>
      <c r="V40" s="118"/>
      <c r="W40" s="118"/>
      <c r="X40" s="118"/>
      <c r="Y40" s="118"/>
      <c r="Z40" s="118"/>
      <c r="AA40" s="119"/>
      <c r="AB40" s="1"/>
      <c r="AC40" s="13"/>
      <c r="AD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92" t="s">
        <v>101</v>
      </c>
      <c r="D41" s="93"/>
      <c r="E41" s="93"/>
      <c r="F41" s="93"/>
      <c r="G41" s="93"/>
      <c r="H41" s="93"/>
      <c r="I41" s="93"/>
      <c r="J41" s="94"/>
      <c r="K41" s="184">
        <v>0</v>
      </c>
      <c r="L41" s="185"/>
      <c r="M41" s="186"/>
      <c r="N41" s="1"/>
      <c r="O41" s="1"/>
      <c r="P41" s="120" t="s">
        <v>114</v>
      </c>
      <c r="Q41" s="121"/>
      <c r="R41" s="121"/>
      <c r="S41" s="121"/>
      <c r="T41" s="121"/>
      <c r="U41" s="121"/>
      <c r="V41" s="121"/>
      <c r="W41" s="121"/>
      <c r="X41" s="121"/>
      <c r="Y41" s="122"/>
      <c r="Z41" s="122"/>
      <c r="AA41" s="123"/>
      <c r="AB41" s="1"/>
      <c r="AC41" s="13"/>
      <c r="AD41" s="13"/>
    </row>
    <row r="42" spans="1:58" ht="15" customHeight="1" x14ac:dyDescent="0.2">
      <c r="A42" s="13"/>
      <c r="B42" s="3"/>
      <c r="C42" s="187" t="s">
        <v>102</v>
      </c>
      <c r="D42" s="188"/>
      <c r="E42" s="188"/>
      <c r="F42" s="188"/>
      <c r="G42" s="188"/>
      <c r="H42" s="188"/>
      <c r="I42" s="188"/>
      <c r="J42" s="189"/>
      <c r="K42" s="190">
        <f>SUM(K6:M41)</f>
        <v>27095.58</v>
      </c>
      <c r="L42" s="191"/>
      <c r="M42" s="192"/>
      <c r="N42" s="1"/>
      <c r="O42" s="1"/>
      <c r="P42" s="124" t="s">
        <v>115</v>
      </c>
      <c r="Q42" s="125"/>
      <c r="R42" s="125"/>
      <c r="S42" s="125"/>
      <c r="T42" s="125"/>
      <c r="U42" s="125"/>
      <c r="V42" s="125"/>
      <c r="W42" s="125"/>
      <c r="X42" s="125"/>
      <c r="Y42" s="125">
        <f>W9-W20-Y31-Y40</f>
        <v>21125.040000000001</v>
      </c>
      <c r="Z42" s="125"/>
      <c r="AA42" s="126"/>
      <c r="AC42" s="13"/>
      <c r="AD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c r="AD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c r="AD44" s="13"/>
    </row>
    <row r="45" spans="1:58"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s="10" customFormat="1" x14ac:dyDescent="0.2"/>
    <row r="83" spans="1:28"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sheetData>
  <sheetProtection algorithmName="SHA-512" hashValue="vDIb7etCP3NJe4RBMl5xRZl0AXAcCh/jAb4NV2MmOqBVVl0rmR19HAUxlRZGj0iJ2mWTK1PSghVtjFtBmvCJJg==" saltValue="KXOG6RX9VO7HQWc5H3nY8Q==" spinCount="100000" sheet="1" objects="1" scenarios="1"/>
  <mergeCells count="159">
    <mergeCell ref="AJ34:BF40"/>
    <mergeCell ref="P39:AA39"/>
    <mergeCell ref="P40:AA40"/>
    <mergeCell ref="P41:AA41"/>
    <mergeCell ref="P36:V36"/>
    <mergeCell ref="W36:X36"/>
    <mergeCell ref="Y36:AA36"/>
    <mergeCell ref="P37:V37"/>
    <mergeCell ref="W37:X37"/>
    <mergeCell ref="Y37:AA37"/>
    <mergeCell ref="U4:V4"/>
    <mergeCell ref="W4:X4"/>
    <mergeCell ref="Y4:Z4"/>
    <mergeCell ref="AA4:AB4"/>
    <mergeCell ref="C5:M5"/>
    <mergeCell ref="P5:AA5"/>
    <mergeCell ref="B3:AB3"/>
    <mergeCell ref="C4:D4"/>
    <mergeCell ref="E4:F4"/>
    <mergeCell ref="G4:H4"/>
    <mergeCell ref="I4:J4"/>
    <mergeCell ref="K4:L4"/>
    <mergeCell ref="M4:N4"/>
    <mergeCell ref="O4:P4"/>
    <mergeCell ref="Q4:R4"/>
    <mergeCell ref="S4:T4"/>
    <mergeCell ref="K8:M8"/>
    <mergeCell ref="P8:X8"/>
    <mergeCell ref="Y8:AA8"/>
    <mergeCell ref="C9:J9"/>
    <mergeCell ref="K9:M9"/>
    <mergeCell ref="C8:H8"/>
    <mergeCell ref="I8:J8"/>
    <mergeCell ref="C6:J6"/>
    <mergeCell ref="K6:M6"/>
    <mergeCell ref="C7:J7"/>
    <mergeCell ref="K7:M7"/>
    <mergeCell ref="P7:X7"/>
    <mergeCell ref="Y7:AA7"/>
    <mergeCell ref="C10:J10"/>
    <mergeCell ref="K10:M10"/>
    <mergeCell ref="C11:J11"/>
    <mergeCell ref="K11:M11"/>
    <mergeCell ref="P11:AA11"/>
    <mergeCell ref="C12:J12"/>
    <mergeCell ref="K12:M12"/>
    <mergeCell ref="P12:V12"/>
    <mergeCell ref="W12:AA12"/>
    <mergeCell ref="C15:J15"/>
    <mergeCell ref="K15:M15"/>
    <mergeCell ref="P15:X15"/>
    <mergeCell ref="Y15:AA15"/>
    <mergeCell ref="C16:J16"/>
    <mergeCell ref="K16:M16"/>
    <mergeCell ref="P16:X16"/>
    <mergeCell ref="Y16:AA16"/>
    <mergeCell ref="C13:J13"/>
    <mergeCell ref="K13:M13"/>
    <mergeCell ref="C14:J14"/>
    <mergeCell ref="K14:M14"/>
    <mergeCell ref="P14:X14"/>
    <mergeCell ref="Y14:AA14"/>
    <mergeCell ref="P13:V13"/>
    <mergeCell ref="C19:J19"/>
    <mergeCell ref="K19:M19"/>
    <mergeCell ref="Y19:AA19"/>
    <mergeCell ref="C20:J20"/>
    <mergeCell ref="K20:M20"/>
    <mergeCell ref="P19:X19"/>
    <mergeCell ref="H17:J17"/>
    <mergeCell ref="K17:M17"/>
    <mergeCell ref="P17:X17"/>
    <mergeCell ref="Y17:AA17"/>
    <mergeCell ref="C18:J18"/>
    <mergeCell ref="K18:M18"/>
    <mergeCell ref="Y18:AA18"/>
    <mergeCell ref="C17:G17"/>
    <mergeCell ref="P18:X18"/>
    <mergeCell ref="C24:J24"/>
    <mergeCell ref="K24:M24"/>
    <mergeCell ref="P24:X24"/>
    <mergeCell ref="Y24:AA24"/>
    <mergeCell ref="C25:J25"/>
    <mergeCell ref="K25:M25"/>
    <mergeCell ref="P25:X25"/>
    <mergeCell ref="Y25:AA25"/>
    <mergeCell ref="C21:J21"/>
    <mergeCell ref="K21:M21"/>
    <mergeCell ref="C22:J22"/>
    <mergeCell ref="K22:M22"/>
    <mergeCell ref="P22:AA22"/>
    <mergeCell ref="C23:J23"/>
    <mergeCell ref="K23:M23"/>
    <mergeCell ref="P23:X23"/>
    <mergeCell ref="Y23:AA23"/>
    <mergeCell ref="P28:X28"/>
    <mergeCell ref="Y28:AA28"/>
    <mergeCell ref="C29:J29"/>
    <mergeCell ref="K29:M29"/>
    <mergeCell ref="Y29:AA29"/>
    <mergeCell ref="P29:X29"/>
    <mergeCell ref="C28:J28"/>
    <mergeCell ref="K28:M28"/>
    <mergeCell ref="C26:J26"/>
    <mergeCell ref="K26:M26"/>
    <mergeCell ref="P26:X26"/>
    <mergeCell ref="Y26:AA26"/>
    <mergeCell ref="C27:J27"/>
    <mergeCell ref="K27:M27"/>
    <mergeCell ref="P27:X27"/>
    <mergeCell ref="Y27:AA27"/>
    <mergeCell ref="AA2:AB2"/>
    <mergeCell ref="B2:Z2"/>
    <mergeCell ref="P6:V6"/>
    <mergeCell ref="W6:AA6"/>
    <mergeCell ref="P9:V9"/>
    <mergeCell ref="W9:AA9"/>
    <mergeCell ref="P42:AA42"/>
    <mergeCell ref="P38:V38"/>
    <mergeCell ref="W38:X38"/>
    <mergeCell ref="Y38:AA38"/>
    <mergeCell ref="C37:J37"/>
    <mergeCell ref="K37:M37"/>
    <mergeCell ref="C38:J38"/>
    <mergeCell ref="K38:M38"/>
    <mergeCell ref="K39:M39"/>
    <mergeCell ref="C40:J40"/>
    <mergeCell ref="P34:X34"/>
    <mergeCell ref="Y34:AA34"/>
    <mergeCell ref="P33:X33"/>
    <mergeCell ref="K35:M35"/>
    <mergeCell ref="C36:J36"/>
    <mergeCell ref="K36:M36"/>
    <mergeCell ref="Y33:AA33"/>
    <mergeCell ref="P35:AA35"/>
    <mergeCell ref="C41:J41"/>
    <mergeCell ref="K41:M41"/>
    <mergeCell ref="C42:J42"/>
    <mergeCell ref="K42:M42"/>
    <mergeCell ref="C39:J39"/>
    <mergeCell ref="W13:AA13"/>
    <mergeCell ref="P20:V20"/>
    <mergeCell ref="W20:AA20"/>
    <mergeCell ref="C35:J35"/>
    <mergeCell ref="K40:M40"/>
    <mergeCell ref="C32:J32"/>
    <mergeCell ref="K32:M32"/>
    <mergeCell ref="C33:J33"/>
    <mergeCell ref="K33:M33"/>
    <mergeCell ref="C34:J34"/>
    <mergeCell ref="K34:M34"/>
    <mergeCell ref="C30:J30"/>
    <mergeCell ref="K30:M30"/>
    <mergeCell ref="Y30:AA30"/>
    <mergeCell ref="C31:J31"/>
    <mergeCell ref="K31:M31"/>
    <mergeCell ref="P31:X31"/>
    <mergeCell ref="Y31:AA31"/>
    <mergeCell ref="P30:X30"/>
  </mergeCells>
  <hyperlinks>
    <hyperlink ref="E4:F4" location="Jan!A1" display="Jan" xr:uid="{00000000-0004-0000-0500-000000000000}"/>
    <hyperlink ref="G4:H4" location="Feb!A1" display="Feb" xr:uid="{00000000-0004-0000-0500-000001000000}"/>
    <hyperlink ref="I4:J4" location="March!A1" display="March" xr:uid="{00000000-0004-0000-0500-000002000000}"/>
    <hyperlink ref="K4:L4" location="April!A1" display="April" xr:uid="{00000000-0004-0000-0500-000003000000}"/>
    <hyperlink ref="M4:N4" location="May!A1" display="May" xr:uid="{00000000-0004-0000-0500-000004000000}"/>
    <hyperlink ref="O4:P4" location="June!A1" display="June" xr:uid="{00000000-0004-0000-0500-000005000000}"/>
    <hyperlink ref="Q4:R4" location="July!A1" display="July" xr:uid="{00000000-0004-0000-0500-000006000000}"/>
    <hyperlink ref="S4:T4" location="Aug!A1" display="Aug" xr:uid="{00000000-0004-0000-0500-000007000000}"/>
    <hyperlink ref="U4:V4" location="Sep!A1" display="Sep" xr:uid="{00000000-0004-0000-0500-000008000000}"/>
    <hyperlink ref="W4:X4" location="Oct!A1" display="Oct" xr:uid="{00000000-0004-0000-0500-000009000000}"/>
    <hyperlink ref="Y4:Z4" location="Nov!A1" display="Nov" xr:uid="{00000000-0004-0000-0500-00000A000000}"/>
    <hyperlink ref="AA4:AB4" location="Dec!A1" display="Dec" xr:uid="{00000000-0004-0000-0500-00000B000000}"/>
    <hyperlink ref="C4:D4" location="Total!A1" display="Total" xr:uid="{00000000-0004-0000-0500-00000C000000}"/>
    <hyperlink ref="C20:J20" r:id="rId1" display="Payroll Processing Fee" xr:uid="{00000000-0004-0000-0500-00000D000000}"/>
    <hyperlink ref="P41:X41" r:id="rId2" display="Net Profit/Loss" xr:uid="{00000000-0004-0000-0500-00000E000000}"/>
  </hyperlinks>
  <pageMargins left="0.75" right="0.75" top="1" bottom="1" header="0.5" footer="0.5"/>
  <pageSetup orientation="portrait" r:id="rId3"/>
  <headerFooter alignWithMargins="0"/>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661"/>
  <sheetViews>
    <sheetView zoomScale="125" zoomScaleNormal="125" workbookViewId="0">
      <selection activeCell="K11" sqref="K11:M11"/>
    </sheetView>
  </sheetViews>
  <sheetFormatPr defaultRowHeight="12.75" x14ac:dyDescent="0.2"/>
  <cols>
    <col min="1" max="1" width="3.7109375" customWidth="1"/>
    <col min="2" max="2" width="2.57031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8" width="3.140625" customWidth="1"/>
    <col min="29" max="66" width="3.140625" style="10" customWidth="1"/>
    <col min="67" max="81" width="9.140625" style="10"/>
  </cols>
  <sheetData>
    <row r="1" spans="1:54"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54" ht="18.75" customHeight="1" x14ac:dyDescent="0.2">
      <c r="A2" s="13"/>
      <c r="B2" s="75" t="s">
        <v>53</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3"/>
      <c r="AD2" s="13"/>
    </row>
    <row r="3" spans="1:54"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3"/>
      <c r="AD3" s="13"/>
      <c r="BB3" s="10">
        <v>0.625</v>
      </c>
    </row>
    <row r="4" spans="1:54" ht="18.75" customHeight="1" x14ac:dyDescent="0.2">
      <c r="A4" s="13"/>
      <c r="B4" s="15"/>
      <c r="C4" s="236" t="s">
        <v>37</v>
      </c>
      <c r="D4" s="232"/>
      <c r="E4" s="231" t="s">
        <v>23</v>
      </c>
      <c r="F4" s="232"/>
      <c r="G4" s="231" t="s">
        <v>24</v>
      </c>
      <c r="H4" s="232"/>
      <c r="I4" s="231" t="s">
        <v>25</v>
      </c>
      <c r="J4" s="232"/>
      <c r="K4" s="231" t="s">
        <v>26</v>
      </c>
      <c r="L4" s="232"/>
      <c r="M4" s="231" t="s">
        <v>27</v>
      </c>
      <c r="N4" s="232"/>
      <c r="O4" s="231" t="s">
        <v>28</v>
      </c>
      <c r="P4" s="232"/>
      <c r="Q4" s="231" t="s">
        <v>29</v>
      </c>
      <c r="R4" s="232"/>
      <c r="S4" s="231" t="s">
        <v>30</v>
      </c>
      <c r="T4" s="232"/>
      <c r="U4" s="231" t="s">
        <v>31</v>
      </c>
      <c r="V4" s="232"/>
      <c r="W4" s="231" t="s">
        <v>32</v>
      </c>
      <c r="X4" s="232"/>
      <c r="Y4" s="231" t="s">
        <v>33</v>
      </c>
      <c r="Z4" s="232"/>
      <c r="AA4" s="231" t="s">
        <v>34</v>
      </c>
      <c r="AB4" s="232"/>
      <c r="AC4" s="13"/>
      <c r="AD4" s="13"/>
    </row>
    <row r="5" spans="1:54" ht="15" customHeight="1" x14ac:dyDescent="0.2">
      <c r="A5" s="13"/>
      <c r="B5" s="11"/>
      <c r="C5" s="66" t="s">
        <v>1</v>
      </c>
      <c r="D5" s="67"/>
      <c r="E5" s="68"/>
      <c r="F5" s="68"/>
      <c r="G5" s="68"/>
      <c r="H5" s="68"/>
      <c r="I5" s="68"/>
      <c r="J5" s="68"/>
      <c r="K5" s="68"/>
      <c r="L5" s="68"/>
      <c r="M5" s="69"/>
      <c r="N5" s="1"/>
      <c r="O5" s="4" t="s">
        <v>35</v>
      </c>
      <c r="P5" s="81" t="s">
        <v>5</v>
      </c>
      <c r="Q5" s="44"/>
      <c r="R5" s="44"/>
      <c r="S5" s="44"/>
      <c r="T5" s="44"/>
      <c r="U5" s="44"/>
      <c r="V5" s="44"/>
      <c r="W5" s="44"/>
      <c r="X5" s="44"/>
      <c r="Y5" s="44"/>
      <c r="Z5" s="44"/>
      <c r="AA5" s="82"/>
      <c r="AB5" s="5"/>
      <c r="AC5" s="13"/>
      <c r="AD5" s="13"/>
    </row>
    <row r="6" spans="1:54" ht="15" customHeight="1" x14ac:dyDescent="0.2">
      <c r="A6" s="13"/>
      <c r="B6" s="3"/>
      <c r="C6" s="57" t="s">
        <v>76</v>
      </c>
      <c r="D6" s="58"/>
      <c r="E6" s="58"/>
      <c r="F6" s="58"/>
      <c r="G6" s="58"/>
      <c r="H6" s="58"/>
      <c r="I6" s="58"/>
      <c r="J6" s="70"/>
      <c r="K6" s="184">
        <v>1104.18</v>
      </c>
      <c r="L6" s="185"/>
      <c r="M6" s="186"/>
      <c r="N6" s="1"/>
      <c r="O6" s="1"/>
      <c r="P6" s="61" t="s">
        <v>20</v>
      </c>
      <c r="Q6" s="62"/>
      <c r="R6" s="62"/>
      <c r="S6" s="62"/>
      <c r="T6" s="62"/>
      <c r="U6" s="62"/>
      <c r="V6" s="62"/>
      <c r="W6" s="202">
        <v>112030.61</v>
      </c>
      <c r="X6" s="195"/>
      <c r="Y6" s="195"/>
      <c r="Z6" s="195"/>
      <c r="AA6" s="196"/>
      <c r="AB6" s="1"/>
      <c r="AC6" s="13"/>
      <c r="AD6" s="13"/>
    </row>
    <row r="7" spans="1:54" ht="15" customHeight="1" x14ac:dyDescent="0.2">
      <c r="A7" s="13"/>
      <c r="B7" s="3"/>
      <c r="C7" s="114" t="s">
        <v>0</v>
      </c>
      <c r="D7" s="139"/>
      <c r="E7" s="139"/>
      <c r="F7" s="139"/>
      <c r="G7" s="139"/>
      <c r="H7" s="139"/>
      <c r="I7" s="139"/>
      <c r="J7" s="156"/>
      <c r="K7" s="184">
        <v>40.25</v>
      </c>
      <c r="L7" s="185"/>
      <c r="M7" s="186"/>
      <c r="N7" s="1"/>
      <c r="O7" s="1"/>
      <c r="P7" s="49" t="s">
        <v>6</v>
      </c>
      <c r="Q7" s="50"/>
      <c r="R7" s="50"/>
      <c r="S7" s="50"/>
      <c r="T7" s="50"/>
      <c r="U7" s="50"/>
      <c r="V7" s="50"/>
      <c r="W7" s="50"/>
      <c r="X7" s="51"/>
      <c r="Y7" s="217"/>
      <c r="Z7" s="218"/>
      <c r="AA7" s="219"/>
      <c r="AB7" s="1"/>
      <c r="AC7" s="13"/>
      <c r="AD7" s="13"/>
    </row>
    <row r="8" spans="1:54" ht="15" customHeight="1" x14ac:dyDescent="0.2">
      <c r="A8" s="13"/>
      <c r="B8" s="3"/>
      <c r="C8" s="57" t="s">
        <v>77</v>
      </c>
      <c r="D8" s="58"/>
      <c r="E8" s="58"/>
      <c r="F8" s="58"/>
      <c r="G8" s="58"/>
      <c r="H8" s="58"/>
      <c r="I8" s="59" t="s">
        <v>36</v>
      </c>
      <c r="J8" s="60"/>
      <c r="K8" s="184">
        <v>0</v>
      </c>
      <c r="L8" s="185"/>
      <c r="M8" s="186"/>
      <c r="N8" s="1"/>
      <c r="O8" s="1"/>
      <c r="P8" s="49" t="s">
        <v>19</v>
      </c>
      <c r="Q8" s="50"/>
      <c r="R8" s="50"/>
      <c r="S8" s="50"/>
      <c r="T8" s="50"/>
      <c r="U8" s="50"/>
      <c r="V8" s="50"/>
      <c r="W8" s="50"/>
      <c r="X8" s="51"/>
      <c r="Y8" s="217">
        <v>130</v>
      </c>
      <c r="Z8" s="218"/>
      <c r="AA8" s="219"/>
      <c r="AB8" s="1"/>
      <c r="AC8" s="13"/>
      <c r="AD8" s="13"/>
    </row>
    <row r="9" spans="1:54" ht="15" customHeight="1" x14ac:dyDescent="0.2">
      <c r="A9" s="13"/>
      <c r="B9" s="3"/>
      <c r="C9" s="57" t="s">
        <v>78</v>
      </c>
      <c r="D9" s="58"/>
      <c r="E9" s="58"/>
      <c r="F9" s="58"/>
      <c r="G9" s="58"/>
      <c r="H9" s="58"/>
      <c r="I9" s="58"/>
      <c r="J9" s="70"/>
      <c r="K9" s="184">
        <v>0</v>
      </c>
      <c r="L9" s="185"/>
      <c r="M9" s="186"/>
      <c r="N9" s="1"/>
      <c r="O9" s="1"/>
      <c r="P9" s="61" t="s">
        <v>7</v>
      </c>
      <c r="Q9" s="62"/>
      <c r="R9" s="62"/>
      <c r="S9" s="62"/>
      <c r="T9" s="62"/>
      <c r="U9" s="62"/>
      <c r="V9" s="62"/>
      <c r="W9" s="134">
        <f>W6-Y7+Y8</f>
        <v>112160.61</v>
      </c>
      <c r="X9" s="64"/>
      <c r="Y9" s="64"/>
      <c r="Z9" s="64"/>
      <c r="AA9" s="65"/>
      <c r="AB9" s="1"/>
      <c r="AC9" s="13"/>
      <c r="AD9" s="13"/>
    </row>
    <row r="10" spans="1:54" ht="15" customHeight="1" x14ac:dyDescent="0.2">
      <c r="A10" s="13"/>
      <c r="B10" s="3"/>
      <c r="C10" s="57" t="s">
        <v>79</v>
      </c>
      <c r="D10" s="58"/>
      <c r="E10" s="58"/>
      <c r="F10" s="58"/>
      <c r="G10" s="58"/>
      <c r="H10" s="58"/>
      <c r="I10" s="58"/>
      <c r="J10" s="70"/>
      <c r="K10" s="184">
        <v>1883.1</v>
      </c>
      <c r="L10" s="185"/>
      <c r="M10" s="186"/>
      <c r="N10" s="1"/>
      <c r="O10" s="1"/>
      <c r="P10" s="1"/>
      <c r="Q10" s="1"/>
      <c r="R10" s="1"/>
      <c r="S10" s="1"/>
      <c r="T10" s="1"/>
      <c r="U10" s="1"/>
      <c r="V10" s="1"/>
      <c r="W10" s="1"/>
      <c r="X10" s="1"/>
      <c r="Y10" s="1"/>
      <c r="Z10" s="1"/>
      <c r="AA10" s="1"/>
      <c r="AB10" s="1"/>
      <c r="AC10" s="13"/>
      <c r="AD10" s="13"/>
    </row>
    <row r="11" spans="1:54" ht="15" customHeight="1" x14ac:dyDescent="0.2">
      <c r="A11" s="13"/>
      <c r="B11" s="3"/>
      <c r="C11" s="57" t="s">
        <v>80</v>
      </c>
      <c r="D11" s="58"/>
      <c r="E11" s="58"/>
      <c r="F11" s="58"/>
      <c r="G11" s="58"/>
      <c r="H11" s="58"/>
      <c r="I11" s="58"/>
      <c r="J11" s="70"/>
      <c r="K11" s="184">
        <v>0</v>
      </c>
      <c r="L11" s="185"/>
      <c r="M11" s="186"/>
      <c r="N11" s="1"/>
      <c r="O11" s="7" t="s">
        <v>36</v>
      </c>
      <c r="P11" s="43" t="s">
        <v>8</v>
      </c>
      <c r="Q11" s="44"/>
      <c r="R11" s="44"/>
      <c r="S11" s="44"/>
      <c r="T11" s="44"/>
      <c r="U11" s="44"/>
      <c r="V11" s="44"/>
      <c r="W11" s="44"/>
      <c r="X11" s="44"/>
      <c r="Y11" s="44"/>
      <c r="Z11" s="44"/>
      <c r="AA11" s="45"/>
      <c r="AB11" s="6"/>
      <c r="AC11" s="13"/>
      <c r="AD11" s="13"/>
    </row>
    <row r="12" spans="1:54" ht="15" customHeight="1" x14ac:dyDescent="0.2">
      <c r="A12" s="13"/>
      <c r="B12" s="3"/>
      <c r="C12" s="57" t="s">
        <v>81</v>
      </c>
      <c r="D12" s="58"/>
      <c r="E12" s="58"/>
      <c r="F12" s="58"/>
      <c r="G12" s="58"/>
      <c r="H12" s="58"/>
      <c r="I12" s="58"/>
      <c r="J12" s="70"/>
      <c r="K12" s="184">
        <v>0</v>
      </c>
      <c r="L12" s="185"/>
      <c r="M12" s="186"/>
      <c r="N12" s="1"/>
      <c r="O12" s="1"/>
      <c r="P12" s="135" t="s">
        <v>71</v>
      </c>
      <c r="Q12" s="136"/>
      <c r="R12" s="136"/>
      <c r="S12" s="136"/>
      <c r="T12" s="136"/>
      <c r="U12" s="136"/>
      <c r="V12" s="136"/>
      <c r="W12" s="230">
        <v>101830</v>
      </c>
      <c r="X12" s="195"/>
      <c r="Y12" s="195"/>
      <c r="Z12" s="195"/>
      <c r="AA12" s="196"/>
      <c r="AB12" s="1"/>
      <c r="AC12" s="13"/>
      <c r="AD12" s="13"/>
    </row>
    <row r="13" spans="1:54" ht="15" customHeight="1" x14ac:dyDescent="0.2">
      <c r="A13" s="13"/>
      <c r="B13" s="3"/>
      <c r="C13" s="114" t="s">
        <v>82</v>
      </c>
      <c r="D13" s="139"/>
      <c r="E13" s="139"/>
      <c r="F13" s="139"/>
      <c r="G13" s="139"/>
      <c r="H13" s="139"/>
      <c r="I13" s="139"/>
      <c r="J13" s="144"/>
      <c r="K13" s="184"/>
      <c r="L13" s="185"/>
      <c r="M13" s="186"/>
      <c r="N13" s="1"/>
      <c r="O13" s="1"/>
      <c r="P13" s="135" t="s">
        <v>107</v>
      </c>
      <c r="Q13" s="136"/>
      <c r="R13" s="136"/>
      <c r="S13" s="136"/>
      <c r="T13" s="136"/>
      <c r="U13" s="136"/>
      <c r="V13" s="136"/>
      <c r="W13" s="193">
        <v>0</v>
      </c>
      <c r="X13" s="194"/>
      <c r="Y13" s="195"/>
      <c r="Z13" s="195"/>
      <c r="AA13" s="196"/>
      <c r="AB13" s="1"/>
      <c r="AC13" s="13"/>
      <c r="AD13" s="13"/>
    </row>
    <row r="14" spans="1:54" ht="15" customHeight="1" x14ac:dyDescent="0.2">
      <c r="A14" s="13"/>
      <c r="B14" s="3"/>
      <c r="C14" s="57" t="s">
        <v>83</v>
      </c>
      <c r="D14" s="58"/>
      <c r="E14" s="58"/>
      <c r="F14" s="58"/>
      <c r="G14" s="58"/>
      <c r="H14" s="58"/>
      <c r="I14" s="58"/>
      <c r="J14" s="70"/>
      <c r="K14" s="184">
        <v>29</v>
      </c>
      <c r="L14" s="185"/>
      <c r="M14" s="186"/>
      <c r="N14" s="1"/>
      <c r="O14" s="1"/>
      <c r="P14" s="46" t="s">
        <v>69</v>
      </c>
      <c r="Q14" s="47"/>
      <c r="R14" s="47"/>
      <c r="S14" s="47"/>
      <c r="T14" s="47"/>
      <c r="U14" s="47"/>
      <c r="V14" s="47"/>
      <c r="W14" s="47"/>
      <c r="X14" s="48"/>
      <c r="Y14" s="184">
        <v>0</v>
      </c>
      <c r="Z14" s="185"/>
      <c r="AA14" s="186"/>
      <c r="AB14" s="1"/>
      <c r="AC14" s="13"/>
      <c r="AD14" s="13"/>
    </row>
    <row r="15" spans="1:54" ht="15" customHeight="1" x14ac:dyDescent="0.2">
      <c r="A15" s="13"/>
      <c r="B15" s="3"/>
      <c r="C15" s="57" t="s">
        <v>84</v>
      </c>
      <c r="D15" s="58"/>
      <c r="E15" s="58"/>
      <c r="F15" s="58"/>
      <c r="G15" s="58"/>
      <c r="H15" s="58"/>
      <c r="I15" s="58"/>
      <c r="J15" s="70"/>
      <c r="K15" s="184">
        <v>0</v>
      </c>
      <c r="L15" s="185"/>
      <c r="M15" s="186"/>
      <c r="N15" s="1"/>
      <c r="O15" s="1"/>
      <c r="P15" s="46" t="s">
        <v>70</v>
      </c>
      <c r="Q15" s="47"/>
      <c r="R15" s="47"/>
      <c r="S15" s="47"/>
      <c r="T15" s="47"/>
      <c r="U15" s="47"/>
      <c r="V15" s="47"/>
      <c r="W15" s="47"/>
      <c r="X15" s="48"/>
      <c r="Y15" s="184">
        <v>0</v>
      </c>
      <c r="Z15" s="185"/>
      <c r="AA15" s="186"/>
      <c r="AB15" s="1"/>
      <c r="AC15" s="13"/>
      <c r="AD15" s="13"/>
    </row>
    <row r="16" spans="1:54" ht="15" customHeight="1" x14ac:dyDescent="0.2">
      <c r="A16" s="13"/>
      <c r="B16" s="3"/>
      <c r="C16" s="57" t="s">
        <v>85</v>
      </c>
      <c r="D16" s="58"/>
      <c r="E16" s="58"/>
      <c r="F16" s="58"/>
      <c r="G16" s="58"/>
      <c r="H16" s="58"/>
      <c r="I16" s="58"/>
      <c r="J16" s="70"/>
      <c r="K16" s="184">
        <v>157.74</v>
      </c>
      <c r="L16" s="185"/>
      <c r="M16" s="186"/>
      <c r="N16" s="1"/>
      <c r="O16" s="1"/>
      <c r="P16" s="109" t="s">
        <v>73</v>
      </c>
      <c r="Q16" s="47"/>
      <c r="R16" s="47"/>
      <c r="S16" s="47"/>
      <c r="T16" s="47"/>
      <c r="U16" s="47"/>
      <c r="V16" s="47"/>
      <c r="W16" s="47"/>
      <c r="X16" s="48"/>
      <c r="Y16" s="184"/>
      <c r="Z16" s="185"/>
      <c r="AA16" s="186"/>
      <c r="AB16" s="1"/>
      <c r="AC16" s="13"/>
      <c r="AD16" s="13"/>
    </row>
    <row r="17" spans="1:30" ht="15" customHeight="1" x14ac:dyDescent="0.2">
      <c r="A17" s="13"/>
      <c r="B17" s="3"/>
      <c r="C17" s="246" t="s">
        <v>18</v>
      </c>
      <c r="D17" s="62"/>
      <c r="E17" s="62"/>
      <c r="F17" s="62"/>
      <c r="G17" s="149"/>
      <c r="H17" s="224">
        <v>217</v>
      </c>
      <c r="I17" s="225"/>
      <c r="J17" s="226"/>
      <c r="K17" s="227">
        <f>H17*Total!BB3</f>
        <v>135.625</v>
      </c>
      <c r="L17" s="228"/>
      <c r="M17" s="229"/>
      <c r="N17" s="1"/>
      <c r="O17" s="1"/>
      <c r="P17" s="130" t="s">
        <v>103</v>
      </c>
      <c r="Q17" s="47"/>
      <c r="R17" s="47"/>
      <c r="S17" s="47"/>
      <c r="T17" s="47"/>
      <c r="U17" s="47"/>
      <c r="V17" s="47"/>
      <c r="W17" s="47"/>
      <c r="X17" s="48"/>
      <c r="Y17" s="184"/>
      <c r="Z17" s="185"/>
      <c r="AA17" s="186"/>
      <c r="AB17" s="1"/>
      <c r="AC17" s="13"/>
      <c r="AD17" s="13"/>
    </row>
    <row r="18" spans="1:30" ht="15" customHeight="1" x14ac:dyDescent="0.2">
      <c r="A18" s="13"/>
      <c r="B18" s="3"/>
      <c r="C18" s="114" t="s">
        <v>86</v>
      </c>
      <c r="D18" s="139"/>
      <c r="E18" s="139"/>
      <c r="F18" s="139"/>
      <c r="G18" s="139"/>
      <c r="H18" s="139"/>
      <c r="I18" s="139"/>
      <c r="J18" s="144"/>
      <c r="K18" s="184">
        <v>76</v>
      </c>
      <c r="L18" s="185"/>
      <c r="M18" s="186"/>
      <c r="N18" s="1"/>
      <c r="O18" s="1"/>
      <c r="P18" s="200" t="s">
        <v>101</v>
      </c>
      <c r="Q18" s="201"/>
      <c r="R18" s="201"/>
      <c r="S18" s="201"/>
      <c r="T18" s="201"/>
      <c r="U18" s="201"/>
      <c r="V18" s="201"/>
      <c r="W18" s="201"/>
      <c r="X18" s="149"/>
      <c r="Y18" s="184"/>
      <c r="Z18" s="185"/>
      <c r="AA18" s="186"/>
      <c r="AB18" s="1"/>
      <c r="AC18" s="13"/>
      <c r="AD18" s="13"/>
    </row>
    <row r="19" spans="1:30" ht="15" customHeight="1" x14ac:dyDescent="0.2">
      <c r="A19" s="13"/>
      <c r="B19" s="3"/>
      <c r="C19" s="57" t="s">
        <v>87</v>
      </c>
      <c r="D19" s="58"/>
      <c r="E19" s="58"/>
      <c r="F19" s="58"/>
      <c r="G19" s="58"/>
      <c r="H19" s="58"/>
      <c r="I19" s="58"/>
      <c r="J19" s="70"/>
      <c r="K19" s="184">
        <v>0</v>
      </c>
      <c r="L19" s="185"/>
      <c r="M19" s="186"/>
      <c r="N19" s="1"/>
      <c r="O19" s="1"/>
      <c r="P19" s="200" t="s">
        <v>101</v>
      </c>
      <c r="Q19" s="201"/>
      <c r="R19" s="201"/>
      <c r="S19" s="201"/>
      <c r="T19" s="201"/>
      <c r="U19" s="201"/>
      <c r="V19" s="201"/>
      <c r="W19" s="201"/>
      <c r="X19" s="149"/>
      <c r="Y19" s="184"/>
      <c r="Z19" s="185"/>
      <c r="AA19" s="186"/>
      <c r="AB19" s="1"/>
      <c r="AC19" s="13"/>
      <c r="AD19" s="13"/>
    </row>
    <row r="20" spans="1:30" ht="15" customHeight="1" x14ac:dyDescent="0.2">
      <c r="A20" s="13"/>
      <c r="B20" s="3"/>
      <c r="C20" s="220" t="s">
        <v>88</v>
      </c>
      <c r="D20" s="221"/>
      <c r="E20" s="221"/>
      <c r="F20" s="221"/>
      <c r="G20" s="221"/>
      <c r="H20" s="221"/>
      <c r="I20" s="221"/>
      <c r="J20" s="222"/>
      <c r="K20" s="223">
        <v>150</v>
      </c>
      <c r="L20" s="185"/>
      <c r="M20" s="186"/>
      <c r="N20" s="1"/>
      <c r="O20" s="1"/>
      <c r="P20" s="135" t="s">
        <v>8</v>
      </c>
      <c r="Q20" s="136"/>
      <c r="R20" s="136"/>
      <c r="S20" s="136"/>
      <c r="T20" s="136"/>
      <c r="U20" s="136"/>
      <c r="V20" s="136"/>
      <c r="W20" s="197">
        <f>W12+W13+Y14-Y15+Y16+Y17+Y18+Y19</f>
        <v>101830</v>
      </c>
      <c r="X20" s="198"/>
      <c r="Y20" s="198"/>
      <c r="Z20" s="198"/>
      <c r="AA20" s="199"/>
      <c r="AB20" s="1"/>
      <c r="AC20" s="13"/>
      <c r="AD20" s="13"/>
    </row>
    <row r="21" spans="1:30" ht="15" customHeight="1" x14ac:dyDescent="0.2">
      <c r="A21" s="13"/>
      <c r="B21" s="3"/>
      <c r="C21" s="57" t="s">
        <v>89</v>
      </c>
      <c r="D21" s="58"/>
      <c r="E21" s="58"/>
      <c r="F21" s="58"/>
      <c r="G21" s="58"/>
      <c r="H21" s="58"/>
      <c r="I21" s="58"/>
      <c r="J21" s="70"/>
      <c r="K21" s="184">
        <v>0</v>
      </c>
      <c r="L21" s="185"/>
      <c r="M21" s="186"/>
      <c r="N21" s="1"/>
      <c r="O21" s="1"/>
      <c r="P21" s="1"/>
      <c r="Q21" s="1"/>
      <c r="R21" s="1"/>
      <c r="S21" s="1"/>
      <c r="T21" s="1"/>
      <c r="U21" s="1"/>
      <c r="V21" s="1"/>
      <c r="W21" s="1"/>
      <c r="X21" s="1"/>
      <c r="Y21" s="1"/>
      <c r="Z21" s="1"/>
      <c r="AA21" s="1"/>
      <c r="AB21" s="1"/>
      <c r="AC21" s="13"/>
      <c r="AD21" s="13"/>
    </row>
    <row r="22" spans="1:30" ht="15" customHeight="1" x14ac:dyDescent="0.2">
      <c r="A22" s="13"/>
      <c r="B22" s="3"/>
      <c r="C22" s="147" t="s">
        <v>108</v>
      </c>
      <c r="D22" s="148"/>
      <c r="E22" s="148"/>
      <c r="F22" s="148"/>
      <c r="G22" s="148"/>
      <c r="H22" s="62"/>
      <c r="I22" s="62"/>
      <c r="J22" s="149"/>
      <c r="K22" s="184"/>
      <c r="L22" s="185"/>
      <c r="M22" s="186"/>
      <c r="N22" s="1"/>
      <c r="O22" s="8"/>
      <c r="P22" s="83" t="s">
        <v>11</v>
      </c>
      <c r="Q22" s="44"/>
      <c r="R22" s="44"/>
      <c r="S22" s="44"/>
      <c r="T22" s="44"/>
      <c r="U22" s="44"/>
      <c r="V22" s="44"/>
      <c r="W22" s="44"/>
      <c r="X22" s="44"/>
      <c r="Y22" s="44"/>
      <c r="Z22" s="44"/>
      <c r="AA22" s="45"/>
      <c r="AB22" s="6"/>
      <c r="AC22" s="13"/>
      <c r="AD22" s="13"/>
    </row>
    <row r="23" spans="1:30" ht="15" customHeight="1" x14ac:dyDescent="0.2">
      <c r="A23" s="13"/>
      <c r="B23" s="3"/>
      <c r="C23" s="114" t="s">
        <v>72</v>
      </c>
      <c r="D23" s="139"/>
      <c r="E23" s="139"/>
      <c r="F23" s="139"/>
      <c r="G23" s="139"/>
      <c r="H23" s="139"/>
      <c r="I23" s="139"/>
      <c r="J23" s="144"/>
      <c r="K23" s="184"/>
      <c r="L23" s="185"/>
      <c r="M23" s="186"/>
      <c r="N23" s="1"/>
      <c r="O23" s="1"/>
      <c r="P23" s="46" t="s">
        <v>13</v>
      </c>
      <c r="Q23" s="47"/>
      <c r="R23" s="47"/>
      <c r="S23" s="47"/>
      <c r="T23" s="47"/>
      <c r="U23" s="47"/>
      <c r="V23" s="47"/>
      <c r="W23" s="47"/>
      <c r="X23" s="48"/>
      <c r="Y23" s="217"/>
      <c r="Z23" s="218"/>
      <c r="AA23" s="219"/>
      <c r="AB23" s="1"/>
      <c r="AC23" s="13"/>
      <c r="AD23" s="13"/>
    </row>
    <row r="24" spans="1:30" ht="15" customHeight="1" x14ac:dyDescent="0.2">
      <c r="A24" s="13"/>
      <c r="B24" s="3"/>
      <c r="C24" s="150" t="s">
        <v>90</v>
      </c>
      <c r="D24" s="151"/>
      <c r="E24" s="151"/>
      <c r="F24" s="151"/>
      <c r="G24" s="151"/>
      <c r="H24" s="151"/>
      <c r="I24" s="151"/>
      <c r="J24" s="152"/>
      <c r="K24" s="184">
        <v>8107</v>
      </c>
      <c r="L24" s="185"/>
      <c r="M24" s="186"/>
      <c r="N24" s="1"/>
      <c r="O24" s="1"/>
      <c r="P24" s="46" t="s">
        <v>14</v>
      </c>
      <c r="Q24" s="47"/>
      <c r="R24" s="47"/>
      <c r="S24" s="47"/>
      <c r="T24" s="47"/>
      <c r="U24" s="47"/>
      <c r="V24" s="47"/>
      <c r="W24" s="47"/>
      <c r="X24" s="48"/>
      <c r="Y24" s="184"/>
      <c r="Z24" s="185"/>
      <c r="AA24" s="186"/>
      <c r="AB24" s="1"/>
      <c r="AC24" s="13"/>
      <c r="AD24" s="13"/>
    </row>
    <row r="25" spans="1:30" ht="15" customHeight="1" x14ac:dyDescent="0.2">
      <c r="A25" s="13"/>
      <c r="B25" s="3"/>
      <c r="C25" s="57" t="s">
        <v>3</v>
      </c>
      <c r="D25" s="58"/>
      <c r="E25" s="58"/>
      <c r="F25" s="58"/>
      <c r="G25" s="58"/>
      <c r="H25" s="58"/>
      <c r="I25" s="58"/>
      <c r="J25" s="70"/>
      <c r="K25" s="184">
        <v>50</v>
      </c>
      <c r="L25" s="185"/>
      <c r="M25" s="186"/>
      <c r="N25" s="1"/>
      <c r="O25" s="1"/>
      <c r="P25" s="46" t="s">
        <v>15</v>
      </c>
      <c r="Q25" s="47"/>
      <c r="R25" s="47"/>
      <c r="S25" s="47"/>
      <c r="T25" s="47"/>
      <c r="U25" s="47"/>
      <c r="V25" s="47"/>
      <c r="W25" s="47"/>
      <c r="X25" s="48"/>
      <c r="Y25" s="184"/>
      <c r="Z25" s="185"/>
      <c r="AA25" s="186"/>
      <c r="AB25" s="1"/>
      <c r="AC25" s="13"/>
      <c r="AD25" s="13"/>
    </row>
    <row r="26" spans="1:30" ht="15" customHeight="1" x14ac:dyDescent="0.2">
      <c r="A26" s="13"/>
      <c r="B26" s="3"/>
      <c r="C26" s="57" t="s">
        <v>91</v>
      </c>
      <c r="D26" s="58"/>
      <c r="E26" s="58"/>
      <c r="F26" s="58"/>
      <c r="G26" s="58"/>
      <c r="H26" s="58"/>
      <c r="I26" s="58"/>
      <c r="J26" s="70"/>
      <c r="K26" s="184">
        <v>0</v>
      </c>
      <c r="L26" s="185"/>
      <c r="M26" s="186"/>
      <c r="N26" s="1"/>
      <c r="O26" s="1"/>
      <c r="P26" s="46" t="s">
        <v>17</v>
      </c>
      <c r="Q26" s="47"/>
      <c r="R26" s="47"/>
      <c r="S26" s="47"/>
      <c r="T26" s="47"/>
      <c r="U26" s="47"/>
      <c r="V26" s="47"/>
      <c r="W26" s="47"/>
      <c r="X26" s="48"/>
      <c r="Y26" s="184"/>
      <c r="Z26" s="185"/>
      <c r="AA26" s="186"/>
      <c r="AB26" s="1"/>
      <c r="AC26" s="13"/>
      <c r="AD26" s="13"/>
    </row>
    <row r="27" spans="1:30" ht="15" customHeight="1" x14ac:dyDescent="0.2">
      <c r="A27" s="13"/>
      <c r="B27" s="3"/>
      <c r="C27" s="57" t="s">
        <v>4</v>
      </c>
      <c r="D27" s="58"/>
      <c r="E27" s="58"/>
      <c r="F27" s="58"/>
      <c r="G27" s="58"/>
      <c r="H27" s="58"/>
      <c r="I27" s="58"/>
      <c r="J27" s="70"/>
      <c r="K27" s="184">
        <v>0</v>
      </c>
      <c r="L27" s="185"/>
      <c r="M27" s="186"/>
      <c r="N27" s="1"/>
      <c r="O27" s="1"/>
      <c r="P27" s="214" t="s">
        <v>16</v>
      </c>
      <c r="Q27" s="215"/>
      <c r="R27" s="215"/>
      <c r="S27" s="215"/>
      <c r="T27" s="215"/>
      <c r="U27" s="215"/>
      <c r="V27" s="215"/>
      <c r="W27" s="215"/>
      <c r="X27" s="216"/>
      <c r="Y27" s="184"/>
      <c r="Z27" s="185"/>
      <c r="AA27" s="186"/>
      <c r="AB27" s="1"/>
      <c r="AC27" s="13"/>
      <c r="AD27" s="13"/>
    </row>
    <row r="28" spans="1:30" ht="15" customHeight="1" x14ac:dyDescent="0.2">
      <c r="A28" s="13"/>
      <c r="B28" s="3"/>
      <c r="C28" s="213" t="s">
        <v>119</v>
      </c>
      <c r="D28" s="62"/>
      <c r="E28" s="62"/>
      <c r="F28" s="62"/>
      <c r="G28" s="62"/>
      <c r="H28" s="62"/>
      <c r="I28" s="62"/>
      <c r="J28" s="149"/>
      <c r="K28" s="184">
        <v>182.67</v>
      </c>
      <c r="L28" s="185"/>
      <c r="M28" s="186"/>
      <c r="N28" s="1"/>
      <c r="O28" s="1"/>
      <c r="P28" s="208" t="s">
        <v>118</v>
      </c>
      <c r="Q28" s="209"/>
      <c r="R28" s="209"/>
      <c r="S28" s="209"/>
      <c r="T28" s="209"/>
      <c r="U28" s="209"/>
      <c r="V28" s="209"/>
      <c r="W28" s="209"/>
      <c r="X28" s="152"/>
      <c r="Y28" s="210"/>
      <c r="Z28" s="211"/>
      <c r="AA28" s="212"/>
      <c r="AB28" s="1"/>
      <c r="AC28" s="13"/>
      <c r="AD28" s="13"/>
    </row>
    <row r="29" spans="1:30" ht="15" customHeight="1" x14ac:dyDescent="0.2">
      <c r="A29" s="13"/>
      <c r="B29" s="3"/>
      <c r="C29" s="57" t="s">
        <v>93</v>
      </c>
      <c r="D29" s="58"/>
      <c r="E29" s="58"/>
      <c r="F29" s="58"/>
      <c r="G29" s="58"/>
      <c r="H29" s="58"/>
      <c r="I29" s="58"/>
      <c r="J29" s="70"/>
      <c r="K29" s="184">
        <v>0</v>
      </c>
      <c r="L29" s="185"/>
      <c r="M29" s="186"/>
      <c r="N29" s="1"/>
      <c r="O29" s="1"/>
      <c r="P29" s="200" t="s">
        <v>101</v>
      </c>
      <c r="Q29" s="201"/>
      <c r="R29" s="201"/>
      <c r="S29" s="201"/>
      <c r="T29" s="201"/>
      <c r="U29" s="201"/>
      <c r="V29" s="201"/>
      <c r="W29" s="201"/>
      <c r="X29" s="149"/>
      <c r="Y29" s="184"/>
      <c r="Z29" s="185"/>
      <c r="AA29" s="186"/>
      <c r="AB29" s="1"/>
      <c r="AC29" s="13"/>
      <c r="AD29" s="13"/>
    </row>
    <row r="30" spans="1:30" ht="15" customHeight="1" x14ac:dyDescent="0.2">
      <c r="A30" s="13"/>
      <c r="B30" s="3"/>
      <c r="C30" s="57" t="s">
        <v>94</v>
      </c>
      <c r="D30" s="58"/>
      <c r="E30" s="58"/>
      <c r="F30" s="58"/>
      <c r="G30" s="58"/>
      <c r="H30" s="58"/>
      <c r="I30" s="58"/>
      <c r="J30" s="70"/>
      <c r="K30" s="184">
        <v>438.84</v>
      </c>
      <c r="L30" s="185"/>
      <c r="M30" s="186"/>
      <c r="N30" s="1"/>
      <c r="O30" s="1"/>
      <c r="P30" s="200" t="s">
        <v>101</v>
      </c>
      <c r="Q30" s="201"/>
      <c r="R30" s="201"/>
      <c r="S30" s="201"/>
      <c r="T30" s="201"/>
      <c r="U30" s="201"/>
      <c r="V30" s="201"/>
      <c r="W30" s="201"/>
      <c r="X30" s="149"/>
      <c r="Y30" s="184"/>
      <c r="Z30" s="185"/>
      <c r="AA30" s="186"/>
      <c r="AB30" s="1"/>
      <c r="AC30" s="13"/>
      <c r="AD30" s="13"/>
    </row>
    <row r="31" spans="1:30" ht="15" customHeight="1" x14ac:dyDescent="0.2">
      <c r="A31" s="13"/>
      <c r="B31" s="3"/>
      <c r="C31" s="57" t="s">
        <v>95</v>
      </c>
      <c r="D31" s="58"/>
      <c r="E31" s="58"/>
      <c r="F31" s="58"/>
      <c r="G31" s="58"/>
      <c r="H31" s="58"/>
      <c r="I31" s="58"/>
      <c r="J31" s="70"/>
      <c r="K31" s="184">
        <v>0</v>
      </c>
      <c r="L31" s="185"/>
      <c r="M31" s="186"/>
      <c r="N31" s="1"/>
      <c r="O31" s="1"/>
      <c r="P31" s="109" t="s">
        <v>109</v>
      </c>
      <c r="Q31" s="47"/>
      <c r="R31" s="47"/>
      <c r="S31" s="47"/>
      <c r="T31" s="47"/>
      <c r="U31" s="47"/>
      <c r="V31" s="47"/>
      <c r="W31" s="47"/>
      <c r="X31" s="48"/>
      <c r="Y31" s="190">
        <f>SUM(Y23:AA30)+K42-Y28</f>
        <v>20175.245000000003</v>
      </c>
      <c r="Z31" s="191"/>
      <c r="AA31" s="192"/>
      <c r="AB31" s="1"/>
      <c r="AC31" s="13"/>
      <c r="AD31" s="13"/>
    </row>
    <row r="32" spans="1:30" ht="15" customHeight="1" thickBot="1" x14ac:dyDescent="0.25">
      <c r="A32" s="13"/>
      <c r="B32" s="3"/>
      <c r="C32" s="57" t="s">
        <v>96</v>
      </c>
      <c r="D32" s="104"/>
      <c r="E32" s="104"/>
      <c r="F32" s="104"/>
      <c r="G32" s="104"/>
      <c r="H32" s="104"/>
      <c r="I32" s="104"/>
      <c r="J32" s="105"/>
      <c r="K32" s="184">
        <v>0</v>
      </c>
      <c r="L32" s="185"/>
      <c r="M32" s="186"/>
      <c r="N32" s="1"/>
      <c r="O32" s="1"/>
      <c r="P32" s="1"/>
      <c r="Q32" s="1"/>
      <c r="R32" s="1"/>
      <c r="S32" s="1"/>
      <c r="T32" s="1"/>
      <c r="U32" s="1"/>
      <c r="V32" s="1"/>
      <c r="W32" s="1"/>
      <c r="X32" s="1"/>
      <c r="Y32" s="1"/>
      <c r="Z32" s="1"/>
      <c r="AA32" s="1"/>
      <c r="AB32" s="1"/>
      <c r="AC32" s="13"/>
      <c r="AD32" s="13"/>
    </row>
    <row r="33" spans="1:58" ht="15" customHeight="1" thickTop="1" x14ac:dyDescent="0.2">
      <c r="A33" s="13"/>
      <c r="B33" s="3"/>
      <c r="C33" s="114" t="s">
        <v>97</v>
      </c>
      <c r="D33" s="115"/>
      <c r="E33" s="115"/>
      <c r="F33" s="115"/>
      <c r="G33" s="115"/>
      <c r="H33" s="115"/>
      <c r="I33" s="115"/>
      <c r="J33" s="116"/>
      <c r="K33" s="184">
        <v>4519.8999999999996</v>
      </c>
      <c r="L33" s="185"/>
      <c r="M33" s="186"/>
      <c r="N33" s="2" t="s">
        <v>36</v>
      </c>
      <c r="O33" s="9" t="s">
        <v>36</v>
      </c>
      <c r="P33" s="178" t="s">
        <v>10</v>
      </c>
      <c r="Q33" s="179"/>
      <c r="R33" s="179"/>
      <c r="S33" s="179"/>
      <c r="T33" s="179"/>
      <c r="U33" s="179"/>
      <c r="V33" s="179"/>
      <c r="W33" s="179"/>
      <c r="X33" s="180"/>
      <c r="Y33" s="205">
        <f>W9-W20-Y31</f>
        <v>-9844.635000000002</v>
      </c>
      <c r="Z33" s="206"/>
      <c r="AA33" s="207"/>
      <c r="AB33" s="5"/>
      <c r="AC33" s="13"/>
      <c r="AD33" s="13"/>
    </row>
    <row r="34" spans="1:58" ht="15" customHeight="1" x14ac:dyDescent="0.2">
      <c r="A34" s="13"/>
      <c r="B34" s="3"/>
      <c r="C34" s="57" t="s">
        <v>12</v>
      </c>
      <c r="D34" s="104"/>
      <c r="E34" s="104"/>
      <c r="F34" s="104"/>
      <c r="G34" s="104"/>
      <c r="H34" s="104"/>
      <c r="I34" s="104" t="s">
        <v>36</v>
      </c>
      <c r="J34" s="105"/>
      <c r="K34" s="184">
        <v>0</v>
      </c>
      <c r="L34" s="185"/>
      <c r="M34" s="186"/>
      <c r="N34" s="1"/>
      <c r="O34" s="3"/>
      <c r="P34" s="203"/>
      <c r="Q34" s="203"/>
      <c r="R34" s="203"/>
      <c r="S34" s="203"/>
      <c r="T34" s="203"/>
      <c r="U34" s="203"/>
      <c r="V34" s="203"/>
      <c r="W34" s="203"/>
      <c r="X34" s="203"/>
      <c r="Y34" s="204"/>
      <c r="Z34" s="204"/>
      <c r="AA34" s="204"/>
      <c r="AB34" s="3"/>
      <c r="AC34" s="13"/>
      <c r="AD34" s="13"/>
      <c r="AJ34" s="237" t="s">
        <v>122</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184">
        <v>0</v>
      </c>
      <c r="L35" s="185"/>
      <c r="M35" s="186"/>
      <c r="N35" s="1"/>
      <c r="O35" s="3"/>
      <c r="P35" s="83" t="s">
        <v>110</v>
      </c>
      <c r="Q35" s="131"/>
      <c r="R35" s="131"/>
      <c r="S35" s="131"/>
      <c r="T35" s="131"/>
      <c r="U35" s="131"/>
      <c r="V35" s="131"/>
      <c r="W35" s="131"/>
      <c r="X35" s="131"/>
      <c r="Y35" s="132"/>
      <c r="Z35" s="132"/>
      <c r="AA35" s="133"/>
      <c r="AB35" s="3"/>
      <c r="AC35" s="35">
        <v>0</v>
      </c>
      <c r="AD35" s="13"/>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184"/>
      <c r="L36" s="185"/>
      <c r="M36" s="186"/>
      <c r="N36" s="1"/>
      <c r="O36" s="3"/>
      <c r="P36" s="172" t="s">
        <v>111</v>
      </c>
      <c r="Q36" s="173"/>
      <c r="R36" s="173"/>
      <c r="S36" s="173"/>
      <c r="T36" s="173"/>
      <c r="U36" s="173"/>
      <c r="V36" s="174"/>
      <c r="W36" s="175">
        <v>1.4999999999999999E-2</v>
      </c>
      <c r="X36" s="176"/>
      <c r="Y36" s="177">
        <f>MAX(AC35,AC36)</f>
        <v>0</v>
      </c>
      <c r="Z36" s="64"/>
      <c r="AA36" s="65"/>
      <c r="AB36" s="3"/>
      <c r="AC36" s="35">
        <f>Y33*W36</f>
        <v>-147.66952500000002</v>
      </c>
      <c r="AD36" s="13"/>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184">
        <v>200</v>
      </c>
      <c r="L37" s="185"/>
      <c r="M37" s="186"/>
      <c r="N37" s="1"/>
      <c r="O37" s="3"/>
      <c r="P37" s="172" t="s">
        <v>117</v>
      </c>
      <c r="Q37" s="173"/>
      <c r="R37" s="173"/>
      <c r="S37" s="173"/>
      <c r="T37" s="173"/>
      <c r="U37" s="173"/>
      <c r="V37" s="174"/>
      <c r="W37" s="175">
        <v>0.18</v>
      </c>
      <c r="X37" s="176">
        <v>0.18</v>
      </c>
      <c r="Y37" s="177">
        <f>MAX(AC35,AC37)</f>
        <v>0</v>
      </c>
      <c r="Z37" s="64">
        <f>(Y33*0.8)*X37</f>
        <v>-1417.6274400000004</v>
      </c>
      <c r="AA37" s="65"/>
      <c r="AB37" s="3"/>
      <c r="AC37" s="35">
        <f>((Y33*0.8)+Y23-Y28)*W37</f>
        <v>-1417.6274400000004</v>
      </c>
      <c r="AD37" s="13"/>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92" t="s">
        <v>128</v>
      </c>
      <c r="D38" s="93"/>
      <c r="E38" s="93"/>
      <c r="F38" s="93"/>
      <c r="G38" s="93"/>
      <c r="H38" s="93"/>
      <c r="I38" s="93"/>
      <c r="J38" s="94"/>
      <c r="K38" s="184">
        <v>118.36</v>
      </c>
      <c r="L38" s="185"/>
      <c r="M38" s="186"/>
      <c r="N38" s="1"/>
      <c r="O38" s="3"/>
      <c r="P38" s="172" t="s">
        <v>116</v>
      </c>
      <c r="Q38" s="173"/>
      <c r="R38" s="173"/>
      <c r="S38" s="173"/>
      <c r="T38" s="173"/>
      <c r="U38" s="173"/>
      <c r="V38" s="174"/>
      <c r="W38" s="175">
        <v>4.9500000000000002E-2</v>
      </c>
      <c r="X38" s="176">
        <v>4.9500000000000002E-2</v>
      </c>
      <c r="Y38" s="177">
        <f>MAX(AC35,AC38)</f>
        <v>0</v>
      </c>
      <c r="Z38" s="64">
        <f>(Y33*0.8)*X38</f>
        <v>-389.84754600000014</v>
      </c>
      <c r="AA38" s="65"/>
      <c r="AB38" s="3"/>
      <c r="AC38" s="35">
        <f>((Y33*0.8)+Y23-Y28)*W38</f>
        <v>-389.84754600000014</v>
      </c>
      <c r="AD38" s="13"/>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92" t="s">
        <v>124</v>
      </c>
      <c r="D39" s="93"/>
      <c r="E39" s="93"/>
      <c r="F39" s="93"/>
      <c r="G39" s="93"/>
      <c r="H39" s="93"/>
      <c r="I39" s="93"/>
      <c r="J39" s="94"/>
      <c r="K39" s="184">
        <v>2982.58</v>
      </c>
      <c r="L39" s="185"/>
      <c r="M39" s="186"/>
      <c r="N39" s="1"/>
      <c r="O39" s="3"/>
      <c r="P39" s="100" t="s">
        <v>112</v>
      </c>
      <c r="Q39" s="101"/>
      <c r="R39" s="101"/>
      <c r="S39" s="101"/>
      <c r="T39" s="101"/>
      <c r="U39" s="101"/>
      <c r="V39" s="101"/>
      <c r="W39" s="101"/>
      <c r="X39" s="101"/>
      <c r="Y39" s="102"/>
      <c r="Z39" s="102"/>
      <c r="AA39" s="103"/>
      <c r="AB39" s="3"/>
      <c r="AC39" s="13"/>
      <c r="AD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92" t="s">
        <v>101</v>
      </c>
      <c r="D40" s="93"/>
      <c r="E40" s="93"/>
      <c r="F40" s="93"/>
      <c r="G40" s="93"/>
      <c r="H40" s="93"/>
      <c r="I40" s="93"/>
      <c r="J40" s="94"/>
      <c r="K40" s="184"/>
      <c r="L40" s="185"/>
      <c r="M40" s="186"/>
      <c r="N40" s="1"/>
      <c r="O40" s="1"/>
      <c r="P40" s="117" t="s">
        <v>113</v>
      </c>
      <c r="Q40" s="118"/>
      <c r="R40" s="118"/>
      <c r="S40" s="118"/>
      <c r="T40" s="118"/>
      <c r="U40" s="118"/>
      <c r="V40" s="118"/>
      <c r="W40" s="118"/>
      <c r="X40" s="118"/>
      <c r="Y40" s="118"/>
      <c r="Z40" s="118"/>
      <c r="AA40" s="119"/>
      <c r="AB40" s="1"/>
      <c r="AC40" s="13"/>
      <c r="AD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92" t="s">
        <v>101</v>
      </c>
      <c r="D41" s="93"/>
      <c r="E41" s="93"/>
      <c r="F41" s="93"/>
      <c r="G41" s="93"/>
      <c r="H41" s="93"/>
      <c r="I41" s="93"/>
      <c r="J41" s="94"/>
      <c r="K41" s="184"/>
      <c r="L41" s="185"/>
      <c r="M41" s="186"/>
      <c r="N41" s="1"/>
      <c r="O41" s="1"/>
      <c r="P41" s="120" t="s">
        <v>114</v>
      </c>
      <c r="Q41" s="121"/>
      <c r="R41" s="121"/>
      <c r="S41" s="121"/>
      <c r="T41" s="121"/>
      <c r="U41" s="121"/>
      <c r="V41" s="121"/>
      <c r="W41" s="121"/>
      <c r="X41" s="121"/>
      <c r="Y41" s="122"/>
      <c r="Z41" s="122"/>
      <c r="AA41" s="123"/>
      <c r="AB41" s="1"/>
      <c r="AC41" s="13"/>
      <c r="AD41" s="13"/>
    </row>
    <row r="42" spans="1:58" ht="15" customHeight="1" x14ac:dyDescent="0.2">
      <c r="A42" s="13"/>
      <c r="B42" s="3"/>
      <c r="C42" s="187" t="s">
        <v>102</v>
      </c>
      <c r="D42" s="188"/>
      <c r="E42" s="188"/>
      <c r="F42" s="188"/>
      <c r="G42" s="188"/>
      <c r="H42" s="188"/>
      <c r="I42" s="188"/>
      <c r="J42" s="189"/>
      <c r="K42" s="190">
        <f>SUM(K6:M41)</f>
        <v>20175.245000000003</v>
      </c>
      <c r="L42" s="191"/>
      <c r="M42" s="192"/>
      <c r="N42" s="1"/>
      <c r="O42" s="1"/>
      <c r="P42" s="124" t="s">
        <v>115</v>
      </c>
      <c r="Q42" s="125"/>
      <c r="R42" s="125"/>
      <c r="S42" s="125"/>
      <c r="T42" s="125"/>
      <c r="U42" s="125"/>
      <c r="V42" s="125"/>
      <c r="W42" s="125"/>
      <c r="X42" s="125"/>
      <c r="Y42" s="125">
        <f>W9-W20-Y31-Y40</f>
        <v>-9844.635000000002</v>
      </c>
      <c r="Z42" s="125"/>
      <c r="AA42" s="126"/>
      <c r="AC42" s="13"/>
      <c r="AD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c r="AD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c r="AD44" s="13"/>
    </row>
    <row r="45" spans="1:58"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s="10" customFormat="1" x14ac:dyDescent="0.2"/>
    <row r="83" spans="1:28"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sheetData>
  <sheetProtection algorithmName="SHA-512" hashValue="bWsuY5KnfSZeGzcp1xuM4FCL7idJWy23JM6dHxvzynoO/yHUTSkiBSB8GYBg5LlWCf4ZTAls9nlWIqn51maURA==" saltValue="6qQSKne5fQfCeHiQu0IVGw==" spinCount="100000" sheet="1" objects="1" scenarios="1"/>
  <mergeCells count="159">
    <mergeCell ref="P39:AA39"/>
    <mergeCell ref="P40:AA40"/>
    <mergeCell ref="Y38:AA38"/>
    <mergeCell ref="P33:X33"/>
    <mergeCell ref="Y33:AA33"/>
    <mergeCell ref="P35:AA35"/>
    <mergeCell ref="Y34:AA34"/>
    <mergeCell ref="P41:AA41"/>
    <mergeCell ref="P42:AA42"/>
    <mergeCell ref="P36:V36"/>
    <mergeCell ref="W36:X36"/>
    <mergeCell ref="Y36:AA36"/>
    <mergeCell ref="P37:V37"/>
    <mergeCell ref="W37:X37"/>
    <mergeCell ref="Y37:AA37"/>
    <mergeCell ref="P38:V38"/>
    <mergeCell ref="W38:X38"/>
    <mergeCell ref="U4:V4"/>
    <mergeCell ref="W4:X4"/>
    <mergeCell ref="Y4:Z4"/>
    <mergeCell ref="AA4:AB4"/>
    <mergeCell ref="C5:M5"/>
    <mergeCell ref="P5:AA5"/>
    <mergeCell ref="P6:V6"/>
    <mergeCell ref="W6:AA6"/>
    <mergeCell ref="B3:AB3"/>
    <mergeCell ref="C4:D4"/>
    <mergeCell ref="E4:F4"/>
    <mergeCell ref="G4:H4"/>
    <mergeCell ref="I4:J4"/>
    <mergeCell ref="K4:L4"/>
    <mergeCell ref="M4:N4"/>
    <mergeCell ref="O4:P4"/>
    <mergeCell ref="Q4:R4"/>
    <mergeCell ref="S4:T4"/>
    <mergeCell ref="K8:M8"/>
    <mergeCell ref="P8:X8"/>
    <mergeCell ref="Y8:AA8"/>
    <mergeCell ref="C9:J9"/>
    <mergeCell ref="K9:M9"/>
    <mergeCell ref="C6:J6"/>
    <mergeCell ref="K6:M6"/>
    <mergeCell ref="C7:J7"/>
    <mergeCell ref="K7:M7"/>
    <mergeCell ref="P7:X7"/>
    <mergeCell ref="Y7:AA7"/>
    <mergeCell ref="C8:H8"/>
    <mergeCell ref="I8:J8"/>
    <mergeCell ref="C13:J13"/>
    <mergeCell ref="K13:M13"/>
    <mergeCell ref="C14:J14"/>
    <mergeCell ref="K14:M14"/>
    <mergeCell ref="P14:X14"/>
    <mergeCell ref="Y14:AA14"/>
    <mergeCell ref="P13:V13"/>
    <mergeCell ref="W13:AA13"/>
    <mergeCell ref="C10:J10"/>
    <mergeCell ref="K10:M10"/>
    <mergeCell ref="C11:J11"/>
    <mergeCell ref="K11:M11"/>
    <mergeCell ref="P11:AA11"/>
    <mergeCell ref="C12:J12"/>
    <mergeCell ref="K12:M12"/>
    <mergeCell ref="P12:V12"/>
    <mergeCell ref="W12:AA12"/>
    <mergeCell ref="K18:M18"/>
    <mergeCell ref="Y18:AA18"/>
    <mergeCell ref="C17:G17"/>
    <mergeCell ref="P18:X18"/>
    <mergeCell ref="C15:J15"/>
    <mergeCell ref="K15:M15"/>
    <mergeCell ref="P15:X15"/>
    <mergeCell ref="Y15:AA15"/>
    <mergeCell ref="C16:J16"/>
    <mergeCell ref="K16:M16"/>
    <mergeCell ref="P16:X16"/>
    <mergeCell ref="Y16:AA16"/>
    <mergeCell ref="C27:J27"/>
    <mergeCell ref="K27:M27"/>
    <mergeCell ref="P27:X27"/>
    <mergeCell ref="Y27:AA27"/>
    <mergeCell ref="C24:J24"/>
    <mergeCell ref="K24:M24"/>
    <mergeCell ref="P24:X24"/>
    <mergeCell ref="Y24:AA24"/>
    <mergeCell ref="C25:J25"/>
    <mergeCell ref="K25:M25"/>
    <mergeCell ref="P26:X26"/>
    <mergeCell ref="Y26:AA26"/>
    <mergeCell ref="P25:X25"/>
    <mergeCell ref="Y25:AA25"/>
    <mergeCell ref="C28:J28"/>
    <mergeCell ref="K31:M31"/>
    <mergeCell ref="P31:X31"/>
    <mergeCell ref="Y31:AA31"/>
    <mergeCell ref="K28:M28"/>
    <mergeCell ref="P28:X28"/>
    <mergeCell ref="C30:J30"/>
    <mergeCell ref="K30:M30"/>
    <mergeCell ref="Y30:AA30"/>
    <mergeCell ref="C31:J31"/>
    <mergeCell ref="C42:J42"/>
    <mergeCell ref="K42:M42"/>
    <mergeCell ref="C39:J39"/>
    <mergeCell ref="K39:M39"/>
    <mergeCell ref="C38:J38"/>
    <mergeCell ref="K38:M38"/>
    <mergeCell ref="C40:J40"/>
    <mergeCell ref="K40:M40"/>
    <mergeCell ref="C36:J36"/>
    <mergeCell ref="K36:M36"/>
    <mergeCell ref="AJ34:BF40"/>
    <mergeCell ref="AA2:AB2"/>
    <mergeCell ref="B2:Z2"/>
    <mergeCell ref="C35:J35"/>
    <mergeCell ref="C37:J37"/>
    <mergeCell ref="K37:M37"/>
    <mergeCell ref="C26:J26"/>
    <mergeCell ref="K26:M26"/>
    <mergeCell ref="C41:J41"/>
    <mergeCell ref="K41:M41"/>
    <mergeCell ref="C33:J33"/>
    <mergeCell ref="K33:M33"/>
    <mergeCell ref="K35:M35"/>
    <mergeCell ref="Y28:AA28"/>
    <mergeCell ref="P30:X30"/>
    <mergeCell ref="C34:J34"/>
    <mergeCell ref="K34:M34"/>
    <mergeCell ref="P34:X34"/>
    <mergeCell ref="C29:J29"/>
    <mergeCell ref="K29:M29"/>
    <mergeCell ref="Y29:AA29"/>
    <mergeCell ref="P29:X29"/>
    <mergeCell ref="C32:J32"/>
    <mergeCell ref="K32:M32"/>
    <mergeCell ref="C21:J21"/>
    <mergeCell ref="K21:M21"/>
    <mergeCell ref="P9:V9"/>
    <mergeCell ref="W9:AA9"/>
    <mergeCell ref="C22:J22"/>
    <mergeCell ref="K22:M22"/>
    <mergeCell ref="P22:AA22"/>
    <mergeCell ref="C23:J23"/>
    <mergeCell ref="K23:M23"/>
    <mergeCell ref="P23:X23"/>
    <mergeCell ref="Y23:AA23"/>
    <mergeCell ref="C19:J19"/>
    <mergeCell ref="K19:M19"/>
    <mergeCell ref="Y19:AA19"/>
    <mergeCell ref="C20:J20"/>
    <mergeCell ref="K20:M20"/>
    <mergeCell ref="P19:X19"/>
    <mergeCell ref="P20:V20"/>
    <mergeCell ref="W20:AA20"/>
    <mergeCell ref="H17:J17"/>
    <mergeCell ref="K17:M17"/>
    <mergeCell ref="P17:X17"/>
    <mergeCell ref="Y17:AA17"/>
    <mergeCell ref="C18:J18"/>
  </mergeCells>
  <hyperlinks>
    <hyperlink ref="E4:F4" location="Jan!A1" display="Jan" xr:uid="{00000000-0004-0000-0600-000000000000}"/>
    <hyperlink ref="G4:H4" location="Feb!A1" display="Feb" xr:uid="{00000000-0004-0000-0600-000001000000}"/>
    <hyperlink ref="I4:J4" location="March!A1" display="March" xr:uid="{00000000-0004-0000-0600-000002000000}"/>
    <hyperlink ref="K4:L4" location="April!A1" display="April" xr:uid="{00000000-0004-0000-0600-000003000000}"/>
    <hyperlink ref="M4:N4" location="May!A1" display="May" xr:uid="{00000000-0004-0000-0600-000004000000}"/>
    <hyperlink ref="O4:P4" location="June!A1" display="June" xr:uid="{00000000-0004-0000-0600-000005000000}"/>
    <hyperlink ref="Q4:R4" location="July!A1" display="July" xr:uid="{00000000-0004-0000-0600-000006000000}"/>
    <hyperlink ref="S4:T4" location="Aug!A1" display="Aug" xr:uid="{00000000-0004-0000-0600-000007000000}"/>
    <hyperlink ref="U4:V4" location="Sep!A1" display="Sep" xr:uid="{00000000-0004-0000-0600-000008000000}"/>
    <hyperlink ref="W4:X4" location="Oct!A1" display="Oct" xr:uid="{00000000-0004-0000-0600-000009000000}"/>
    <hyperlink ref="Y4:Z4" location="Nov!A1" display="Nov" xr:uid="{00000000-0004-0000-0600-00000A000000}"/>
    <hyperlink ref="AA4:AB4" location="Dec!A1" display="Dec" xr:uid="{00000000-0004-0000-0600-00000B000000}"/>
    <hyperlink ref="C4:D4" location="Total!A1" display="Total" xr:uid="{00000000-0004-0000-0600-00000C000000}"/>
    <hyperlink ref="C20:J20" r:id="rId1" display="Payroll Processing Fee" xr:uid="{00000000-0004-0000-0600-00000D000000}"/>
    <hyperlink ref="P41:X41" r:id="rId2" display="Net Profit/Loss" xr:uid="{00000000-0004-0000-0600-00000E000000}"/>
  </hyperlinks>
  <pageMargins left="0.75" right="0.75" top="1" bottom="1" header="0.5" footer="0.5"/>
  <pageSetup orientation="portrait" r:id="rId3"/>
  <headerFooter alignWithMargins="0"/>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661"/>
  <sheetViews>
    <sheetView zoomScale="125" zoomScaleNormal="125" workbookViewId="0">
      <selection activeCell="O4" sqref="O4:P4"/>
    </sheetView>
  </sheetViews>
  <sheetFormatPr defaultRowHeight="12.75" x14ac:dyDescent="0.2"/>
  <cols>
    <col min="1" max="1" width="3.7109375" customWidth="1"/>
    <col min="2" max="2" width="2.57031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8" width="3.140625" customWidth="1"/>
    <col min="29" max="66" width="3.140625" style="10" customWidth="1"/>
    <col min="67" max="81" width="9.140625" style="10"/>
  </cols>
  <sheetData>
    <row r="1" spans="1:54"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54" ht="18.75" customHeight="1" x14ac:dyDescent="0.2">
      <c r="A2" s="13"/>
      <c r="B2" s="75" t="s">
        <v>54</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3"/>
      <c r="AD2" s="13"/>
    </row>
    <row r="3" spans="1:54"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3"/>
      <c r="AD3" s="13"/>
      <c r="BB3" s="10">
        <v>0.625</v>
      </c>
    </row>
    <row r="4" spans="1:54" ht="18.75" customHeight="1" x14ac:dyDescent="0.2">
      <c r="A4" s="13"/>
      <c r="B4" s="15"/>
      <c r="C4" s="236" t="s">
        <v>37</v>
      </c>
      <c r="D4" s="232"/>
      <c r="E4" s="231" t="s">
        <v>23</v>
      </c>
      <c r="F4" s="232"/>
      <c r="G4" s="231" t="s">
        <v>24</v>
      </c>
      <c r="H4" s="232"/>
      <c r="I4" s="231" t="s">
        <v>25</v>
      </c>
      <c r="J4" s="232"/>
      <c r="K4" s="231" t="s">
        <v>26</v>
      </c>
      <c r="L4" s="232"/>
      <c r="M4" s="231" t="s">
        <v>27</v>
      </c>
      <c r="N4" s="232"/>
      <c r="O4" s="231" t="s">
        <v>28</v>
      </c>
      <c r="P4" s="232"/>
      <c r="Q4" s="231" t="s">
        <v>29</v>
      </c>
      <c r="R4" s="232"/>
      <c r="S4" s="231" t="s">
        <v>30</v>
      </c>
      <c r="T4" s="232"/>
      <c r="U4" s="231" t="s">
        <v>31</v>
      </c>
      <c r="V4" s="232"/>
      <c r="W4" s="231" t="s">
        <v>32</v>
      </c>
      <c r="X4" s="232"/>
      <c r="Y4" s="231" t="s">
        <v>33</v>
      </c>
      <c r="Z4" s="232"/>
      <c r="AA4" s="231" t="s">
        <v>34</v>
      </c>
      <c r="AB4" s="232"/>
      <c r="AC4" s="13"/>
      <c r="AD4" s="13"/>
    </row>
    <row r="5" spans="1:54" ht="15" customHeight="1" x14ac:dyDescent="0.2">
      <c r="A5" s="13"/>
      <c r="B5" s="11"/>
      <c r="C5" s="66" t="s">
        <v>1</v>
      </c>
      <c r="D5" s="67"/>
      <c r="E5" s="68"/>
      <c r="F5" s="68"/>
      <c r="G5" s="68"/>
      <c r="H5" s="68"/>
      <c r="I5" s="68"/>
      <c r="J5" s="68"/>
      <c r="K5" s="68"/>
      <c r="L5" s="68"/>
      <c r="M5" s="69"/>
      <c r="N5" s="1"/>
      <c r="O5" s="4" t="s">
        <v>35</v>
      </c>
      <c r="P5" s="81" t="s">
        <v>5</v>
      </c>
      <c r="Q5" s="44"/>
      <c r="R5" s="44"/>
      <c r="S5" s="44"/>
      <c r="T5" s="44"/>
      <c r="U5" s="44"/>
      <c r="V5" s="44"/>
      <c r="W5" s="44"/>
      <c r="X5" s="44"/>
      <c r="Y5" s="44"/>
      <c r="Z5" s="44"/>
      <c r="AA5" s="82"/>
      <c r="AB5" s="5"/>
      <c r="AC5" s="13"/>
      <c r="AD5" s="13"/>
    </row>
    <row r="6" spans="1:54" ht="15" customHeight="1" x14ac:dyDescent="0.2">
      <c r="A6" s="13"/>
      <c r="B6" s="3"/>
      <c r="C6" s="57" t="s">
        <v>76</v>
      </c>
      <c r="D6" s="58"/>
      <c r="E6" s="58"/>
      <c r="F6" s="58"/>
      <c r="G6" s="58"/>
      <c r="H6" s="58"/>
      <c r="I6" s="58"/>
      <c r="J6" s="70"/>
      <c r="K6" s="184">
        <v>1104.18</v>
      </c>
      <c r="L6" s="185"/>
      <c r="M6" s="186"/>
      <c r="N6" s="1"/>
      <c r="O6" s="1"/>
      <c r="P6" s="61" t="s">
        <v>20</v>
      </c>
      <c r="Q6" s="62"/>
      <c r="R6" s="62"/>
      <c r="S6" s="62"/>
      <c r="T6" s="62"/>
      <c r="U6" s="62"/>
      <c r="V6" s="62"/>
      <c r="W6" s="202">
        <v>117994.92</v>
      </c>
      <c r="X6" s="195"/>
      <c r="Y6" s="195"/>
      <c r="Z6" s="195"/>
      <c r="AA6" s="196"/>
      <c r="AB6" s="1"/>
      <c r="AC6" s="13"/>
      <c r="AD6" s="13"/>
    </row>
    <row r="7" spans="1:54" ht="15" customHeight="1" x14ac:dyDescent="0.2">
      <c r="A7" s="13"/>
      <c r="B7" s="3"/>
      <c r="C7" s="114" t="s">
        <v>0</v>
      </c>
      <c r="D7" s="139"/>
      <c r="E7" s="139"/>
      <c r="F7" s="139"/>
      <c r="G7" s="139"/>
      <c r="H7" s="139"/>
      <c r="I7" s="139"/>
      <c r="J7" s="156"/>
      <c r="K7" s="184">
        <v>195.5</v>
      </c>
      <c r="L7" s="185"/>
      <c r="M7" s="186"/>
      <c r="N7" s="1"/>
      <c r="O7" s="1"/>
      <c r="P7" s="49" t="s">
        <v>6</v>
      </c>
      <c r="Q7" s="50"/>
      <c r="R7" s="50"/>
      <c r="S7" s="50"/>
      <c r="T7" s="50"/>
      <c r="U7" s="50"/>
      <c r="V7" s="50"/>
      <c r="W7" s="50"/>
      <c r="X7" s="51"/>
      <c r="Y7" s="217"/>
      <c r="Z7" s="218"/>
      <c r="AA7" s="219"/>
      <c r="AB7" s="1"/>
      <c r="AC7" s="13"/>
      <c r="AD7" s="13"/>
    </row>
    <row r="8" spans="1:54" ht="15" customHeight="1" x14ac:dyDescent="0.2">
      <c r="A8" s="13"/>
      <c r="B8" s="3"/>
      <c r="C8" s="57" t="s">
        <v>77</v>
      </c>
      <c r="D8" s="58"/>
      <c r="E8" s="58"/>
      <c r="F8" s="58"/>
      <c r="G8" s="58"/>
      <c r="H8" s="58"/>
      <c r="I8" s="59" t="s">
        <v>36</v>
      </c>
      <c r="J8" s="60"/>
      <c r="K8" s="184">
        <v>0</v>
      </c>
      <c r="L8" s="185"/>
      <c r="M8" s="186"/>
      <c r="N8" s="1"/>
      <c r="O8" s="1"/>
      <c r="P8" s="49" t="s">
        <v>19</v>
      </c>
      <c r="Q8" s="50"/>
      <c r="R8" s="50"/>
      <c r="S8" s="50"/>
      <c r="T8" s="50"/>
      <c r="U8" s="50"/>
      <c r="V8" s="50"/>
      <c r="W8" s="50"/>
      <c r="X8" s="51"/>
      <c r="Y8" s="217">
        <v>246</v>
      </c>
      <c r="Z8" s="218"/>
      <c r="AA8" s="219"/>
      <c r="AB8" s="1"/>
      <c r="AC8" s="13"/>
      <c r="AD8" s="13"/>
    </row>
    <row r="9" spans="1:54" ht="15" customHeight="1" x14ac:dyDescent="0.2">
      <c r="A9" s="13"/>
      <c r="B9" s="3"/>
      <c r="C9" s="57" t="s">
        <v>78</v>
      </c>
      <c r="D9" s="58"/>
      <c r="E9" s="58"/>
      <c r="F9" s="58"/>
      <c r="G9" s="58"/>
      <c r="H9" s="58"/>
      <c r="I9" s="58"/>
      <c r="J9" s="70"/>
      <c r="K9" s="184">
        <v>0</v>
      </c>
      <c r="L9" s="185"/>
      <c r="M9" s="186"/>
      <c r="N9" s="1"/>
      <c r="O9" s="1"/>
      <c r="P9" s="61" t="s">
        <v>7</v>
      </c>
      <c r="Q9" s="62"/>
      <c r="R9" s="62"/>
      <c r="S9" s="62"/>
      <c r="T9" s="62"/>
      <c r="U9" s="62"/>
      <c r="V9" s="62"/>
      <c r="W9" s="134">
        <f>W6-Y7+Y8</f>
        <v>118240.92</v>
      </c>
      <c r="X9" s="64"/>
      <c r="Y9" s="64"/>
      <c r="Z9" s="64"/>
      <c r="AA9" s="65"/>
      <c r="AB9" s="1"/>
      <c r="AC9" s="13"/>
      <c r="AD9" s="13"/>
    </row>
    <row r="10" spans="1:54" ht="15" customHeight="1" x14ac:dyDescent="0.2">
      <c r="A10" s="13"/>
      <c r="B10" s="3"/>
      <c r="C10" s="57" t="s">
        <v>79</v>
      </c>
      <c r="D10" s="58"/>
      <c r="E10" s="58"/>
      <c r="F10" s="58"/>
      <c r="G10" s="58"/>
      <c r="H10" s="58"/>
      <c r="I10" s="58"/>
      <c r="J10" s="70"/>
      <c r="K10" s="184">
        <v>2232.9299999999998</v>
      </c>
      <c r="L10" s="185"/>
      <c r="M10" s="186"/>
      <c r="N10" s="1"/>
      <c r="O10" s="1"/>
      <c r="P10" s="1"/>
      <c r="Q10" s="1"/>
      <c r="R10" s="1"/>
      <c r="S10" s="1"/>
      <c r="T10" s="1"/>
      <c r="U10" s="1"/>
      <c r="V10" s="1"/>
      <c r="W10" s="1"/>
      <c r="X10" s="1"/>
      <c r="Y10" s="1"/>
      <c r="Z10" s="1"/>
      <c r="AA10" s="1"/>
      <c r="AB10" s="1"/>
      <c r="AC10" s="13"/>
      <c r="AD10" s="13"/>
    </row>
    <row r="11" spans="1:54" ht="15" customHeight="1" x14ac:dyDescent="0.2">
      <c r="A11" s="13"/>
      <c r="B11" s="3"/>
      <c r="C11" s="57" t="s">
        <v>80</v>
      </c>
      <c r="D11" s="58"/>
      <c r="E11" s="58"/>
      <c r="F11" s="58"/>
      <c r="G11" s="58"/>
      <c r="H11" s="58"/>
      <c r="I11" s="58"/>
      <c r="J11" s="70"/>
      <c r="K11" s="184">
        <v>0</v>
      </c>
      <c r="L11" s="185"/>
      <c r="M11" s="186"/>
      <c r="N11" s="1"/>
      <c r="O11" s="7" t="s">
        <v>36</v>
      </c>
      <c r="P11" s="43" t="s">
        <v>8</v>
      </c>
      <c r="Q11" s="44"/>
      <c r="R11" s="44"/>
      <c r="S11" s="44"/>
      <c r="T11" s="44"/>
      <c r="U11" s="44"/>
      <c r="V11" s="44"/>
      <c r="W11" s="44"/>
      <c r="X11" s="44"/>
      <c r="Y11" s="44"/>
      <c r="Z11" s="44"/>
      <c r="AA11" s="45"/>
      <c r="AB11" s="6"/>
      <c r="AC11" s="13"/>
      <c r="AD11" s="13"/>
    </row>
    <row r="12" spans="1:54" ht="15" customHeight="1" x14ac:dyDescent="0.2">
      <c r="A12" s="13"/>
      <c r="B12" s="3"/>
      <c r="C12" s="57" t="s">
        <v>81</v>
      </c>
      <c r="D12" s="58"/>
      <c r="E12" s="58"/>
      <c r="F12" s="58"/>
      <c r="G12" s="58"/>
      <c r="H12" s="58"/>
      <c r="I12" s="58"/>
      <c r="J12" s="70"/>
      <c r="K12" s="184">
        <v>0</v>
      </c>
      <c r="L12" s="185"/>
      <c r="M12" s="186"/>
      <c r="N12" s="1"/>
      <c r="O12" s="1"/>
      <c r="P12" s="135" t="s">
        <v>71</v>
      </c>
      <c r="Q12" s="136"/>
      <c r="R12" s="136"/>
      <c r="S12" s="136"/>
      <c r="T12" s="136"/>
      <c r="U12" s="136"/>
      <c r="V12" s="136"/>
      <c r="W12" s="230">
        <v>53964.35</v>
      </c>
      <c r="X12" s="195"/>
      <c r="Y12" s="195"/>
      <c r="Z12" s="195"/>
      <c r="AA12" s="196"/>
      <c r="AB12" s="1"/>
      <c r="AC12" s="13"/>
      <c r="AD12" s="13"/>
    </row>
    <row r="13" spans="1:54" ht="15" customHeight="1" x14ac:dyDescent="0.2">
      <c r="A13" s="13"/>
      <c r="B13" s="3"/>
      <c r="C13" s="114" t="s">
        <v>82</v>
      </c>
      <c r="D13" s="139"/>
      <c r="E13" s="139"/>
      <c r="F13" s="139"/>
      <c r="G13" s="139"/>
      <c r="H13" s="139"/>
      <c r="I13" s="139"/>
      <c r="J13" s="144"/>
      <c r="K13" s="184">
        <v>611</v>
      </c>
      <c r="L13" s="185"/>
      <c r="M13" s="186"/>
      <c r="N13" s="1"/>
      <c r="O13" s="1"/>
      <c r="P13" s="135" t="s">
        <v>107</v>
      </c>
      <c r="Q13" s="136"/>
      <c r="R13" s="136"/>
      <c r="S13" s="136"/>
      <c r="T13" s="136"/>
      <c r="U13" s="136"/>
      <c r="V13" s="136"/>
      <c r="W13" s="193">
        <v>0</v>
      </c>
      <c r="X13" s="194"/>
      <c r="Y13" s="195"/>
      <c r="Z13" s="195"/>
      <c r="AA13" s="196"/>
      <c r="AB13" s="1"/>
      <c r="AC13" s="13"/>
      <c r="AD13" s="13"/>
    </row>
    <row r="14" spans="1:54" ht="15" customHeight="1" x14ac:dyDescent="0.2">
      <c r="A14" s="13"/>
      <c r="B14" s="3"/>
      <c r="C14" s="57" t="s">
        <v>83</v>
      </c>
      <c r="D14" s="58"/>
      <c r="E14" s="58"/>
      <c r="F14" s="58"/>
      <c r="G14" s="58"/>
      <c r="H14" s="58"/>
      <c r="I14" s="58"/>
      <c r="J14" s="70"/>
      <c r="K14" s="184">
        <v>12</v>
      </c>
      <c r="L14" s="185"/>
      <c r="M14" s="186"/>
      <c r="N14" s="1"/>
      <c r="O14" s="1"/>
      <c r="P14" s="46" t="s">
        <v>69</v>
      </c>
      <c r="Q14" s="47"/>
      <c r="R14" s="47"/>
      <c r="S14" s="47"/>
      <c r="T14" s="47"/>
      <c r="U14" s="47"/>
      <c r="V14" s="47"/>
      <c r="W14" s="47"/>
      <c r="X14" s="48"/>
      <c r="Y14" s="184"/>
      <c r="Z14" s="185"/>
      <c r="AA14" s="186"/>
      <c r="AB14" s="1"/>
      <c r="AC14" s="13"/>
      <c r="AD14" s="13"/>
    </row>
    <row r="15" spans="1:54" ht="15" customHeight="1" x14ac:dyDescent="0.2">
      <c r="A15" s="13"/>
      <c r="B15" s="3"/>
      <c r="C15" s="57" t="s">
        <v>84</v>
      </c>
      <c r="D15" s="58"/>
      <c r="E15" s="58"/>
      <c r="F15" s="58"/>
      <c r="G15" s="58"/>
      <c r="H15" s="58"/>
      <c r="I15" s="58"/>
      <c r="J15" s="70"/>
      <c r="K15" s="184">
        <v>0</v>
      </c>
      <c r="L15" s="185"/>
      <c r="M15" s="186"/>
      <c r="N15" s="1"/>
      <c r="O15" s="1"/>
      <c r="P15" s="46" t="s">
        <v>70</v>
      </c>
      <c r="Q15" s="47"/>
      <c r="R15" s="47"/>
      <c r="S15" s="47"/>
      <c r="T15" s="47"/>
      <c r="U15" s="47"/>
      <c r="V15" s="47"/>
      <c r="W15" s="47"/>
      <c r="X15" s="48"/>
      <c r="Y15" s="184"/>
      <c r="Z15" s="185"/>
      <c r="AA15" s="186"/>
      <c r="AB15" s="1"/>
      <c r="AC15" s="13"/>
      <c r="AD15" s="13"/>
    </row>
    <row r="16" spans="1:54" ht="15" customHeight="1" x14ac:dyDescent="0.2">
      <c r="A16" s="13"/>
      <c r="B16" s="3"/>
      <c r="C16" s="57" t="s">
        <v>85</v>
      </c>
      <c r="D16" s="58"/>
      <c r="E16" s="58"/>
      <c r="F16" s="58"/>
      <c r="G16" s="58"/>
      <c r="H16" s="58"/>
      <c r="I16" s="58"/>
      <c r="J16" s="70"/>
      <c r="K16" s="184">
        <v>62.83</v>
      </c>
      <c r="L16" s="185"/>
      <c r="M16" s="186"/>
      <c r="N16" s="1"/>
      <c r="O16" s="1"/>
      <c r="P16" s="109" t="s">
        <v>73</v>
      </c>
      <c r="Q16" s="47"/>
      <c r="R16" s="47"/>
      <c r="S16" s="47"/>
      <c r="T16" s="47"/>
      <c r="U16" s="47"/>
      <c r="V16" s="47"/>
      <c r="W16" s="47"/>
      <c r="X16" s="48"/>
      <c r="Y16" s="184"/>
      <c r="Z16" s="185"/>
      <c r="AA16" s="186"/>
      <c r="AB16" s="1"/>
      <c r="AC16" s="13"/>
      <c r="AD16" s="13"/>
    </row>
    <row r="17" spans="1:30" ht="15" customHeight="1" x14ac:dyDescent="0.2">
      <c r="A17" s="13"/>
      <c r="B17" s="3"/>
      <c r="C17" s="246" t="s">
        <v>18</v>
      </c>
      <c r="D17" s="62"/>
      <c r="E17" s="62"/>
      <c r="F17" s="62"/>
      <c r="G17" s="149"/>
      <c r="H17" s="224">
        <v>299</v>
      </c>
      <c r="I17" s="225"/>
      <c r="J17" s="226"/>
      <c r="K17" s="227">
        <f>H17*Total!BB3</f>
        <v>186.875</v>
      </c>
      <c r="L17" s="228"/>
      <c r="M17" s="229"/>
      <c r="N17" s="1"/>
      <c r="O17" s="1"/>
      <c r="P17" s="130" t="s">
        <v>103</v>
      </c>
      <c r="Q17" s="47"/>
      <c r="R17" s="47"/>
      <c r="S17" s="47"/>
      <c r="T17" s="47"/>
      <c r="U17" s="47"/>
      <c r="V17" s="47"/>
      <c r="W17" s="47"/>
      <c r="X17" s="48"/>
      <c r="Y17" s="184"/>
      <c r="Z17" s="185"/>
      <c r="AA17" s="186"/>
      <c r="AB17" s="1"/>
      <c r="AC17" s="13"/>
      <c r="AD17" s="13"/>
    </row>
    <row r="18" spans="1:30" ht="15" customHeight="1" x14ac:dyDescent="0.2">
      <c r="A18" s="13"/>
      <c r="B18" s="3"/>
      <c r="C18" s="114" t="s">
        <v>86</v>
      </c>
      <c r="D18" s="139"/>
      <c r="E18" s="139"/>
      <c r="F18" s="139"/>
      <c r="G18" s="139"/>
      <c r="H18" s="139"/>
      <c r="I18" s="139"/>
      <c r="J18" s="144"/>
      <c r="K18" s="184">
        <v>182.58</v>
      </c>
      <c r="L18" s="185"/>
      <c r="M18" s="186"/>
      <c r="N18" s="1"/>
      <c r="O18" s="1"/>
      <c r="P18" s="200" t="s">
        <v>101</v>
      </c>
      <c r="Q18" s="201"/>
      <c r="R18" s="201"/>
      <c r="S18" s="201"/>
      <c r="T18" s="201"/>
      <c r="U18" s="201"/>
      <c r="V18" s="201"/>
      <c r="W18" s="201"/>
      <c r="X18" s="149"/>
      <c r="Y18" s="184"/>
      <c r="Z18" s="185"/>
      <c r="AA18" s="186"/>
      <c r="AB18" s="1"/>
      <c r="AC18" s="13"/>
      <c r="AD18" s="13"/>
    </row>
    <row r="19" spans="1:30" ht="15" customHeight="1" x14ac:dyDescent="0.2">
      <c r="A19" s="13"/>
      <c r="B19" s="3"/>
      <c r="C19" s="57" t="s">
        <v>87</v>
      </c>
      <c r="D19" s="58"/>
      <c r="E19" s="58"/>
      <c r="F19" s="58"/>
      <c r="G19" s="58"/>
      <c r="H19" s="58"/>
      <c r="I19" s="58"/>
      <c r="J19" s="70"/>
      <c r="K19" s="184">
        <v>0</v>
      </c>
      <c r="L19" s="185"/>
      <c r="M19" s="186"/>
      <c r="N19" s="1"/>
      <c r="O19" s="1"/>
      <c r="P19" s="200" t="s">
        <v>101</v>
      </c>
      <c r="Q19" s="201"/>
      <c r="R19" s="201"/>
      <c r="S19" s="201"/>
      <c r="T19" s="201"/>
      <c r="U19" s="201"/>
      <c r="V19" s="201"/>
      <c r="W19" s="201"/>
      <c r="X19" s="149"/>
      <c r="Y19" s="184"/>
      <c r="Z19" s="185"/>
      <c r="AA19" s="186"/>
      <c r="AB19" s="1"/>
      <c r="AC19" s="13"/>
      <c r="AD19" s="13"/>
    </row>
    <row r="20" spans="1:30" ht="15" customHeight="1" x14ac:dyDescent="0.2">
      <c r="A20" s="13"/>
      <c r="B20" s="3"/>
      <c r="C20" s="220" t="s">
        <v>88</v>
      </c>
      <c r="D20" s="221"/>
      <c r="E20" s="221"/>
      <c r="F20" s="221"/>
      <c r="G20" s="221"/>
      <c r="H20" s="221"/>
      <c r="I20" s="221"/>
      <c r="J20" s="222"/>
      <c r="K20" s="223">
        <v>150</v>
      </c>
      <c r="L20" s="185"/>
      <c r="M20" s="186"/>
      <c r="N20" s="1"/>
      <c r="O20" s="1"/>
      <c r="P20" s="135" t="s">
        <v>8</v>
      </c>
      <c r="Q20" s="136"/>
      <c r="R20" s="136"/>
      <c r="S20" s="136"/>
      <c r="T20" s="136"/>
      <c r="U20" s="136"/>
      <c r="V20" s="136"/>
      <c r="W20" s="197">
        <f>W12+W13+Y14-Y15+Y16+Y17+Y18+Y19</f>
        <v>53964.35</v>
      </c>
      <c r="X20" s="198"/>
      <c r="Y20" s="198"/>
      <c r="Z20" s="198"/>
      <c r="AA20" s="199"/>
      <c r="AB20" s="1"/>
      <c r="AC20" s="13"/>
      <c r="AD20" s="13"/>
    </row>
    <row r="21" spans="1:30" ht="15" customHeight="1" x14ac:dyDescent="0.2">
      <c r="A21" s="13"/>
      <c r="B21" s="3"/>
      <c r="C21" s="57" t="s">
        <v>89</v>
      </c>
      <c r="D21" s="58"/>
      <c r="E21" s="58"/>
      <c r="F21" s="58"/>
      <c r="G21" s="58"/>
      <c r="H21" s="58"/>
      <c r="I21" s="58"/>
      <c r="J21" s="70"/>
      <c r="K21" s="184">
        <v>15</v>
      </c>
      <c r="L21" s="185"/>
      <c r="M21" s="186"/>
      <c r="N21" s="1"/>
      <c r="O21" s="1"/>
      <c r="P21" s="1"/>
      <c r="Q21" s="1"/>
      <c r="R21" s="1"/>
      <c r="S21" s="1"/>
      <c r="T21" s="1"/>
      <c r="U21" s="1"/>
      <c r="V21" s="1"/>
      <c r="W21" s="1"/>
      <c r="X21" s="1"/>
      <c r="Y21" s="1"/>
      <c r="Z21" s="1"/>
      <c r="AA21" s="1"/>
      <c r="AB21" s="1"/>
      <c r="AC21" s="13"/>
      <c r="AD21" s="13"/>
    </row>
    <row r="22" spans="1:30" ht="15" customHeight="1" x14ac:dyDescent="0.2">
      <c r="A22" s="13"/>
      <c r="B22" s="3"/>
      <c r="C22" s="147" t="s">
        <v>108</v>
      </c>
      <c r="D22" s="148"/>
      <c r="E22" s="148"/>
      <c r="F22" s="148"/>
      <c r="G22" s="148"/>
      <c r="H22" s="62"/>
      <c r="I22" s="62"/>
      <c r="J22" s="149"/>
      <c r="K22" s="184"/>
      <c r="L22" s="185"/>
      <c r="M22" s="186"/>
      <c r="N22" s="1"/>
      <c r="O22" s="8"/>
      <c r="P22" s="83" t="s">
        <v>11</v>
      </c>
      <c r="Q22" s="44"/>
      <c r="R22" s="44"/>
      <c r="S22" s="44"/>
      <c r="T22" s="44"/>
      <c r="U22" s="44"/>
      <c r="V22" s="44"/>
      <c r="W22" s="44"/>
      <c r="X22" s="44"/>
      <c r="Y22" s="44"/>
      <c r="Z22" s="44"/>
      <c r="AA22" s="45"/>
      <c r="AB22" s="6"/>
      <c r="AC22" s="13"/>
      <c r="AD22" s="13"/>
    </row>
    <row r="23" spans="1:30" ht="15" customHeight="1" x14ac:dyDescent="0.2">
      <c r="A23" s="13"/>
      <c r="B23" s="3"/>
      <c r="C23" s="114" t="s">
        <v>72</v>
      </c>
      <c r="D23" s="139"/>
      <c r="E23" s="139"/>
      <c r="F23" s="139"/>
      <c r="G23" s="139"/>
      <c r="H23" s="139"/>
      <c r="I23" s="139"/>
      <c r="J23" s="144"/>
      <c r="K23" s="184"/>
      <c r="L23" s="185"/>
      <c r="M23" s="186"/>
      <c r="N23" s="1"/>
      <c r="O23" s="1"/>
      <c r="P23" s="46" t="s">
        <v>13</v>
      </c>
      <c r="Q23" s="47"/>
      <c r="R23" s="47"/>
      <c r="S23" s="47"/>
      <c r="T23" s="47"/>
      <c r="U23" s="47"/>
      <c r="V23" s="47"/>
      <c r="W23" s="47"/>
      <c r="X23" s="48"/>
      <c r="Y23" s="217"/>
      <c r="Z23" s="218"/>
      <c r="AA23" s="219"/>
      <c r="AB23" s="1"/>
      <c r="AC23" s="13"/>
      <c r="AD23" s="13"/>
    </row>
    <row r="24" spans="1:30" ht="15" customHeight="1" x14ac:dyDescent="0.2">
      <c r="A24" s="13"/>
      <c r="B24" s="3"/>
      <c r="C24" s="150" t="s">
        <v>90</v>
      </c>
      <c r="D24" s="151"/>
      <c r="E24" s="151"/>
      <c r="F24" s="151"/>
      <c r="G24" s="151"/>
      <c r="H24" s="151"/>
      <c r="I24" s="151"/>
      <c r="J24" s="152"/>
      <c r="K24" s="184">
        <v>9165</v>
      </c>
      <c r="L24" s="185"/>
      <c r="M24" s="186"/>
      <c r="N24" s="1"/>
      <c r="O24" s="1"/>
      <c r="P24" s="46" t="s">
        <v>14</v>
      </c>
      <c r="Q24" s="47"/>
      <c r="R24" s="47"/>
      <c r="S24" s="47"/>
      <c r="T24" s="47"/>
      <c r="U24" s="47"/>
      <c r="V24" s="47"/>
      <c r="W24" s="47"/>
      <c r="X24" s="48"/>
      <c r="Y24" s="184"/>
      <c r="Z24" s="185"/>
      <c r="AA24" s="186"/>
      <c r="AB24" s="1"/>
      <c r="AC24" s="13"/>
      <c r="AD24" s="13"/>
    </row>
    <row r="25" spans="1:30" ht="15" customHeight="1" x14ac:dyDescent="0.2">
      <c r="A25" s="13"/>
      <c r="B25" s="3"/>
      <c r="C25" s="57" t="s">
        <v>3</v>
      </c>
      <c r="D25" s="58"/>
      <c r="E25" s="58"/>
      <c r="F25" s="58"/>
      <c r="G25" s="58"/>
      <c r="H25" s="58"/>
      <c r="I25" s="58"/>
      <c r="J25" s="70"/>
      <c r="K25" s="184">
        <v>50</v>
      </c>
      <c r="L25" s="185"/>
      <c r="M25" s="186"/>
      <c r="N25" s="1"/>
      <c r="O25" s="1"/>
      <c r="P25" s="46" t="s">
        <v>15</v>
      </c>
      <c r="Q25" s="47"/>
      <c r="R25" s="47"/>
      <c r="S25" s="47"/>
      <c r="T25" s="47"/>
      <c r="U25" s="47"/>
      <c r="V25" s="47"/>
      <c r="W25" s="47"/>
      <c r="X25" s="48"/>
      <c r="Y25" s="184"/>
      <c r="Z25" s="185"/>
      <c r="AA25" s="186"/>
      <c r="AB25" s="1"/>
      <c r="AC25" s="13"/>
      <c r="AD25" s="13"/>
    </row>
    <row r="26" spans="1:30" ht="15" customHeight="1" x14ac:dyDescent="0.2">
      <c r="A26" s="13"/>
      <c r="B26" s="3"/>
      <c r="C26" s="57" t="s">
        <v>91</v>
      </c>
      <c r="D26" s="58"/>
      <c r="E26" s="58"/>
      <c r="F26" s="58"/>
      <c r="G26" s="58"/>
      <c r="H26" s="58"/>
      <c r="I26" s="58"/>
      <c r="J26" s="70"/>
      <c r="K26" s="184"/>
      <c r="L26" s="185"/>
      <c r="M26" s="186"/>
      <c r="N26" s="1"/>
      <c r="O26" s="1"/>
      <c r="P26" s="46" t="s">
        <v>17</v>
      </c>
      <c r="Q26" s="47"/>
      <c r="R26" s="47"/>
      <c r="S26" s="47"/>
      <c r="T26" s="47"/>
      <c r="U26" s="47"/>
      <c r="V26" s="47"/>
      <c r="W26" s="47"/>
      <c r="X26" s="48"/>
      <c r="Y26" s="184"/>
      <c r="Z26" s="185"/>
      <c r="AA26" s="186"/>
      <c r="AB26" s="1"/>
      <c r="AC26" s="13"/>
      <c r="AD26" s="13"/>
    </row>
    <row r="27" spans="1:30" ht="15" customHeight="1" x14ac:dyDescent="0.2">
      <c r="A27" s="13"/>
      <c r="B27" s="3"/>
      <c r="C27" s="57" t="s">
        <v>4</v>
      </c>
      <c r="D27" s="58"/>
      <c r="E27" s="58"/>
      <c r="F27" s="58"/>
      <c r="G27" s="58"/>
      <c r="H27" s="58"/>
      <c r="I27" s="58"/>
      <c r="J27" s="70"/>
      <c r="K27" s="184"/>
      <c r="L27" s="185"/>
      <c r="M27" s="186"/>
      <c r="N27" s="1"/>
      <c r="O27" s="1"/>
      <c r="P27" s="214" t="s">
        <v>16</v>
      </c>
      <c r="Q27" s="215"/>
      <c r="R27" s="215"/>
      <c r="S27" s="215"/>
      <c r="T27" s="215"/>
      <c r="U27" s="215"/>
      <c r="V27" s="215"/>
      <c r="W27" s="215"/>
      <c r="X27" s="216"/>
      <c r="Y27" s="184"/>
      <c r="Z27" s="185"/>
      <c r="AA27" s="186"/>
      <c r="AB27" s="1"/>
      <c r="AC27" s="13"/>
      <c r="AD27" s="13"/>
    </row>
    <row r="28" spans="1:30" ht="15" customHeight="1" x14ac:dyDescent="0.2">
      <c r="A28" s="13"/>
      <c r="B28" s="3"/>
      <c r="C28" s="213" t="s">
        <v>119</v>
      </c>
      <c r="D28" s="62"/>
      <c r="E28" s="62"/>
      <c r="F28" s="62"/>
      <c r="G28" s="62"/>
      <c r="H28" s="62"/>
      <c r="I28" s="62"/>
      <c r="J28" s="149"/>
      <c r="K28" s="184">
        <v>183</v>
      </c>
      <c r="L28" s="185"/>
      <c r="M28" s="186"/>
      <c r="N28" s="1"/>
      <c r="O28" s="1"/>
      <c r="P28" s="208" t="s">
        <v>118</v>
      </c>
      <c r="Q28" s="209"/>
      <c r="R28" s="209"/>
      <c r="S28" s="209"/>
      <c r="T28" s="209"/>
      <c r="U28" s="209"/>
      <c r="V28" s="209"/>
      <c r="W28" s="209"/>
      <c r="X28" s="152"/>
      <c r="Y28" s="210"/>
      <c r="Z28" s="211"/>
      <c r="AA28" s="212"/>
      <c r="AB28" s="1"/>
      <c r="AC28" s="13"/>
      <c r="AD28" s="13"/>
    </row>
    <row r="29" spans="1:30" ht="15" customHeight="1" x14ac:dyDescent="0.2">
      <c r="A29" s="13"/>
      <c r="B29" s="3"/>
      <c r="C29" s="57" t="s">
        <v>93</v>
      </c>
      <c r="D29" s="58"/>
      <c r="E29" s="58"/>
      <c r="F29" s="58"/>
      <c r="G29" s="58"/>
      <c r="H29" s="58"/>
      <c r="I29" s="58"/>
      <c r="J29" s="70"/>
      <c r="K29" s="184"/>
      <c r="L29" s="185"/>
      <c r="M29" s="186"/>
      <c r="N29" s="1"/>
      <c r="O29" s="1"/>
      <c r="P29" s="200" t="s">
        <v>101</v>
      </c>
      <c r="Q29" s="201"/>
      <c r="R29" s="201"/>
      <c r="S29" s="201"/>
      <c r="T29" s="201"/>
      <c r="U29" s="201"/>
      <c r="V29" s="201"/>
      <c r="W29" s="201"/>
      <c r="X29" s="149"/>
      <c r="Y29" s="184"/>
      <c r="Z29" s="185"/>
      <c r="AA29" s="186"/>
      <c r="AB29" s="1"/>
      <c r="AC29" s="13"/>
      <c r="AD29" s="13"/>
    </row>
    <row r="30" spans="1:30" ht="15" customHeight="1" x14ac:dyDescent="0.2">
      <c r="A30" s="13"/>
      <c r="B30" s="3"/>
      <c r="C30" s="57" t="s">
        <v>94</v>
      </c>
      <c r="D30" s="58"/>
      <c r="E30" s="58"/>
      <c r="F30" s="58"/>
      <c r="G30" s="58"/>
      <c r="H30" s="58"/>
      <c r="I30" s="58"/>
      <c r="J30" s="70"/>
      <c r="K30" s="184">
        <v>594.45000000000005</v>
      </c>
      <c r="L30" s="185"/>
      <c r="M30" s="186"/>
      <c r="N30" s="1"/>
      <c r="O30" s="1"/>
      <c r="P30" s="200" t="s">
        <v>101</v>
      </c>
      <c r="Q30" s="201"/>
      <c r="R30" s="201"/>
      <c r="S30" s="201"/>
      <c r="T30" s="201"/>
      <c r="U30" s="201"/>
      <c r="V30" s="201"/>
      <c r="W30" s="201"/>
      <c r="X30" s="149"/>
      <c r="Y30" s="184"/>
      <c r="Z30" s="185"/>
      <c r="AA30" s="186"/>
      <c r="AB30" s="1"/>
      <c r="AC30" s="13"/>
      <c r="AD30" s="13"/>
    </row>
    <row r="31" spans="1:30" ht="15" customHeight="1" x14ac:dyDescent="0.2">
      <c r="A31" s="13"/>
      <c r="B31" s="3"/>
      <c r="C31" s="57" t="s">
        <v>95</v>
      </c>
      <c r="D31" s="58"/>
      <c r="E31" s="58"/>
      <c r="F31" s="58"/>
      <c r="G31" s="58"/>
      <c r="H31" s="58"/>
      <c r="I31" s="58"/>
      <c r="J31" s="70"/>
      <c r="K31" s="184"/>
      <c r="L31" s="185"/>
      <c r="M31" s="186"/>
      <c r="N31" s="1"/>
      <c r="O31" s="1"/>
      <c r="P31" s="109" t="s">
        <v>109</v>
      </c>
      <c r="Q31" s="47"/>
      <c r="R31" s="47"/>
      <c r="S31" s="47"/>
      <c r="T31" s="47"/>
      <c r="U31" s="47"/>
      <c r="V31" s="47"/>
      <c r="W31" s="47"/>
      <c r="X31" s="48"/>
      <c r="Y31" s="190">
        <f>SUM(Y23:AA30)+K42-Y28</f>
        <v>22673.835000000003</v>
      </c>
      <c r="Z31" s="191"/>
      <c r="AA31" s="192"/>
      <c r="AB31" s="1"/>
      <c r="AC31" s="13"/>
      <c r="AD31" s="13"/>
    </row>
    <row r="32" spans="1:30" ht="15" customHeight="1" thickBot="1" x14ac:dyDescent="0.25">
      <c r="A32" s="13"/>
      <c r="B32" s="3"/>
      <c r="C32" s="57" t="s">
        <v>96</v>
      </c>
      <c r="D32" s="104"/>
      <c r="E32" s="104"/>
      <c r="F32" s="104"/>
      <c r="G32" s="104"/>
      <c r="H32" s="104"/>
      <c r="I32" s="104"/>
      <c r="J32" s="105"/>
      <c r="K32" s="184"/>
      <c r="L32" s="185"/>
      <c r="M32" s="186"/>
      <c r="N32" s="1"/>
      <c r="O32" s="1"/>
      <c r="P32" s="1"/>
      <c r="Q32" s="1"/>
      <c r="R32" s="1"/>
      <c r="S32" s="1"/>
      <c r="T32" s="1"/>
      <c r="U32" s="1"/>
      <c r="V32" s="1"/>
      <c r="W32" s="1"/>
      <c r="X32" s="1"/>
      <c r="Y32" s="1"/>
      <c r="Z32" s="1"/>
      <c r="AA32" s="1"/>
      <c r="AB32" s="1"/>
      <c r="AC32" s="13"/>
      <c r="AD32" s="13"/>
    </row>
    <row r="33" spans="1:58" ht="15" customHeight="1" thickTop="1" x14ac:dyDescent="0.2">
      <c r="A33" s="13"/>
      <c r="B33" s="3"/>
      <c r="C33" s="114" t="s">
        <v>97</v>
      </c>
      <c r="D33" s="115"/>
      <c r="E33" s="115"/>
      <c r="F33" s="115"/>
      <c r="G33" s="115"/>
      <c r="H33" s="115"/>
      <c r="I33" s="115"/>
      <c r="J33" s="116"/>
      <c r="K33" s="184">
        <v>4519.8999999999996</v>
      </c>
      <c r="L33" s="185"/>
      <c r="M33" s="186"/>
      <c r="N33" s="2" t="s">
        <v>36</v>
      </c>
      <c r="O33" s="9" t="s">
        <v>36</v>
      </c>
      <c r="P33" s="178" t="s">
        <v>10</v>
      </c>
      <c r="Q33" s="179"/>
      <c r="R33" s="179"/>
      <c r="S33" s="179"/>
      <c r="T33" s="179"/>
      <c r="U33" s="179"/>
      <c r="V33" s="179"/>
      <c r="W33" s="179"/>
      <c r="X33" s="180"/>
      <c r="Y33" s="205">
        <f>W9-W20-Y31</f>
        <v>41602.735000000001</v>
      </c>
      <c r="Z33" s="206"/>
      <c r="AA33" s="207"/>
      <c r="AB33" s="5"/>
      <c r="AC33" s="13"/>
      <c r="AD33" s="13"/>
    </row>
    <row r="34" spans="1:58" ht="15" customHeight="1" x14ac:dyDescent="0.2">
      <c r="A34" s="13"/>
      <c r="B34" s="3"/>
      <c r="C34" s="57" t="s">
        <v>12</v>
      </c>
      <c r="D34" s="104"/>
      <c r="E34" s="104"/>
      <c r="F34" s="104"/>
      <c r="G34" s="104"/>
      <c r="H34" s="104"/>
      <c r="I34" s="104" t="s">
        <v>36</v>
      </c>
      <c r="J34" s="105"/>
      <c r="K34" s="184"/>
      <c r="L34" s="185"/>
      <c r="M34" s="186"/>
      <c r="N34" s="1"/>
      <c r="O34" s="3"/>
      <c r="P34" s="203"/>
      <c r="Q34" s="203"/>
      <c r="R34" s="203"/>
      <c r="S34" s="203"/>
      <c r="T34" s="203"/>
      <c r="U34" s="203"/>
      <c r="V34" s="203"/>
      <c r="W34" s="203"/>
      <c r="X34" s="203"/>
      <c r="Y34" s="204"/>
      <c r="Z34" s="204"/>
      <c r="AA34" s="204"/>
      <c r="AB34" s="3"/>
      <c r="AC34" s="13"/>
      <c r="AD34" s="13"/>
      <c r="AJ34" s="237" t="s">
        <v>122</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184"/>
      <c r="L35" s="185"/>
      <c r="M35" s="186"/>
      <c r="N35" s="1"/>
      <c r="O35" s="3"/>
      <c r="P35" s="83" t="s">
        <v>110</v>
      </c>
      <c r="Q35" s="131"/>
      <c r="R35" s="131"/>
      <c r="S35" s="131"/>
      <c r="T35" s="131"/>
      <c r="U35" s="131"/>
      <c r="V35" s="131"/>
      <c r="W35" s="131"/>
      <c r="X35" s="131"/>
      <c r="Y35" s="132"/>
      <c r="Z35" s="132"/>
      <c r="AA35" s="133"/>
      <c r="AB35" s="3"/>
      <c r="AC35" s="35">
        <v>0</v>
      </c>
      <c r="AD35" s="13"/>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184"/>
      <c r="L36" s="185"/>
      <c r="M36" s="186"/>
      <c r="N36" s="1"/>
      <c r="O36" s="3"/>
      <c r="P36" s="172" t="s">
        <v>111</v>
      </c>
      <c r="Q36" s="173"/>
      <c r="R36" s="173"/>
      <c r="S36" s="173"/>
      <c r="T36" s="173"/>
      <c r="U36" s="173"/>
      <c r="V36" s="174"/>
      <c r="W36" s="175">
        <v>1.4999999999999999E-2</v>
      </c>
      <c r="X36" s="176"/>
      <c r="Y36" s="177">
        <f>MAX(AC35,AC36)</f>
        <v>624.04102499999999</v>
      </c>
      <c r="Z36" s="64"/>
      <c r="AA36" s="65"/>
      <c r="AB36" s="3"/>
      <c r="AC36" s="35">
        <f>Y33*W36</f>
        <v>624.04102499999999</v>
      </c>
      <c r="AD36" s="13"/>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184">
        <v>200</v>
      </c>
      <c r="L37" s="185"/>
      <c r="M37" s="186"/>
      <c r="N37" s="1"/>
      <c r="O37" s="3"/>
      <c r="P37" s="172" t="s">
        <v>117</v>
      </c>
      <c r="Q37" s="173"/>
      <c r="R37" s="173"/>
      <c r="S37" s="173"/>
      <c r="T37" s="173"/>
      <c r="U37" s="173"/>
      <c r="V37" s="174"/>
      <c r="W37" s="175">
        <v>0.18</v>
      </c>
      <c r="X37" s="176">
        <v>0.18</v>
      </c>
      <c r="Y37" s="177">
        <f>MAX(AC35,AC37)</f>
        <v>5990.7938400000003</v>
      </c>
      <c r="Z37" s="64">
        <f>(Y33*0.8)*X37</f>
        <v>5990.7938400000003</v>
      </c>
      <c r="AA37" s="65"/>
      <c r="AB37" s="3"/>
      <c r="AC37" s="35">
        <f>((Y33*0.8)+Y23-Y28)*W37</f>
        <v>5990.7938400000003</v>
      </c>
      <c r="AD37" s="13"/>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92" t="s">
        <v>129</v>
      </c>
      <c r="D38" s="93"/>
      <c r="E38" s="93"/>
      <c r="F38" s="93"/>
      <c r="G38" s="93"/>
      <c r="H38" s="93"/>
      <c r="I38" s="93"/>
      <c r="J38" s="94"/>
      <c r="K38" s="184">
        <v>119</v>
      </c>
      <c r="L38" s="185"/>
      <c r="M38" s="186"/>
      <c r="N38" s="1"/>
      <c r="O38" s="3"/>
      <c r="P38" s="172" t="s">
        <v>116</v>
      </c>
      <c r="Q38" s="173"/>
      <c r="R38" s="173"/>
      <c r="S38" s="173"/>
      <c r="T38" s="173"/>
      <c r="U38" s="173"/>
      <c r="V38" s="174"/>
      <c r="W38" s="175">
        <v>4.9500000000000002E-2</v>
      </c>
      <c r="X38" s="176">
        <v>4.9500000000000002E-2</v>
      </c>
      <c r="Y38" s="177">
        <f>MAX(AC35,AC38)</f>
        <v>1647.4683060000002</v>
      </c>
      <c r="Z38" s="64">
        <f>(Y33*0.8)*X38</f>
        <v>1647.4683060000002</v>
      </c>
      <c r="AA38" s="65"/>
      <c r="AB38" s="3"/>
      <c r="AC38" s="35">
        <f>((Y33*0.8)+Y23-Y28)*W38</f>
        <v>1647.4683060000002</v>
      </c>
      <c r="AD38" s="13"/>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92" t="s">
        <v>130</v>
      </c>
      <c r="D39" s="93"/>
      <c r="E39" s="93"/>
      <c r="F39" s="93"/>
      <c r="G39" s="93"/>
      <c r="H39" s="93"/>
      <c r="I39" s="93"/>
      <c r="J39" s="94"/>
      <c r="K39" s="184">
        <v>3089.59</v>
      </c>
      <c r="L39" s="185"/>
      <c r="M39" s="186"/>
      <c r="N39" s="1"/>
      <c r="O39" s="3"/>
      <c r="P39" s="100" t="s">
        <v>112</v>
      </c>
      <c r="Q39" s="101"/>
      <c r="R39" s="101"/>
      <c r="S39" s="101"/>
      <c r="T39" s="101"/>
      <c r="U39" s="101"/>
      <c r="V39" s="101"/>
      <c r="W39" s="101"/>
      <c r="X39" s="101"/>
      <c r="Y39" s="102"/>
      <c r="Z39" s="102"/>
      <c r="AA39" s="103"/>
      <c r="AB39" s="3"/>
      <c r="AC39" s="13"/>
      <c r="AD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92" t="s">
        <v>101</v>
      </c>
      <c r="D40" s="93"/>
      <c r="E40" s="93"/>
      <c r="F40" s="93"/>
      <c r="G40" s="93"/>
      <c r="H40" s="93"/>
      <c r="I40" s="93"/>
      <c r="J40" s="94"/>
      <c r="K40" s="184"/>
      <c r="L40" s="185"/>
      <c r="M40" s="186"/>
      <c r="N40" s="1"/>
      <c r="O40" s="1"/>
      <c r="P40" s="117" t="s">
        <v>113</v>
      </c>
      <c r="Q40" s="118"/>
      <c r="R40" s="118"/>
      <c r="S40" s="118"/>
      <c r="T40" s="118"/>
      <c r="U40" s="118"/>
      <c r="V40" s="118"/>
      <c r="W40" s="118"/>
      <c r="X40" s="118"/>
      <c r="Y40" s="118"/>
      <c r="Z40" s="118"/>
      <c r="AA40" s="119"/>
      <c r="AB40" s="1"/>
      <c r="AC40" s="13"/>
      <c r="AD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92" t="s">
        <v>101</v>
      </c>
      <c r="D41" s="93"/>
      <c r="E41" s="93"/>
      <c r="F41" s="93"/>
      <c r="G41" s="93"/>
      <c r="H41" s="93"/>
      <c r="I41" s="93"/>
      <c r="J41" s="94"/>
      <c r="K41" s="184"/>
      <c r="L41" s="185"/>
      <c r="M41" s="186"/>
      <c r="N41" s="1"/>
      <c r="O41" s="1"/>
      <c r="P41" s="120" t="s">
        <v>114</v>
      </c>
      <c r="Q41" s="121"/>
      <c r="R41" s="121"/>
      <c r="S41" s="121"/>
      <c r="T41" s="121"/>
      <c r="U41" s="121"/>
      <c r="V41" s="121"/>
      <c r="W41" s="121"/>
      <c r="X41" s="121"/>
      <c r="Y41" s="122"/>
      <c r="Z41" s="122"/>
      <c r="AA41" s="123"/>
      <c r="AB41" s="1"/>
      <c r="AC41" s="13"/>
      <c r="AD41" s="13"/>
    </row>
    <row r="42" spans="1:58" ht="15" customHeight="1" x14ac:dyDescent="0.2">
      <c r="A42" s="13"/>
      <c r="B42" s="3"/>
      <c r="C42" s="187" t="s">
        <v>102</v>
      </c>
      <c r="D42" s="188"/>
      <c r="E42" s="188"/>
      <c r="F42" s="188"/>
      <c r="G42" s="188"/>
      <c r="H42" s="188"/>
      <c r="I42" s="188"/>
      <c r="J42" s="189"/>
      <c r="K42" s="190">
        <f>SUM(K6:M41)</f>
        <v>22673.835000000003</v>
      </c>
      <c r="L42" s="191"/>
      <c r="M42" s="192"/>
      <c r="N42" s="1"/>
      <c r="O42" s="1"/>
      <c r="P42" s="124" t="s">
        <v>115</v>
      </c>
      <c r="Q42" s="125"/>
      <c r="R42" s="125"/>
      <c r="S42" s="125"/>
      <c r="T42" s="125"/>
      <c r="U42" s="125"/>
      <c r="V42" s="125"/>
      <c r="W42" s="125"/>
      <c r="X42" s="125"/>
      <c r="Y42" s="125">
        <f>W9-W20-Y31-Y40</f>
        <v>41602.735000000001</v>
      </c>
      <c r="Z42" s="125"/>
      <c r="AA42" s="126"/>
      <c r="AC42" s="13"/>
      <c r="AD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c r="AD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c r="AD44" s="13"/>
    </row>
    <row r="45" spans="1:58"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s="10" customFormat="1" x14ac:dyDescent="0.2"/>
    <row r="83" spans="1:28"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sheetData>
  <sheetProtection algorithmName="SHA-512" hashValue="CG/4DV4hRQOr9dpwVvUTq4GGusdWXjmfbksAMW0NpArn9JRKCWu7YhP0P11sq3TDnWQoIfzAc3+S0oUvhqO59Q==" saltValue="u2p6dxMHV57K5oB3EvDSRQ==" spinCount="100000" sheet="1" objects="1" scenarios="1"/>
  <mergeCells count="159">
    <mergeCell ref="P39:AA39"/>
    <mergeCell ref="P40:AA40"/>
    <mergeCell ref="Y38:AA38"/>
    <mergeCell ref="P33:X33"/>
    <mergeCell ref="Y33:AA33"/>
    <mergeCell ref="P35:AA35"/>
    <mergeCell ref="Y34:AA34"/>
    <mergeCell ref="P41:AA41"/>
    <mergeCell ref="P42:AA42"/>
    <mergeCell ref="P36:V36"/>
    <mergeCell ref="W36:X36"/>
    <mergeCell ref="Y36:AA36"/>
    <mergeCell ref="P37:V37"/>
    <mergeCell ref="W37:X37"/>
    <mergeCell ref="Y37:AA37"/>
    <mergeCell ref="P38:V38"/>
    <mergeCell ref="W38:X38"/>
    <mergeCell ref="U4:V4"/>
    <mergeCell ref="W4:X4"/>
    <mergeCell ref="Y4:Z4"/>
    <mergeCell ref="AA4:AB4"/>
    <mergeCell ref="C5:M5"/>
    <mergeCell ref="P5:AA5"/>
    <mergeCell ref="P6:V6"/>
    <mergeCell ref="W6:AA6"/>
    <mergeCell ref="B3:AB3"/>
    <mergeCell ref="C4:D4"/>
    <mergeCell ref="E4:F4"/>
    <mergeCell ref="G4:H4"/>
    <mergeCell ref="I4:J4"/>
    <mergeCell ref="K4:L4"/>
    <mergeCell ref="M4:N4"/>
    <mergeCell ref="O4:P4"/>
    <mergeCell ref="Q4:R4"/>
    <mergeCell ref="S4:T4"/>
    <mergeCell ref="K8:M8"/>
    <mergeCell ref="P8:X8"/>
    <mergeCell ref="Y8:AA8"/>
    <mergeCell ref="C9:J9"/>
    <mergeCell ref="K9:M9"/>
    <mergeCell ref="C6:J6"/>
    <mergeCell ref="K6:M6"/>
    <mergeCell ref="C7:J7"/>
    <mergeCell ref="K7:M7"/>
    <mergeCell ref="P7:X7"/>
    <mergeCell ref="Y7:AA7"/>
    <mergeCell ref="C8:H8"/>
    <mergeCell ref="I8:J8"/>
    <mergeCell ref="C13:J13"/>
    <mergeCell ref="K13:M13"/>
    <mergeCell ref="C14:J14"/>
    <mergeCell ref="K14:M14"/>
    <mergeCell ref="P14:X14"/>
    <mergeCell ref="Y14:AA14"/>
    <mergeCell ref="P13:V13"/>
    <mergeCell ref="W13:AA13"/>
    <mergeCell ref="C10:J10"/>
    <mergeCell ref="K10:M10"/>
    <mergeCell ref="C11:J11"/>
    <mergeCell ref="K11:M11"/>
    <mergeCell ref="P11:AA11"/>
    <mergeCell ref="C12:J12"/>
    <mergeCell ref="K12:M12"/>
    <mergeCell ref="P12:V12"/>
    <mergeCell ref="W12:AA12"/>
    <mergeCell ref="K18:M18"/>
    <mergeCell ref="Y18:AA18"/>
    <mergeCell ref="C17:G17"/>
    <mergeCell ref="P18:X18"/>
    <mergeCell ref="C15:J15"/>
    <mergeCell ref="K15:M15"/>
    <mergeCell ref="P15:X15"/>
    <mergeCell ref="Y15:AA15"/>
    <mergeCell ref="C16:J16"/>
    <mergeCell ref="K16:M16"/>
    <mergeCell ref="P16:X16"/>
    <mergeCell ref="Y16:AA16"/>
    <mergeCell ref="C27:J27"/>
    <mergeCell ref="K27:M27"/>
    <mergeCell ref="P27:X27"/>
    <mergeCell ref="Y27:AA27"/>
    <mergeCell ref="C24:J24"/>
    <mergeCell ref="K24:M24"/>
    <mergeCell ref="P24:X24"/>
    <mergeCell ref="Y24:AA24"/>
    <mergeCell ref="C25:J25"/>
    <mergeCell ref="K25:M25"/>
    <mergeCell ref="P26:X26"/>
    <mergeCell ref="Y26:AA26"/>
    <mergeCell ref="P25:X25"/>
    <mergeCell ref="Y25:AA25"/>
    <mergeCell ref="C28:J28"/>
    <mergeCell ref="K31:M31"/>
    <mergeCell ref="P31:X31"/>
    <mergeCell ref="Y31:AA31"/>
    <mergeCell ref="K28:M28"/>
    <mergeCell ref="P28:X28"/>
    <mergeCell ref="C30:J30"/>
    <mergeCell ref="K30:M30"/>
    <mergeCell ref="Y30:AA30"/>
    <mergeCell ref="C31:J31"/>
    <mergeCell ref="C42:J42"/>
    <mergeCell ref="K42:M42"/>
    <mergeCell ref="C39:J39"/>
    <mergeCell ref="K39:M39"/>
    <mergeCell ref="C38:J38"/>
    <mergeCell ref="K38:M38"/>
    <mergeCell ref="C40:J40"/>
    <mergeCell ref="K40:M40"/>
    <mergeCell ref="C36:J36"/>
    <mergeCell ref="K36:M36"/>
    <mergeCell ref="AJ34:BF40"/>
    <mergeCell ref="AA2:AB2"/>
    <mergeCell ref="B2:Z2"/>
    <mergeCell ref="C35:J35"/>
    <mergeCell ref="C37:J37"/>
    <mergeCell ref="K37:M37"/>
    <mergeCell ref="C26:J26"/>
    <mergeCell ref="K26:M26"/>
    <mergeCell ref="C41:J41"/>
    <mergeCell ref="K41:M41"/>
    <mergeCell ref="C33:J33"/>
    <mergeCell ref="K33:M33"/>
    <mergeCell ref="K35:M35"/>
    <mergeCell ref="Y28:AA28"/>
    <mergeCell ref="P30:X30"/>
    <mergeCell ref="C34:J34"/>
    <mergeCell ref="K34:M34"/>
    <mergeCell ref="P34:X34"/>
    <mergeCell ref="C29:J29"/>
    <mergeCell ref="K29:M29"/>
    <mergeCell ref="Y29:AA29"/>
    <mergeCell ref="P29:X29"/>
    <mergeCell ref="C32:J32"/>
    <mergeCell ref="K32:M32"/>
    <mergeCell ref="C21:J21"/>
    <mergeCell ref="K21:M21"/>
    <mergeCell ref="P9:V9"/>
    <mergeCell ref="W9:AA9"/>
    <mergeCell ref="C22:J22"/>
    <mergeCell ref="K22:M22"/>
    <mergeCell ref="P22:AA22"/>
    <mergeCell ref="C23:J23"/>
    <mergeCell ref="K23:M23"/>
    <mergeCell ref="P23:X23"/>
    <mergeCell ref="Y23:AA23"/>
    <mergeCell ref="C19:J19"/>
    <mergeCell ref="K19:M19"/>
    <mergeCell ref="Y19:AA19"/>
    <mergeCell ref="C20:J20"/>
    <mergeCell ref="K20:M20"/>
    <mergeCell ref="P19:X19"/>
    <mergeCell ref="P20:V20"/>
    <mergeCell ref="W20:AA20"/>
    <mergeCell ref="H17:J17"/>
    <mergeCell ref="K17:M17"/>
    <mergeCell ref="P17:X17"/>
    <mergeCell ref="Y17:AA17"/>
    <mergeCell ref="C18:J18"/>
  </mergeCells>
  <hyperlinks>
    <hyperlink ref="E4:F4" location="Jan!A1" display="Jan" xr:uid="{00000000-0004-0000-0700-000000000000}"/>
    <hyperlink ref="G4:H4" location="Feb!A1" display="Feb" xr:uid="{00000000-0004-0000-0700-000001000000}"/>
    <hyperlink ref="I4:J4" location="March!A1" display="March" xr:uid="{00000000-0004-0000-0700-000002000000}"/>
    <hyperlink ref="K4:L4" location="April!A1" display="April" xr:uid="{00000000-0004-0000-0700-000003000000}"/>
    <hyperlink ref="M4:N4" location="May!A1" display="May" xr:uid="{00000000-0004-0000-0700-000004000000}"/>
    <hyperlink ref="O4:P4" location="June!A1" display="June" xr:uid="{00000000-0004-0000-0700-000005000000}"/>
    <hyperlink ref="Q4:R4" location="July!A1" display="July" xr:uid="{00000000-0004-0000-0700-000006000000}"/>
    <hyperlink ref="S4:T4" location="Aug!A1" display="Aug" xr:uid="{00000000-0004-0000-0700-000007000000}"/>
    <hyperlink ref="U4:V4" location="Sep!A1" display="Sep" xr:uid="{00000000-0004-0000-0700-000008000000}"/>
    <hyperlink ref="W4:X4" location="Oct!A1" display="Oct" xr:uid="{00000000-0004-0000-0700-000009000000}"/>
    <hyperlink ref="Y4:Z4" location="Nov!A1" display="Nov" xr:uid="{00000000-0004-0000-0700-00000A000000}"/>
    <hyperlink ref="AA4:AB4" location="Dec!A1" display="Dec" xr:uid="{00000000-0004-0000-0700-00000B000000}"/>
    <hyperlink ref="C4:D4" location="Total!A1" display="Total" xr:uid="{00000000-0004-0000-0700-00000C000000}"/>
    <hyperlink ref="C20:J20" r:id="rId1" display="Payroll Processing Fee" xr:uid="{00000000-0004-0000-0700-00000D000000}"/>
    <hyperlink ref="P41:X41" r:id="rId2" display="Net Profit/Loss" xr:uid="{00000000-0004-0000-0700-00000E000000}"/>
  </hyperlinks>
  <pageMargins left="0.75" right="0.75" top="1" bottom="1" header="0.5" footer="0.5"/>
  <pageSetup orientation="portrait" r:id="rId3"/>
  <headerFooter alignWithMargins="0"/>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C661"/>
  <sheetViews>
    <sheetView zoomScale="120" zoomScaleNormal="120" workbookViewId="0">
      <selection activeCell="Q4" sqref="Q4:R4"/>
    </sheetView>
  </sheetViews>
  <sheetFormatPr defaultRowHeight="12.75" x14ac:dyDescent="0.2"/>
  <cols>
    <col min="1" max="1" width="3.7109375" customWidth="1"/>
    <col min="2" max="2" width="2.5703125" customWidth="1"/>
    <col min="3" max="9" width="3.140625" customWidth="1"/>
    <col min="10" max="10" width="4.42578125" customWidth="1"/>
    <col min="11" max="23" width="3.140625" customWidth="1"/>
    <col min="24" max="24" width="4.140625" customWidth="1"/>
    <col min="25" max="26" width="3.140625" customWidth="1"/>
    <col min="27" max="27" width="5.28515625" customWidth="1"/>
    <col min="28" max="28" width="3.140625" customWidth="1"/>
    <col min="29" max="66" width="3.140625" style="10" customWidth="1"/>
    <col min="67" max="81" width="9.140625" style="10"/>
  </cols>
  <sheetData>
    <row r="1" spans="1:54"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54" ht="18.75" customHeight="1" x14ac:dyDescent="0.2">
      <c r="A2" s="13"/>
      <c r="B2" s="75" t="s">
        <v>55</v>
      </c>
      <c r="C2" s="76"/>
      <c r="D2" s="76"/>
      <c r="E2" s="76"/>
      <c r="F2" s="76"/>
      <c r="G2" s="76"/>
      <c r="H2" s="76"/>
      <c r="I2" s="76"/>
      <c r="J2" s="76"/>
      <c r="K2" s="76"/>
      <c r="L2" s="76"/>
      <c r="M2" s="76"/>
      <c r="N2" s="76"/>
      <c r="O2" s="76"/>
      <c r="P2" s="76"/>
      <c r="Q2" s="76"/>
      <c r="R2" s="76"/>
      <c r="S2" s="76"/>
      <c r="T2" s="76"/>
      <c r="U2" s="76"/>
      <c r="V2" s="76"/>
      <c r="W2" s="76"/>
      <c r="X2" s="76"/>
      <c r="Y2" s="76"/>
      <c r="Z2" s="76"/>
      <c r="AA2" s="73">
        <f>Total!AA2</f>
        <v>2023</v>
      </c>
      <c r="AB2" s="74"/>
      <c r="AC2" s="13"/>
      <c r="AD2" s="13"/>
    </row>
    <row r="3" spans="1:54" ht="18.75" customHeight="1" x14ac:dyDescent="0.2">
      <c r="A3" s="13"/>
      <c r="B3" s="233" t="str">
        <f>Total!B3</f>
        <v>Sample Company</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5"/>
      <c r="AC3" s="13"/>
      <c r="AD3" s="13"/>
      <c r="BB3" s="10">
        <v>0.625</v>
      </c>
    </row>
    <row r="4" spans="1:54" ht="18.75" customHeight="1" x14ac:dyDescent="0.2">
      <c r="A4" s="13"/>
      <c r="B4" s="15"/>
      <c r="C4" s="236" t="s">
        <v>37</v>
      </c>
      <c r="D4" s="232"/>
      <c r="E4" s="231" t="s">
        <v>23</v>
      </c>
      <c r="F4" s="232"/>
      <c r="G4" s="231" t="s">
        <v>24</v>
      </c>
      <c r="H4" s="232"/>
      <c r="I4" s="231" t="s">
        <v>25</v>
      </c>
      <c r="J4" s="232"/>
      <c r="K4" s="231" t="s">
        <v>26</v>
      </c>
      <c r="L4" s="232"/>
      <c r="M4" s="231" t="s">
        <v>27</v>
      </c>
      <c r="N4" s="232"/>
      <c r="O4" s="231" t="s">
        <v>28</v>
      </c>
      <c r="P4" s="232"/>
      <c r="Q4" s="231" t="s">
        <v>29</v>
      </c>
      <c r="R4" s="232"/>
      <c r="S4" s="231" t="s">
        <v>30</v>
      </c>
      <c r="T4" s="232"/>
      <c r="U4" s="231" t="s">
        <v>31</v>
      </c>
      <c r="V4" s="232"/>
      <c r="W4" s="231" t="s">
        <v>32</v>
      </c>
      <c r="X4" s="232"/>
      <c r="Y4" s="231" t="s">
        <v>33</v>
      </c>
      <c r="Z4" s="232"/>
      <c r="AA4" s="231" t="s">
        <v>34</v>
      </c>
      <c r="AB4" s="232"/>
      <c r="AC4" s="13"/>
      <c r="AD4" s="13"/>
    </row>
    <row r="5" spans="1:54" ht="15" customHeight="1" x14ac:dyDescent="0.2">
      <c r="A5" s="13"/>
      <c r="B5" s="11"/>
      <c r="C5" s="66" t="s">
        <v>1</v>
      </c>
      <c r="D5" s="67"/>
      <c r="E5" s="68"/>
      <c r="F5" s="68"/>
      <c r="G5" s="68"/>
      <c r="H5" s="68"/>
      <c r="I5" s="68"/>
      <c r="J5" s="68"/>
      <c r="K5" s="68"/>
      <c r="L5" s="68"/>
      <c r="M5" s="69"/>
      <c r="N5" s="1"/>
      <c r="O5" s="4" t="s">
        <v>35</v>
      </c>
      <c r="P5" s="81" t="s">
        <v>5</v>
      </c>
      <c r="Q5" s="44"/>
      <c r="R5" s="44"/>
      <c r="S5" s="44"/>
      <c r="T5" s="44"/>
      <c r="U5" s="44"/>
      <c r="V5" s="44"/>
      <c r="W5" s="44"/>
      <c r="X5" s="44"/>
      <c r="Y5" s="44"/>
      <c r="Z5" s="44"/>
      <c r="AA5" s="82"/>
      <c r="AB5" s="5"/>
      <c r="AC5" s="13"/>
      <c r="AD5" s="13"/>
    </row>
    <row r="6" spans="1:54" ht="15" customHeight="1" x14ac:dyDescent="0.2">
      <c r="A6" s="13"/>
      <c r="B6" s="3"/>
      <c r="C6" s="57" t="s">
        <v>76</v>
      </c>
      <c r="D6" s="58"/>
      <c r="E6" s="58"/>
      <c r="F6" s="58"/>
      <c r="G6" s="58"/>
      <c r="H6" s="58"/>
      <c r="I6" s="58"/>
      <c r="J6" s="70"/>
      <c r="K6" s="184">
        <v>1104.18</v>
      </c>
      <c r="L6" s="185"/>
      <c r="M6" s="186"/>
      <c r="N6" s="1"/>
      <c r="O6" s="1"/>
      <c r="P6" s="61" t="s">
        <v>20</v>
      </c>
      <c r="Q6" s="62"/>
      <c r="R6" s="62"/>
      <c r="S6" s="62"/>
      <c r="T6" s="62"/>
      <c r="U6" s="62"/>
      <c r="V6" s="62"/>
      <c r="W6" s="202">
        <v>103632.79</v>
      </c>
      <c r="X6" s="195"/>
      <c r="Y6" s="195"/>
      <c r="Z6" s="195"/>
      <c r="AA6" s="196"/>
      <c r="AB6" s="1"/>
      <c r="AC6" s="13"/>
      <c r="AD6" s="13"/>
    </row>
    <row r="7" spans="1:54" ht="15" customHeight="1" x14ac:dyDescent="0.2">
      <c r="A7" s="13"/>
      <c r="B7" s="3"/>
      <c r="C7" s="114" t="s">
        <v>0</v>
      </c>
      <c r="D7" s="139"/>
      <c r="E7" s="139"/>
      <c r="F7" s="139"/>
      <c r="G7" s="139"/>
      <c r="H7" s="139"/>
      <c r="I7" s="139"/>
      <c r="J7" s="156"/>
      <c r="K7" s="184">
        <v>75</v>
      </c>
      <c r="L7" s="185"/>
      <c r="M7" s="186"/>
      <c r="N7" s="1"/>
      <c r="O7" s="1"/>
      <c r="P7" s="49" t="s">
        <v>6</v>
      </c>
      <c r="Q7" s="50"/>
      <c r="R7" s="50"/>
      <c r="S7" s="50"/>
      <c r="T7" s="50"/>
      <c r="U7" s="50"/>
      <c r="V7" s="50"/>
      <c r="W7" s="50"/>
      <c r="X7" s="51"/>
      <c r="Y7" s="217"/>
      <c r="Z7" s="218"/>
      <c r="AA7" s="219"/>
      <c r="AB7" s="1"/>
      <c r="AC7" s="13"/>
      <c r="AD7" s="13"/>
    </row>
    <row r="8" spans="1:54" ht="15" customHeight="1" x14ac:dyDescent="0.2">
      <c r="A8" s="13"/>
      <c r="B8" s="3"/>
      <c r="C8" s="57" t="s">
        <v>77</v>
      </c>
      <c r="D8" s="58"/>
      <c r="E8" s="58"/>
      <c r="F8" s="58"/>
      <c r="G8" s="58"/>
      <c r="H8" s="58"/>
      <c r="I8" s="59" t="s">
        <v>36</v>
      </c>
      <c r="J8" s="60"/>
      <c r="K8" s="184">
        <v>0</v>
      </c>
      <c r="L8" s="185"/>
      <c r="M8" s="186"/>
      <c r="N8" s="1"/>
      <c r="O8" s="1"/>
      <c r="P8" s="49" t="s">
        <v>19</v>
      </c>
      <c r="Q8" s="50"/>
      <c r="R8" s="50"/>
      <c r="S8" s="50"/>
      <c r="T8" s="50"/>
      <c r="U8" s="50"/>
      <c r="V8" s="50"/>
      <c r="W8" s="50"/>
      <c r="X8" s="51"/>
      <c r="Y8" s="217">
        <v>135</v>
      </c>
      <c r="Z8" s="218"/>
      <c r="AA8" s="219"/>
      <c r="AB8" s="1"/>
      <c r="AC8" s="13"/>
      <c r="AD8" s="13"/>
    </row>
    <row r="9" spans="1:54" ht="15" customHeight="1" x14ac:dyDescent="0.2">
      <c r="A9" s="13"/>
      <c r="B9" s="3"/>
      <c r="C9" s="57" t="s">
        <v>78</v>
      </c>
      <c r="D9" s="58"/>
      <c r="E9" s="58"/>
      <c r="F9" s="58"/>
      <c r="G9" s="58"/>
      <c r="H9" s="58"/>
      <c r="I9" s="58"/>
      <c r="J9" s="70"/>
      <c r="K9" s="184">
        <v>0</v>
      </c>
      <c r="L9" s="185"/>
      <c r="M9" s="186"/>
      <c r="N9" s="1"/>
      <c r="O9" s="1"/>
      <c r="P9" s="61" t="s">
        <v>7</v>
      </c>
      <c r="Q9" s="62"/>
      <c r="R9" s="62"/>
      <c r="S9" s="62"/>
      <c r="T9" s="62"/>
      <c r="U9" s="62"/>
      <c r="V9" s="62"/>
      <c r="W9" s="134">
        <f>W6-Y7+Y8</f>
        <v>103767.79</v>
      </c>
      <c r="X9" s="64"/>
      <c r="Y9" s="64"/>
      <c r="Z9" s="64"/>
      <c r="AA9" s="65"/>
      <c r="AB9" s="1"/>
      <c r="AC9" s="13"/>
      <c r="AD9" s="13"/>
    </row>
    <row r="10" spans="1:54" ht="15" customHeight="1" x14ac:dyDescent="0.2">
      <c r="A10" s="13"/>
      <c r="B10" s="3"/>
      <c r="C10" s="57" t="s">
        <v>79</v>
      </c>
      <c r="D10" s="58"/>
      <c r="E10" s="58"/>
      <c r="F10" s="58"/>
      <c r="G10" s="58"/>
      <c r="H10" s="58"/>
      <c r="I10" s="58"/>
      <c r="J10" s="70"/>
      <c r="K10" s="184">
        <v>1717.6</v>
      </c>
      <c r="L10" s="185"/>
      <c r="M10" s="186"/>
      <c r="N10" s="1"/>
      <c r="O10" s="1"/>
      <c r="P10" s="1"/>
      <c r="Q10" s="1"/>
      <c r="R10" s="1"/>
      <c r="S10" s="1"/>
      <c r="T10" s="1"/>
      <c r="U10" s="1"/>
      <c r="V10" s="1"/>
      <c r="W10" s="1"/>
      <c r="X10" s="1"/>
      <c r="Y10" s="1"/>
      <c r="Z10" s="1"/>
      <c r="AA10" s="1"/>
      <c r="AB10" s="1"/>
      <c r="AC10" s="13"/>
      <c r="AD10" s="13"/>
    </row>
    <row r="11" spans="1:54" ht="15" customHeight="1" x14ac:dyDescent="0.2">
      <c r="A11" s="13"/>
      <c r="B11" s="3"/>
      <c r="C11" s="57" t="s">
        <v>80</v>
      </c>
      <c r="D11" s="58"/>
      <c r="E11" s="58"/>
      <c r="F11" s="58"/>
      <c r="G11" s="58"/>
      <c r="H11" s="58"/>
      <c r="I11" s="58"/>
      <c r="J11" s="70"/>
      <c r="K11" s="184">
        <v>0</v>
      </c>
      <c r="L11" s="185"/>
      <c r="M11" s="186"/>
      <c r="N11" s="1"/>
      <c r="O11" s="7" t="s">
        <v>36</v>
      </c>
      <c r="P11" s="43" t="s">
        <v>8</v>
      </c>
      <c r="Q11" s="44"/>
      <c r="R11" s="44"/>
      <c r="S11" s="44"/>
      <c r="T11" s="44"/>
      <c r="U11" s="44"/>
      <c r="V11" s="44"/>
      <c r="W11" s="44"/>
      <c r="X11" s="44"/>
      <c r="Y11" s="44"/>
      <c r="Z11" s="44"/>
      <c r="AA11" s="45"/>
      <c r="AB11" s="6"/>
      <c r="AC11" s="13"/>
      <c r="AD11" s="13"/>
    </row>
    <row r="12" spans="1:54" ht="15" customHeight="1" x14ac:dyDescent="0.2">
      <c r="A12" s="13"/>
      <c r="B12" s="3"/>
      <c r="C12" s="57" t="s">
        <v>81</v>
      </c>
      <c r="D12" s="58"/>
      <c r="E12" s="58"/>
      <c r="F12" s="58"/>
      <c r="G12" s="58"/>
      <c r="H12" s="58"/>
      <c r="I12" s="58"/>
      <c r="J12" s="70"/>
      <c r="K12" s="184">
        <v>0</v>
      </c>
      <c r="L12" s="185"/>
      <c r="M12" s="186"/>
      <c r="N12" s="1"/>
      <c r="O12" s="1"/>
      <c r="P12" s="135" t="s">
        <v>71</v>
      </c>
      <c r="Q12" s="136"/>
      <c r="R12" s="136"/>
      <c r="S12" s="136"/>
      <c r="T12" s="136"/>
      <c r="U12" s="136"/>
      <c r="V12" s="136"/>
      <c r="W12" s="247">
        <v>74243.31</v>
      </c>
      <c r="X12" s="195"/>
      <c r="Y12" s="195"/>
      <c r="Z12" s="195"/>
      <c r="AA12" s="196"/>
      <c r="AB12" s="1"/>
      <c r="AC12" s="13"/>
      <c r="AD12" s="13"/>
    </row>
    <row r="13" spans="1:54" ht="15" customHeight="1" x14ac:dyDescent="0.2">
      <c r="A13" s="13"/>
      <c r="B13" s="3"/>
      <c r="C13" s="114" t="s">
        <v>82</v>
      </c>
      <c r="D13" s="139"/>
      <c r="E13" s="139"/>
      <c r="F13" s="139"/>
      <c r="G13" s="139"/>
      <c r="H13" s="139"/>
      <c r="I13" s="139"/>
      <c r="J13" s="144"/>
      <c r="K13" s="184">
        <v>0</v>
      </c>
      <c r="L13" s="185"/>
      <c r="M13" s="186"/>
      <c r="N13" s="1"/>
      <c r="O13" s="1"/>
      <c r="P13" s="135" t="s">
        <v>107</v>
      </c>
      <c r="Q13" s="136"/>
      <c r="R13" s="136"/>
      <c r="S13" s="136"/>
      <c r="T13" s="136"/>
      <c r="U13" s="136"/>
      <c r="V13" s="136"/>
      <c r="W13" s="193"/>
      <c r="X13" s="194"/>
      <c r="Y13" s="195"/>
      <c r="Z13" s="195"/>
      <c r="AA13" s="196"/>
      <c r="AB13" s="1"/>
      <c r="AC13" s="13"/>
      <c r="AD13" s="13"/>
    </row>
    <row r="14" spans="1:54" ht="15" customHeight="1" x14ac:dyDescent="0.2">
      <c r="A14" s="13"/>
      <c r="B14" s="3"/>
      <c r="C14" s="57" t="s">
        <v>83</v>
      </c>
      <c r="D14" s="58"/>
      <c r="E14" s="58"/>
      <c r="F14" s="58"/>
      <c r="G14" s="58"/>
      <c r="H14" s="58"/>
      <c r="I14" s="58"/>
      <c r="J14" s="70"/>
      <c r="K14" s="184">
        <v>69</v>
      </c>
      <c r="L14" s="185"/>
      <c r="M14" s="186"/>
      <c r="N14" s="1"/>
      <c r="O14" s="1"/>
      <c r="P14" s="46" t="s">
        <v>69</v>
      </c>
      <c r="Q14" s="47"/>
      <c r="R14" s="47"/>
      <c r="S14" s="47"/>
      <c r="T14" s="47"/>
      <c r="U14" s="47"/>
      <c r="V14" s="47"/>
      <c r="W14" s="47"/>
      <c r="X14" s="48"/>
      <c r="Y14" s="184"/>
      <c r="Z14" s="185"/>
      <c r="AA14" s="186"/>
      <c r="AB14" s="1"/>
      <c r="AC14" s="13"/>
      <c r="AD14" s="13"/>
    </row>
    <row r="15" spans="1:54" ht="15" customHeight="1" x14ac:dyDescent="0.2">
      <c r="A15" s="13"/>
      <c r="B15" s="3"/>
      <c r="C15" s="57" t="s">
        <v>84</v>
      </c>
      <c r="D15" s="58"/>
      <c r="E15" s="58"/>
      <c r="F15" s="58"/>
      <c r="G15" s="58"/>
      <c r="H15" s="58"/>
      <c r="I15" s="58"/>
      <c r="J15" s="70"/>
      <c r="K15" s="184">
        <v>0</v>
      </c>
      <c r="L15" s="185"/>
      <c r="M15" s="186"/>
      <c r="N15" s="1"/>
      <c r="O15" s="1"/>
      <c r="P15" s="46" t="s">
        <v>70</v>
      </c>
      <c r="Q15" s="47"/>
      <c r="R15" s="47"/>
      <c r="S15" s="47"/>
      <c r="T15" s="47"/>
      <c r="U15" s="47"/>
      <c r="V15" s="47"/>
      <c r="W15" s="47"/>
      <c r="X15" s="48"/>
      <c r="Y15" s="184"/>
      <c r="Z15" s="185"/>
      <c r="AA15" s="186"/>
      <c r="AB15" s="1"/>
      <c r="AC15" s="13"/>
      <c r="AD15" s="13"/>
    </row>
    <row r="16" spans="1:54" ht="15" customHeight="1" x14ac:dyDescent="0.2">
      <c r="A16" s="13"/>
      <c r="B16" s="3"/>
      <c r="C16" s="57" t="s">
        <v>85</v>
      </c>
      <c r="D16" s="58"/>
      <c r="E16" s="58"/>
      <c r="F16" s="58"/>
      <c r="G16" s="58"/>
      <c r="H16" s="58"/>
      <c r="I16" s="58"/>
      <c r="J16" s="70"/>
      <c r="K16" s="184">
        <v>72.61</v>
      </c>
      <c r="L16" s="185"/>
      <c r="M16" s="186"/>
      <c r="N16" s="1"/>
      <c r="O16" s="1"/>
      <c r="P16" s="109" t="s">
        <v>73</v>
      </c>
      <c r="Q16" s="47"/>
      <c r="R16" s="47"/>
      <c r="S16" s="47"/>
      <c r="T16" s="47"/>
      <c r="U16" s="47"/>
      <c r="V16" s="47"/>
      <c r="W16" s="47"/>
      <c r="X16" s="48"/>
      <c r="Y16" s="184"/>
      <c r="Z16" s="185"/>
      <c r="AA16" s="186"/>
      <c r="AB16" s="1"/>
      <c r="AC16" s="13"/>
      <c r="AD16" s="13"/>
    </row>
    <row r="17" spans="1:30" ht="15" customHeight="1" x14ac:dyDescent="0.2">
      <c r="A17" s="13"/>
      <c r="B17" s="3"/>
      <c r="C17" s="246" t="s">
        <v>18</v>
      </c>
      <c r="D17" s="62"/>
      <c r="E17" s="62"/>
      <c r="F17" s="62"/>
      <c r="G17" s="149"/>
      <c r="H17" s="224">
        <v>215</v>
      </c>
      <c r="I17" s="225"/>
      <c r="J17" s="226"/>
      <c r="K17" s="227">
        <f>H17*Total!BB3</f>
        <v>134.375</v>
      </c>
      <c r="L17" s="228"/>
      <c r="M17" s="229"/>
      <c r="N17" s="1"/>
      <c r="O17" s="1"/>
      <c r="P17" s="130" t="s">
        <v>103</v>
      </c>
      <c r="Q17" s="47"/>
      <c r="R17" s="47"/>
      <c r="S17" s="47"/>
      <c r="T17" s="47"/>
      <c r="U17" s="47"/>
      <c r="V17" s="47"/>
      <c r="W17" s="47"/>
      <c r="X17" s="48"/>
      <c r="Y17" s="184"/>
      <c r="Z17" s="185"/>
      <c r="AA17" s="186"/>
      <c r="AB17" s="1"/>
      <c r="AC17" s="13"/>
      <c r="AD17" s="13"/>
    </row>
    <row r="18" spans="1:30" ht="15" customHeight="1" x14ac:dyDescent="0.2">
      <c r="A18" s="13"/>
      <c r="B18" s="3"/>
      <c r="C18" s="114" t="s">
        <v>86</v>
      </c>
      <c r="D18" s="139"/>
      <c r="E18" s="139"/>
      <c r="F18" s="139"/>
      <c r="G18" s="139"/>
      <c r="H18" s="139"/>
      <c r="I18" s="139"/>
      <c r="J18" s="144"/>
      <c r="K18" s="184">
        <v>0</v>
      </c>
      <c r="L18" s="185"/>
      <c r="M18" s="186"/>
      <c r="N18" s="1"/>
      <c r="O18" s="1"/>
      <c r="P18" s="200" t="s">
        <v>101</v>
      </c>
      <c r="Q18" s="201"/>
      <c r="R18" s="201"/>
      <c r="S18" s="201"/>
      <c r="T18" s="201"/>
      <c r="U18" s="201"/>
      <c r="V18" s="201"/>
      <c r="W18" s="201"/>
      <c r="X18" s="149"/>
      <c r="Y18" s="184"/>
      <c r="Z18" s="185"/>
      <c r="AA18" s="186"/>
      <c r="AB18" s="1"/>
      <c r="AC18" s="13"/>
      <c r="AD18" s="13"/>
    </row>
    <row r="19" spans="1:30" ht="15" customHeight="1" x14ac:dyDescent="0.2">
      <c r="A19" s="13"/>
      <c r="B19" s="3"/>
      <c r="C19" s="57" t="s">
        <v>87</v>
      </c>
      <c r="D19" s="58"/>
      <c r="E19" s="58"/>
      <c r="F19" s="58"/>
      <c r="G19" s="58"/>
      <c r="H19" s="58"/>
      <c r="I19" s="58"/>
      <c r="J19" s="70"/>
      <c r="K19" s="184">
        <v>0</v>
      </c>
      <c r="L19" s="185"/>
      <c r="M19" s="186"/>
      <c r="N19" s="1"/>
      <c r="O19" s="1"/>
      <c r="P19" s="200" t="s">
        <v>101</v>
      </c>
      <c r="Q19" s="201"/>
      <c r="R19" s="201"/>
      <c r="S19" s="201"/>
      <c r="T19" s="201"/>
      <c r="U19" s="201"/>
      <c r="V19" s="201"/>
      <c r="W19" s="201"/>
      <c r="X19" s="149"/>
      <c r="Y19" s="184"/>
      <c r="Z19" s="185"/>
      <c r="AA19" s="186"/>
      <c r="AB19" s="1"/>
      <c r="AC19" s="13"/>
      <c r="AD19" s="13"/>
    </row>
    <row r="20" spans="1:30" ht="15" customHeight="1" x14ac:dyDescent="0.2">
      <c r="A20" s="13"/>
      <c r="B20" s="3"/>
      <c r="C20" s="220" t="s">
        <v>88</v>
      </c>
      <c r="D20" s="221"/>
      <c r="E20" s="221"/>
      <c r="F20" s="221"/>
      <c r="G20" s="221"/>
      <c r="H20" s="221"/>
      <c r="I20" s="221"/>
      <c r="J20" s="222"/>
      <c r="K20" s="223">
        <v>150</v>
      </c>
      <c r="L20" s="185"/>
      <c r="M20" s="186"/>
      <c r="N20" s="1"/>
      <c r="O20" s="1"/>
      <c r="P20" s="135" t="s">
        <v>8</v>
      </c>
      <c r="Q20" s="136"/>
      <c r="R20" s="136"/>
      <c r="S20" s="136"/>
      <c r="T20" s="136"/>
      <c r="U20" s="136"/>
      <c r="V20" s="136"/>
      <c r="W20" s="197">
        <f>W12+W13+Y14-Y15+Y16+Y17+Y18+Y19</f>
        <v>74243.31</v>
      </c>
      <c r="X20" s="198"/>
      <c r="Y20" s="198"/>
      <c r="Z20" s="198"/>
      <c r="AA20" s="199"/>
      <c r="AB20" s="1"/>
      <c r="AC20" s="13"/>
      <c r="AD20" s="13"/>
    </row>
    <row r="21" spans="1:30" ht="15" customHeight="1" x14ac:dyDescent="0.2">
      <c r="A21" s="13"/>
      <c r="B21" s="3"/>
      <c r="C21" s="57" t="s">
        <v>89</v>
      </c>
      <c r="D21" s="58"/>
      <c r="E21" s="58"/>
      <c r="F21" s="58"/>
      <c r="G21" s="58"/>
      <c r="H21" s="58"/>
      <c r="I21" s="58"/>
      <c r="J21" s="70"/>
      <c r="K21" s="184">
        <v>0</v>
      </c>
      <c r="L21" s="185"/>
      <c r="M21" s="186"/>
      <c r="N21" s="1"/>
      <c r="O21" s="1"/>
      <c r="P21" s="1"/>
      <c r="Q21" s="1"/>
      <c r="R21" s="1"/>
      <c r="S21" s="1"/>
      <c r="T21" s="1"/>
      <c r="U21" s="1"/>
      <c r="V21" s="1"/>
      <c r="W21" s="1"/>
      <c r="X21" s="1"/>
      <c r="Y21" s="1"/>
      <c r="Z21" s="1"/>
      <c r="AA21" s="1"/>
      <c r="AB21" s="1"/>
      <c r="AC21" s="13"/>
      <c r="AD21" s="13"/>
    </row>
    <row r="22" spans="1:30" ht="15" customHeight="1" x14ac:dyDescent="0.2">
      <c r="A22" s="13"/>
      <c r="B22" s="3"/>
      <c r="C22" s="147" t="s">
        <v>108</v>
      </c>
      <c r="D22" s="148"/>
      <c r="E22" s="148"/>
      <c r="F22" s="148"/>
      <c r="G22" s="148"/>
      <c r="H22" s="62"/>
      <c r="I22" s="62"/>
      <c r="J22" s="149"/>
      <c r="K22" s="184">
        <v>8850</v>
      </c>
      <c r="L22" s="185"/>
      <c r="M22" s="186"/>
      <c r="N22" s="1"/>
      <c r="O22" s="8"/>
      <c r="P22" s="83" t="s">
        <v>11</v>
      </c>
      <c r="Q22" s="44"/>
      <c r="R22" s="44"/>
      <c r="S22" s="44"/>
      <c r="T22" s="44"/>
      <c r="U22" s="44"/>
      <c r="V22" s="44"/>
      <c r="W22" s="44"/>
      <c r="X22" s="44"/>
      <c r="Y22" s="44"/>
      <c r="Z22" s="44"/>
      <c r="AA22" s="45"/>
      <c r="AB22" s="6"/>
      <c r="AC22" s="13"/>
      <c r="AD22" s="13"/>
    </row>
    <row r="23" spans="1:30" ht="15" customHeight="1" x14ac:dyDescent="0.2">
      <c r="A23" s="13"/>
      <c r="B23" s="3"/>
      <c r="C23" s="114" t="s">
        <v>72</v>
      </c>
      <c r="D23" s="139"/>
      <c r="E23" s="139"/>
      <c r="F23" s="139"/>
      <c r="G23" s="139"/>
      <c r="H23" s="139"/>
      <c r="I23" s="139"/>
      <c r="J23" s="144"/>
      <c r="K23" s="184">
        <v>175</v>
      </c>
      <c r="L23" s="185"/>
      <c r="M23" s="186"/>
      <c r="N23" s="1"/>
      <c r="O23" s="1"/>
      <c r="P23" s="46" t="s">
        <v>13</v>
      </c>
      <c r="Q23" s="47"/>
      <c r="R23" s="47"/>
      <c r="S23" s="47"/>
      <c r="T23" s="47"/>
      <c r="U23" s="47"/>
      <c r="V23" s="47"/>
      <c r="W23" s="47"/>
      <c r="X23" s="48"/>
      <c r="Y23" s="217"/>
      <c r="Z23" s="218"/>
      <c r="AA23" s="219"/>
      <c r="AB23" s="1"/>
      <c r="AC23" s="13"/>
      <c r="AD23" s="13"/>
    </row>
    <row r="24" spans="1:30" ht="15" customHeight="1" x14ac:dyDescent="0.2">
      <c r="A24" s="13"/>
      <c r="B24" s="3"/>
      <c r="C24" s="150" t="s">
        <v>90</v>
      </c>
      <c r="D24" s="151"/>
      <c r="E24" s="151"/>
      <c r="F24" s="151"/>
      <c r="G24" s="151"/>
      <c r="H24" s="151"/>
      <c r="I24" s="151"/>
      <c r="J24" s="152"/>
      <c r="K24" s="184">
        <v>0</v>
      </c>
      <c r="L24" s="185"/>
      <c r="M24" s="186"/>
      <c r="N24" s="1"/>
      <c r="O24" s="1"/>
      <c r="P24" s="46" t="s">
        <v>14</v>
      </c>
      <c r="Q24" s="47"/>
      <c r="R24" s="47"/>
      <c r="S24" s="47"/>
      <c r="T24" s="47"/>
      <c r="U24" s="47"/>
      <c r="V24" s="47"/>
      <c r="W24" s="47"/>
      <c r="X24" s="48"/>
      <c r="Y24" s="184"/>
      <c r="Z24" s="185"/>
      <c r="AA24" s="186"/>
      <c r="AB24" s="1"/>
      <c r="AC24" s="13"/>
      <c r="AD24" s="13"/>
    </row>
    <row r="25" spans="1:30" ht="15" customHeight="1" x14ac:dyDescent="0.2">
      <c r="A25" s="13"/>
      <c r="B25" s="3"/>
      <c r="C25" s="57" t="s">
        <v>3</v>
      </c>
      <c r="D25" s="58"/>
      <c r="E25" s="58"/>
      <c r="F25" s="58"/>
      <c r="G25" s="58"/>
      <c r="H25" s="58"/>
      <c r="I25" s="58"/>
      <c r="J25" s="70"/>
      <c r="K25" s="184">
        <v>50</v>
      </c>
      <c r="L25" s="185"/>
      <c r="M25" s="186"/>
      <c r="N25" s="1"/>
      <c r="O25" s="1"/>
      <c r="P25" s="46" t="s">
        <v>15</v>
      </c>
      <c r="Q25" s="47"/>
      <c r="R25" s="47"/>
      <c r="S25" s="47"/>
      <c r="T25" s="47"/>
      <c r="U25" s="47"/>
      <c r="V25" s="47"/>
      <c r="W25" s="47"/>
      <c r="X25" s="48"/>
      <c r="Y25" s="184"/>
      <c r="Z25" s="185"/>
      <c r="AA25" s="186"/>
      <c r="AB25" s="1"/>
      <c r="AC25" s="13"/>
      <c r="AD25" s="13"/>
    </row>
    <row r="26" spans="1:30" ht="15" customHeight="1" x14ac:dyDescent="0.2">
      <c r="A26" s="13"/>
      <c r="B26" s="3"/>
      <c r="C26" s="57" t="s">
        <v>91</v>
      </c>
      <c r="D26" s="58"/>
      <c r="E26" s="58"/>
      <c r="F26" s="58"/>
      <c r="G26" s="58"/>
      <c r="H26" s="58"/>
      <c r="I26" s="58"/>
      <c r="J26" s="70"/>
      <c r="K26" s="184">
        <v>0</v>
      </c>
      <c r="L26" s="185"/>
      <c r="M26" s="186"/>
      <c r="N26" s="1"/>
      <c r="O26" s="1"/>
      <c r="P26" s="46" t="s">
        <v>17</v>
      </c>
      <c r="Q26" s="47"/>
      <c r="R26" s="47"/>
      <c r="S26" s="47"/>
      <c r="T26" s="47"/>
      <c r="U26" s="47"/>
      <c r="V26" s="47"/>
      <c r="W26" s="47"/>
      <c r="X26" s="48"/>
      <c r="Y26" s="184"/>
      <c r="Z26" s="185"/>
      <c r="AA26" s="186"/>
      <c r="AB26" s="1"/>
      <c r="AC26" s="13"/>
      <c r="AD26" s="13"/>
    </row>
    <row r="27" spans="1:30" ht="15" customHeight="1" x14ac:dyDescent="0.2">
      <c r="A27" s="13"/>
      <c r="B27" s="3"/>
      <c r="C27" s="57" t="s">
        <v>4</v>
      </c>
      <c r="D27" s="58"/>
      <c r="E27" s="58"/>
      <c r="F27" s="58"/>
      <c r="G27" s="58"/>
      <c r="H27" s="58"/>
      <c r="I27" s="58"/>
      <c r="J27" s="70"/>
      <c r="K27" s="184">
        <v>0</v>
      </c>
      <c r="L27" s="185"/>
      <c r="M27" s="186"/>
      <c r="N27" s="1"/>
      <c r="O27" s="1"/>
      <c r="P27" s="214" t="s">
        <v>16</v>
      </c>
      <c r="Q27" s="215"/>
      <c r="R27" s="215"/>
      <c r="S27" s="215"/>
      <c r="T27" s="215"/>
      <c r="U27" s="215"/>
      <c r="V27" s="215"/>
      <c r="W27" s="215"/>
      <c r="X27" s="216"/>
      <c r="Y27" s="184"/>
      <c r="Z27" s="185"/>
      <c r="AA27" s="186"/>
      <c r="AB27" s="1"/>
      <c r="AC27" s="13"/>
      <c r="AD27" s="13"/>
    </row>
    <row r="28" spans="1:30" ht="15" customHeight="1" x14ac:dyDescent="0.2">
      <c r="A28" s="13"/>
      <c r="B28" s="3"/>
      <c r="C28" s="213" t="s">
        <v>119</v>
      </c>
      <c r="D28" s="62"/>
      <c r="E28" s="62"/>
      <c r="F28" s="62"/>
      <c r="G28" s="62"/>
      <c r="H28" s="62"/>
      <c r="I28" s="62"/>
      <c r="J28" s="149"/>
      <c r="K28" s="184">
        <v>59.85</v>
      </c>
      <c r="L28" s="185"/>
      <c r="M28" s="186"/>
      <c r="N28" s="1"/>
      <c r="O28" s="1"/>
      <c r="P28" s="208" t="s">
        <v>118</v>
      </c>
      <c r="Q28" s="209"/>
      <c r="R28" s="209"/>
      <c r="S28" s="209"/>
      <c r="T28" s="209"/>
      <c r="U28" s="209"/>
      <c r="V28" s="209"/>
      <c r="W28" s="209"/>
      <c r="X28" s="152"/>
      <c r="Y28" s="210"/>
      <c r="Z28" s="211"/>
      <c r="AA28" s="212"/>
      <c r="AB28" s="1"/>
      <c r="AC28" s="13"/>
      <c r="AD28" s="13"/>
    </row>
    <row r="29" spans="1:30" ht="15" customHeight="1" x14ac:dyDescent="0.2">
      <c r="A29" s="13"/>
      <c r="B29" s="3"/>
      <c r="C29" s="57" t="s">
        <v>93</v>
      </c>
      <c r="D29" s="58"/>
      <c r="E29" s="58"/>
      <c r="F29" s="58"/>
      <c r="G29" s="58"/>
      <c r="H29" s="58"/>
      <c r="I29" s="58"/>
      <c r="J29" s="70"/>
      <c r="K29" s="184">
        <v>0</v>
      </c>
      <c r="L29" s="185"/>
      <c r="M29" s="186"/>
      <c r="N29" s="1"/>
      <c r="O29" s="1"/>
      <c r="P29" s="200" t="s">
        <v>101</v>
      </c>
      <c r="Q29" s="201"/>
      <c r="R29" s="201"/>
      <c r="S29" s="201"/>
      <c r="T29" s="201"/>
      <c r="U29" s="201"/>
      <c r="V29" s="201"/>
      <c r="W29" s="201"/>
      <c r="X29" s="149"/>
      <c r="Y29" s="184"/>
      <c r="Z29" s="185"/>
      <c r="AA29" s="186"/>
      <c r="AB29" s="1"/>
      <c r="AC29" s="13"/>
      <c r="AD29" s="13"/>
    </row>
    <row r="30" spans="1:30" ht="15" customHeight="1" x14ac:dyDescent="0.2">
      <c r="A30" s="13"/>
      <c r="B30" s="3"/>
      <c r="C30" s="57" t="s">
        <v>94</v>
      </c>
      <c r="D30" s="58"/>
      <c r="E30" s="58"/>
      <c r="F30" s="58"/>
      <c r="G30" s="58"/>
      <c r="H30" s="58"/>
      <c r="I30" s="58"/>
      <c r="J30" s="70"/>
      <c r="K30" s="184">
        <v>637.38</v>
      </c>
      <c r="L30" s="185"/>
      <c r="M30" s="186"/>
      <c r="N30" s="1"/>
      <c r="O30" s="1"/>
      <c r="P30" s="200" t="s">
        <v>101</v>
      </c>
      <c r="Q30" s="201"/>
      <c r="R30" s="201"/>
      <c r="S30" s="201"/>
      <c r="T30" s="201"/>
      <c r="U30" s="201"/>
      <c r="V30" s="201"/>
      <c r="W30" s="201"/>
      <c r="X30" s="149"/>
      <c r="Y30" s="184"/>
      <c r="Z30" s="185"/>
      <c r="AA30" s="186"/>
      <c r="AB30" s="1"/>
      <c r="AC30" s="13"/>
      <c r="AD30" s="13"/>
    </row>
    <row r="31" spans="1:30" ht="15" customHeight="1" x14ac:dyDescent="0.2">
      <c r="A31" s="13"/>
      <c r="B31" s="3"/>
      <c r="C31" s="57" t="s">
        <v>95</v>
      </c>
      <c r="D31" s="58"/>
      <c r="E31" s="58"/>
      <c r="F31" s="58"/>
      <c r="G31" s="58"/>
      <c r="H31" s="58"/>
      <c r="I31" s="58"/>
      <c r="J31" s="70"/>
      <c r="K31" s="184">
        <v>0</v>
      </c>
      <c r="L31" s="185"/>
      <c r="M31" s="186"/>
      <c r="N31" s="1"/>
      <c r="O31" s="1"/>
      <c r="P31" s="109" t="s">
        <v>109</v>
      </c>
      <c r="Q31" s="47"/>
      <c r="R31" s="47"/>
      <c r="S31" s="47"/>
      <c r="T31" s="47"/>
      <c r="U31" s="47"/>
      <c r="V31" s="47"/>
      <c r="W31" s="47"/>
      <c r="X31" s="48"/>
      <c r="Y31" s="190">
        <f>SUM(Y23:AA30)+K42-Y28</f>
        <v>21214.964999999997</v>
      </c>
      <c r="Z31" s="191"/>
      <c r="AA31" s="192"/>
      <c r="AB31" s="1"/>
      <c r="AC31" s="13"/>
      <c r="AD31" s="13"/>
    </row>
    <row r="32" spans="1:30" ht="15" customHeight="1" thickBot="1" x14ac:dyDescent="0.25">
      <c r="A32" s="13"/>
      <c r="B32" s="3"/>
      <c r="C32" s="57" t="s">
        <v>96</v>
      </c>
      <c r="D32" s="104"/>
      <c r="E32" s="104"/>
      <c r="F32" s="104"/>
      <c r="G32" s="104"/>
      <c r="H32" s="104"/>
      <c r="I32" s="104"/>
      <c r="J32" s="105"/>
      <c r="K32" s="184">
        <v>0</v>
      </c>
      <c r="L32" s="185"/>
      <c r="M32" s="186"/>
      <c r="N32" s="1"/>
      <c r="O32" s="1"/>
      <c r="P32" s="1"/>
      <c r="Q32" s="1"/>
      <c r="R32" s="1"/>
      <c r="S32" s="1"/>
      <c r="T32" s="1"/>
      <c r="U32" s="1"/>
      <c r="V32" s="1"/>
      <c r="W32" s="1"/>
      <c r="X32" s="1"/>
      <c r="Y32" s="1"/>
      <c r="Z32" s="1"/>
      <c r="AA32" s="1"/>
      <c r="AB32" s="1"/>
      <c r="AC32" s="13"/>
      <c r="AD32" s="13"/>
    </row>
    <row r="33" spans="1:58" ht="15" customHeight="1" thickTop="1" x14ac:dyDescent="0.2">
      <c r="A33" s="13"/>
      <c r="B33" s="3"/>
      <c r="C33" s="114" t="s">
        <v>97</v>
      </c>
      <c r="D33" s="115"/>
      <c r="E33" s="115"/>
      <c r="F33" s="115"/>
      <c r="G33" s="115"/>
      <c r="H33" s="115"/>
      <c r="I33" s="115"/>
      <c r="J33" s="116"/>
      <c r="K33" s="184">
        <v>4519.8999999999996</v>
      </c>
      <c r="L33" s="185"/>
      <c r="M33" s="186"/>
      <c r="N33" s="2" t="s">
        <v>36</v>
      </c>
      <c r="O33" s="9" t="s">
        <v>36</v>
      </c>
      <c r="P33" s="178" t="s">
        <v>10</v>
      </c>
      <c r="Q33" s="179"/>
      <c r="R33" s="179"/>
      <c r="S33" s="179"/>
      <c r="T33" s="179"/>
      <c r="U33" s="179"/>
      <c r="V33" s="179"/>
      <c r="W33" s="179"/>
      <c r="X33" s="180"/>
      <c r="Y33" s="205">
        <f>W9-W20-Y31</f>
        <v>8309.5149999999994</v>
      </c>
      <c r="Z33" s="206"/>
      <c r="AA33" s="207"/>
      <c r="AB33" s="5"/>
      <c r="AC33" s="13"/>
      <c r="AD33" s="13"/>
    </row>
    <row r="34" spans="1:58" ht="15" customHeight="1" x14ac:dyDescent="0.2">
      <c r="A34" s="13"/>
      <c r="B34" s="3"/>
      <c r="C34" s="57" t="s">
        <v>12</v>
      </c>
      <c r="D34" s="104"/>
      <c r="E34" s="104"/>
      <c r="F34" s="104"/>
      <c r="G34" s="104"/>
      <c r="H34" s="104"/>
      <c r="I34" s="104" t="s">
        <v>36</v>
      </c>
      <c r="J34" s="105"/>
      <c r="K34" s="184">
        <v>0</v>
      </c>
      <c r="L34" s="185"/>
      <c r="M34" s="186"/>
      <c r="N34" s="1"/>
      <c r="O34" s="3"/>
      <c r="P34" s="203"/>
      <c r="Q34" s="203"/>
      <c r="R34" s="203"/>
      <c r="S34" s="203"/>
      <c r="T34" s="203"/>
      <c r="U34" s="203"/>
      <c r="V34" s="203"/>
      <c r="W34" s="203"/>
      <c r="X34" s="203"/>
      <c r="Y34" s="204"/>
      <c r="Z34" s="204"/>
      <c r="AA34" s="204"/>
      <c r="AB34" s="3"/>
      <c r="AC34" s="13"/>
      <c r="AD34" s="13"/>
      <c r="AJ34" s="237" t="s">
        <v>122</v>
      </c>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row>
    <row r="35" spans="1:58" ht="15" customHeight="1" x14ac:dyDescent="0.2">
      <c r="A35" s="13"/>
      <c r="B35" s="3"/>
      <c r="C35" s="114" t="s">
        <v>98</v>
      </c>
      <c r="D35" s="115"/>
      <c r="E35" s="115"/>
      <c r="F35" s="115"/>
      <c r="G35" s="115"/>
      <c r="H35" s="115"/>
      <c r="I35" s="115"/>
      <c r="J35" s="116"/>
      <c r="K35" s="184">
        <v>0</v>
      </c>
      <c r="L35" s="185"/>
      <c r="M35" s="186"/>
      <c r="N35" s="1"/>
      <c r="O35" s="3"/>
      <c r="P35" s="83" t="s">
        <v>110</v>
      </c>
      <c r="Q35" s="131"/>
      <c r="R35" s="131"/>
      <c r="S35" s="131"/>
      <c r="T35" s="131"/>
      <c r="U35" s="131"/>
      <c r="V35" s="131"/>
      <c r="W35" s="131"/>
      <c r="X35" s="131"/>
      <c r="Y35" s="132"/>
      <c r="Z35" s="132"/>
      <c r="AA35" s="133"/>
      <c r="AB35" s="3"/>
      <c r="AC35" s="35">
        <v>0</v>
      </c>
      <c r="AD35" s="13"/>
      <c r="AJ35" s="240"/>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2"/>
    </row>
    <row r="36" spans="1:58" ht="15" customHeight="1" x14ac:dyDescent="0.2">
      <c r="A36" s="13"/>
      <c r="B36" s="3"/>
      <c r="C36" s="113" t="s">
        <v>99</v>
      </c>
      <c r="D36" s="104"/>
      <c r="E36" s="104"/>
      <c r="F36" s="104"/>
      <c r="G36" s="104"/>
      <c r="H36" s="104"/>
      <c r="I36" s="104"/>
      <c r="J36" s="105"/>
      <c r="K36" s="184">
        <v>0</v>
      </c>
      <c r="L36" s="185"/>
      <c r="M36" s="186"/>
      <c r="N36" s="1"/>
      <c r="O36" s="3"/>
      <c r="P36" s="172" t="s">
        <v>111</v>
      </c>
      <c r="Q36" s="173"/>
      <c r="R36" s="173"/>
      <c r="S36" s="173"/>
      <c r="T36" s="173"/>
      <c r="U36" s="173"/>
      <c r="V36" s="174"/>
      <c r="W36" s="175">
        <v>1.4999999999999999E-2</v>
      </c>
      <c r="X36" s="176"/>
      <c r="Y36" s="177">
        <f>MAX(AC35,AC36)</f>
        <v>124.64272499999998</v>
      </c>
      <c r="Z36" s="64"/>
      <c r="AA36" s="65"/>
      <c r="AB36" s="3"/>
      <c r="AC36" s="35">
        <f>Y33*W36</f>
        <v>124.64272499999998</v>
      </c>
      <c r="AD36" s="13"/>
      <c r="AJ36" s="240"/>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2"/>
    </row>
    <row r="37" spans="1:58" ht="15" customHeight="1" x14ac:dyDescent="0.2">
      <c r="A37" s="13"/>
      <c r="B37" s="3"/>
      <c r="C37" s="97" t="s">
        <v>100</v>
      </c>
      <c r="D37" s="98"/>
      <c r="E37" s="98"/>
      <c r="F37" s="98"/>
      <c r="G37" s="98"/>
      <c r="H37" s="98"/>
      <c r="I37" s="98"/>
      <c r="J37" s="99"/>
      <c r="K37" s="184">
        <v>200</v>
      </c>
      <c r="L37" s="185"/>
      <c r="M37" s="186"/>
      <c r="N37" s="1"/>
      <c r="O37" s="3"/>
      <c r="P37" s="172" t="s">
        <v>117</v>
      </c>
      <c r="Q37" s="173"/>
      <c r="R37" s="173"/>
      <c r="S37" s="173"/>
      <c r="T37" s="173"/>
      <c r="U37" s="173"/>
      <c r="V37" s="174"/>
      <c r="W37" s="175">
        <v>0.18</v>
      </c>
      <c r="X37" s="176">
        <v>0.18</v>
      </c>
      <c r="Y37" s="177">
        <f>MAX(AC35,AC37)</f>
        <v>1196.57016</v>
      </c>
      <c r="Z37" s="64">
        <f>(Y33*0.8)*X37</f>
        <v>1196.57016</v>
      </c>
      <c r="AA37" s="65"/>
      <c r="AB37" s="3"/>
      <c r="AC37" s="35">
        <f>((Y33*0.8)+Y23-Y28)*W37</f>
        <v>1196.57016</v>
      </c>
      <c r="AD37" s="13"/>
      <c r="AJ37" s="240"/>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2"/>
    </row>
    <row r="38" spans="1:58" ht="15" customHeight="1" x14ac:dyDescent="0.2">
      <c r="A38" s="13"/>
      <c r="B38" s="3"/>
      <c r="C38" s="92" t="s">
        <v>124</v>
      </c>
      <c r="D38" s="93"/>
      <c r="E38" s="93"/>
      <c r="F38" s="93"/>
      <c r="G38" s="93"/>
      <c r="H38" s="93"/>
      <c r="I38" s="93"/>
      <c r="J38" s="94"/>
      <c r="K38" s="184">
        <v>3259.5</v>
      </c>
      <c r="L38" s="185"/>
      <c r="M38" s="186"/>
      <c r="N38" s="1"/>
      <c r="O38" s="3"/>
      <c r="P38" s="172" t="s">
        <v>116</v>
      </c>
      <c r="Q38" s="173"/>
      <c r="R38" s="173"/>
      <c r="S38" s="173"/>
      <c r="T38" s="173"/>
      <c r="U38" s="173"/>
      <c r="V38" s="174"/>
      <c r="W38" s="175">
        <v>4.9500000000000002E-2</v>
      </c>
      <c r="X38" s="176">
        <v>4.9500000000000002E-2</v>
      </c>
      <c r="Y38" s="177">
        <f>MAX(AC35,AC38)</f>
        <v>329.05679400000002</v>
      </c>
      <c r="Z38" s="64">
        <f>(Y33*0.8)*X38</f>
        <v>329.05679400000002</v>
      </c>
      <c r="AA38" s="65"/>
      <c r="AB38" s="3"/>
      <c r="AC38" s="35">
        <f>((Y33*0.8)+Y23-Y28)*W38</f>
        <v>329.05679400000002</v>
      </c>
      <c r="AD38" s="13"/>
      <c r="AJ38" s="240"/>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2"/>
    </row>
    <row r="39" spans="1:58" ht="15" customHeight="1" x14ac:dyDescent="0.2">
      <c r="A39" s="13"/>
      <c r="B39" s="3"/>
      <c r="C39" s="92" t="s">
        <v>131</v>
      </c>
      <c r="D39" s="93"/>
      <c r="E39" s="93"/>
      <c r="F39" s="93"/>
      <c r="G39" s="93"/>
      <c r="H39" s="93"/>
      <c r="I39" s="93"/>
      <c r="J39" s="94"/>
      <c r="K39" s="184">
        <v>140.57</v>
      </c>
      <c r="L39" s="185"/>
      <c r="M39" s="186"/>
      <c r="N39" s="1"/>
      <c r="O39" s="3"/>
      <c r="P39" s="100" t="s">
        <v>112</v>
      </c>
      <c r="Q39" s="101"/>
      <c r="R39" s="101"/>
      <c r="S39" s="101"/>
      <c r="T39" s="101"/>
      <c r="U39" s="101"/>
      <c r="V39" s="101"/>
      <c r="W39" s="101"/>
      <c r="X39" s="101"/>
      <c r="Y39" s="102"/>
      <c r="Z39" s="102"/>
      <c r="AA39" s="103"/>
      <c r="AB39" s="3"/>
      <c r="AC39" s="13"/>
      <c r="AD39" s="13"/>
      <c r="AJ39" s="240"/>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2"/>
    </row>
    <row r="40" spans="1:58" ht="15" customHeight="1" x14ac:dyDescent="0.2">
      <c r="A40" s="13"/>
      <c r="B40" s="3"/>
      <c r="C40" s="92" t="s">
        <v>101</v>
      </c>
      <c r="D40" s="93"/>
      <c r="E40" s="93"/>
      <c r="F40" s="93"/>
      <c r="G40" s="93"/>
      <c r="H40" s="93"/>
      <c r="I40" s="93"/>
      <c r="J40" s="94"/>
      <c r="K40" s="184">
        <v>0</v>
      </c>
      <c r="L40" s="185"/>
      <c r="M40" s="186"/>
      <c r="N40" s="1"/>
      <c r="O40" s="1"/>
      <c r="P40" s="117" t="s">
        <v>113</v>
      </c>
      <c r="Q40" s="118"/>
      <c r="R40" s="118"/>
      <c r="S40" s="118"/>
      <c r="T40" s="118"/>
      <c r="U40" s="118"/>
      <c r="V40" s="118"/>
      <c r="W40" s="118"/>
      <c r="X40" s="118"/>
      <c r="Y40" s="118"/>
      <c r="Z40" s="118"/>
      <c r="AA40" s="119"/>
      <c r="AB40" s="1"/>
      <c r="AC40" s="13"/>
      <c r="AD40" s="13"/>
      <c r="AJ40" s="243"/>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row>
    <row r="41" spans="1:58" ht="15" customHeight="1" x14ac:dyDescent="0.2">
      <c r="A41" s="13"/>
      <c r="B41" s="3"/>
      <c r="C41" s="92" t="s">
        <v>101</v>
      </c>
      <c r="D41" s="93"/>
      <c r="E41" s="93"/>
      <c r="F41" s="93"/>
      <c r="G41" s="93"/>
      <c r="H41" s="93"/>
      <c r="I41" s="93"/>
      <c r="J41" s="94"/>
      <c r="K41" s="184">
        <v>0</v>
      </c>
      <c r="L41" s="185"/>
      <c r="M41" s="186"/>
      <c r="N41" s="1"/>
      <c r="O41" s="1"/>
      <c r="P41" s="120" t="s">
        <v>114</v>
      </c>
      <c r="Q41" s="121"/>
      <c r="R41" s="121"/>
      <c r="S41" s="121"/>
      <c r="T41" s="121"/>
      <c r="U41" s="121"/>
      <c r="V41" s="121"/>
      <c r="W41" s="121"/>
      <c r="X41" s="121"/>
      <c r="Y41" s="122"/>
      <c r="Z41" s="122"/>
      <c r="AA41" s="123"/>
      <c r="AB41" s="1"/>
      <c r="AC41" s="13"/>
      <c r="AD41" s="13"/>
    </row>
    <row r="42" spans="1:58" ht="15" customHeight="1" x14ac:dyDescent="0.2">
      <c r="A42" s="13"/>
      <c r="B42" s="3"/>
      <c r="C42" s="187" t="s">
        <v>102</v>
      </c>
      <c r="D42" s="188"/>
      <c r="E42" s="188"/>
      <c r="F42" s="188"/>
      <c r="G42" s="188"/>
      <c r="H42" s="188"/>
      <c r="I42" s="188"/>
      <c r="J42" s="189"/>
      <c r="K42" s="190">
        <f>SUM(K6:M41)</f>
        <v>21214.964999999997</v>
      </c>
      <c r="L42" s="191"/>
      <c r="M42" s="192"/>
      <c r="N42" s="1"/>
      <c r="O42" s="1"/>
      <c r="P42" s="124" t="s">
        <v>115</v>
      </c>
      <c r="Q42" s="125"/>
      <c r="R42" s="125"/>
      <c r="S42" s="125"/>
      <c r="T42" s="125"/>
      <c r="U42" s="125"/>
      <c r="V42" s="125"/>
      <c r="W42" s="125"/>
      <c r="X42" s="125"/>
      <c r="Y42" s="125">
        <f>W9-W20-Y31-Y40</f>
        <v>8309.5149999999994</v>
      </c>
      <c r="Z42" s="125"/>
      <c r="AA42" s="126"/>
      <c r="AC42" s="13"/>
      <c r="AD42" s="13"/>
    </row>
    <row r="43" spans="1:58" ht="15" customHeight="1" x14ac:dyDescent="0.2">
      <c r="A43" s="13"/>
      <c r="B43" s="3"/>
      <c r="C43" s="3"/>
      <c r="D43" s="3"/>
      <c r="E43" s="3"/>
      <c r="F43" s="3"/>
      <c r="G43" s="3"/>
      <c r="H43" s="3"/>
      <c r="I43" s="3"/>
      <c r="J43" s="3"/>
      <c r="K43" s="12"/>
      <c r="L43" s="12"/>
      <c r="M43" s="12"/>
      <c r="N43" s="3"/>
      <c r="O43" s="3"/>
      <c r="P43" s="3"/>
      <c r="Q43" s="3"/>
      <c r="R43" s="3"/>
      <c r="S43" s="3"/>
      <c r="T43" s="3"/>
      <c r="U43" s="3"/>
      <c r="V43" s="3"/>
      <c r="W43" s="3"/>
      <c r="X43" s="3"/>
      <c r="Y43" s="12"/>
      <c r="Z43" s="12"/>
      <c r="AA43" s="12"/>
      <c r="AB43" s="3"/>
      <c r="AC43" s="13"/>
      <c r="AD43" s="13"/>
    </row>
    <row r="44" spans="1:58" ht="15" customHeight="1" x14ac:dyDescent="0.2">
      <c r="A44" s="13"/>
      <c r="B44" s="13"/>
      <c r="C44" s="13"/>
      <c r="D44" s="13"/>
      <c r="E44" s="13"/>
      <c r="F44" s="13"/>
      <c r="G44" s="13"/>
      <c r="H44" s="13"/>
      <c r="I44" s="13"/>
      <c r="J44" s="13"/>
      <c r="K44" s="14"/>
      <c r="L44" s="14"/>
      <c r="M44" s="14"/>
      <c r="N44" s="13"/>
      <c r="O44" s="13"/>
      <c r="P44" s="13"/>
      <c r="Q44" s="13"/>
      <c r="R44" s="13"/>
      <c r="S44" s="13"/>
      <c r="T44" s="13"/>
      <c r="U44" s="13"/>
      <c r="V44" s="13"/>
      <c r="W44" s="13"/>
      <c r="X44" s="13"/>
      <c r="Y44" s="14"/>
      <c r="Z44" s="14"/>
      <c r="AA44" s="14"/>
      <c r="AB44" s="13"/>
      <c r="AC44" s="13"/>
      <c r="AD44" s="13"/>
    </row>
    <row r="45" spans="1:58"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58"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58"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58"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s="10" customFormat="1" x14ac:dyDescent="0.2"/>
    <row r="83" spans="1:28"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sheetData>
  <sheetProtection algorithmName="SHA-512" hashValue="TgjfHFoaLCBOawbEexy1sgHOYVgZ6nxj5bW+sP4iDkMThe7Gbcd90Kzni6A+r5DQksRKr+/ITBbfBLIwHfiKBQ==" saltValue="vY6ojdLh3R/FNXKGHRwmHQ==" spinCount="100000" sheet="1" objects="1" scenarios="1"/>
  <mergeCells count="159">
    <mergeCell ref="AJ34:BF40"/>
    <mergeCell ref="P39:AA39"/>
    <mergeCell ref="P40:AA40"/>
    <mergeCell ref="P41:AA41"/>
    <mergeCell ref="P36:V36"/>
    <mergeCell ref="W36:X36"/>
    <mergeCell ref="Y36:AA36"/>
    <mergeCell ref="P37:V37"/>
    <mergeCell ref="W37:X37"/>
    <mergeCell ref="Y37:AA37"/>
    <mergeCell ref="U4:V4"/>
    <mergeCell ref="W4:X4"/>
    <mergeCell ref="Y4:Z4"/>
    <mergeCell ref="AA4:AB4"/>
    <mergeCell ref="C5:M5"/>
    <mergeCell ref="P5:AA5"/>
    <mergeCell ref="B3:AB3"/>
    <mergeCell ref="C4:D4"/>
    <mergeCell ref="E4:F4"/>
    <mergeCell ref="G4:H4"/>
    <mergeCell ref="I4:J4"/>
    <mergeCell ref="K4:L4"/>
    <mergeCell ref="M4:N4"/>
    <mergeCell ref="O4:P4"/>
    <mergeCell ref="Q4:R4"/>
    <mergeCell ref="S4:T4"/>
    <mergeCell ref="K8:M8"/>
    <mergeCell ref="P8:X8"/>
    <mergeCell ref="Y8:AA8"/>
    <mergeCell ref="C9:J9"/>
    <mergeCell ref="K9:M9"/>
    <mergeCell ref="C8:H8"/>
    <mergeCell ref="I8:J8"/>
    <mergeCell ref="C6:J6"/>
    <mergeCell ref="K6:M6"/>
    <mergeCell ref="C7:J7"/>
    <mergeCell ref="K7:M7"/>
    <mergeCell ref="P7:X7"/>
    <mergeCell ref="Y7:AA7"/>
    <mergeCell ref="C10:J10"/>
    <mergeCell ref="K10:M10"/>
    <mergeCell ref="C11:J11"/>
    <mergeCell ref="K11:M11"/>
    <mergeCell ref="P11:AA11"/>
    <mergeCell ref="C12:J12"/>
    <mergeCell ref="K12:M12"/>
    <mergeCell ref="P12:V12"/>
    <mergeCell ref="W12:AA12"/>
    <mergeCell ref="C15:J15"/>
    <mergeCell ref="K15:M15"/>
    <mergeCell ref="P15:X15"/>
    <mergeCell ref="Y15:AA15"/>
    <mergeCell ref="C16:J16"/>
    <mergeCell ref="K16:M16"/>
    <mergeCell ref="P16:X16"/>
    <mergeCell ref="Y16:AA16"/>
    <mergeCell ref="C13:J13"/>
    <mergeCell ref="K13:M13"/>
    <mergeCell ref="C14:J14"/>
    <mergeCell ref="K14:M14"/>
    <mergeCell ref="P14:X14"/>
    <mergeCell ref="Y14:AA14"/>
    <mergeCell ref="P13:V13"/>
    <mergeCell ref="C19:J19"/>
    <mergeCell ref="K19:M19"/>
    <mergeCell ref="Y19:AA19"/>
    <mergeCell ref="C20:J20"/>
    <mergeCell ref="K20:M20"/>
    <mergeCell ref="P19:X19"/>
    <mergeCell ref="H17:J17"/>
    <mergeCell ref="K17:M17"/>
    <mergeCell ref="P17:X17"/>
    <mergeCell ref="Y17:AA17"/>
    <mergeCell ref="C18:J18"/>
    <mergeCell ref="K18:M18"/>
    <mergeCell ref="Y18:AA18"/>
    <mergeCell ref="C17:G17"/>
    <mergeCell ref="P18:X18"/>
    <mergeCell ref="C24:J24"/>
    <mergeCell ref="K24:M24"/>
    <mergeCell ref="P24:X24"/>
    <mergeCell ref="Y24:AA24"/>
    <mergeCell ref="C25:J25"/>
    <mergeCell ref="K25:M25"/>
    <mergeCell ref="P25:X25"/>
    <mergeCell ref="Y25:AA25"/>
    <mergeCell ref="C21:J21"/>
    <mergeCell ref="K21:M21"/>
    <mergeCell ref="C22:J22"/>
    <mergeCell ref="K22:M22"/>
    <mergeCell ref="P22:AA22"/>
    <mergeCell ref="C23:J23"/>
    <mergeCell ref="K23:M23"/>
    <mergeCell ref="P23:X23"/>
    <mergeCell ref="Y23:AA23"/>
    <mergeCell ref="P28:X28"/>
    <mergeCell ref="Y28:AA28"/>
    <mergeCell ref="C29:J29"/>
    <mergeCell ref="K29:M29"/>
    <mergeCell ref="Y29:AA29"/>
    <mergeCell ref="P29:X29"/>
    <mergeCell ref="C28:J28"/>
    <mergeCell ref="K28:M28"/>
    <mergeCell ref="C26:J26"/>
    <mergeCell ref="K26:M26"/>
    <mergeCell ref="P26:X26"/>
    <mergeCell ref="Y26:AA26"/>
    <mergeCell ref="C27:J27"/>
    <mergeCell ref="K27:M27"/>
    <mergeCell ref="P27:X27"/>
    <mergeCell ref="Y27:AA27"/>
    <mergeCell ref="AA2:AB2"/>
    <mergeCell ref="B2:Z2"/>
    <mergeCell ref="P6:V6"/>
    <mergeCell ref="W6:AA6"/>
    <mergeCell ref="P9:V9"/>
    <mergeCell ref="W9:AA9"/>
    <mergeCell ref="P42:AA42"/>
    <mergeCell ref="P38:V38"/>
    <mergeCell ref="W38:X38"/>
    <mergeCell ref="Y38:AA38"/>
    <mergeCell ref="C37:J37"/>
    <mergeCell ref="K37:M37"/>
    <mergeCell ref="C38:J38"/>
    <mergeCell ref="K38:M38"/>
    <mergeCell ref="K39:M39"/>
    <mergeCell ref="C40:J40"/>
    <mergeCell ref="P34:X34"/>
    <mergeCell ref="Y34:AA34"/>
    <mergeCell ref="P33:X33"/>
    <mergeCell ref="K35:M35"/>
    <mergeCell ref="C36:J36"/>
    <mergeCell ref="K36:M36"/>
    <mergeCell ref="Y33:AA33"/>
    <mergeCell ref="P35:AA35"/>
    <mergeCell ref="C41:J41"/>
    <mergeCell ref="K41:M41"/>
    <mergeCell ref="C42:J42"/>
    <mergeCell ref="K42:M42"/>
    <mergeCell ref="C39:J39"/>
    <mergeCell ref="W13:AA13"/>
    <mergeCell ref="P20:V20"/>
    <mergeCell ref="W20:AA20"/>
    <mergeCell ref="C35:J35"/>
    <mergeCell ref="K40:M40"/>
    <mergeCell ref="C32:J32"/>
    <mergeCell ref="K32:M32"/>
    <mergeCell ref="C33:J33"/>
    <mergeCell ref="K33:M33"/>
    <mergeCell ref="C34:J34"/>
    <mergeCell ref="K34:M34"/>
    <mergeCell ref="C30:J30"/>
    <mergeCell ref="K30:M30"/>
    <mergeCell ref="Y30:AA30"/>
    <mergeCell ref="C31:J31"/>
    <mergeCell ref="K31:M31"/>
    <mergeCell ref="P31:X31"/>
    <mergeCell ref="Y31:AA31"/>
    <mergeCell ref="P30:X30"/>
  </mergeCells>
  <hyperlinks>
    <hyperlink ref="E4:F4" location="Jan!A1" display="Jan" xr:uid="{00000000-0004-0000-0800-000000000000}"/>
    <hyperlink ref="G4:H4" location="Feb!A1" display="Feb" xr:uid="{00000000-0004-0000-0800-000001000000}"/>
    <hyperlink ref="I4:J4" location="March!A1" display="March" xr:uid="{00000000-0004-0000-0800-000002000000}"/>
    <hyperlink ref="K4:L4" location="April!A1" display="April" xr:uid="{00000000-0004-0000-0800-000003000000}"/>
    <hyperlink ref="M4:N4" location="May!A1" display="May" xr:uid="{00000000-0004-0000-0800-000004000000}"/>
    <hyperlink ref="O4:P4" location="June!A1" display="June" xr:uid="{00000000-0004-0000-0800-000005000000}"/>
    <hyperlink ref="Q4:R4" location="July!A1" display="July" xr:uid="{00000000-0004-0000-0800-000006000000}"/>
    <hyperlink ref="S4:T4" location="Aug!A1" display="Aug" xr:uid="{00000000-0004-0000-0800-000007000000}"/>
    <hyperlink ref="U4:V4" location="Sep!A1" display="Sep" xr:uid="{00000000-0004-0000-0800-000008000000}"/>
    <hyperlink ref="W4:X4" location="Oct!A1" display="Oct" xr:uid="{00000000-0004-0000-0800-000009000000}"/>
    <hyperlink ref="Y4:Z4" location="Nov!A1" display="Nov" xr:uid="{00000000-0004-0000-0800-00000A000000}"/>
    <hyperlink ref="AA4:AB4" location="Dec!A1" display="Dec" xr:uid="{00000000-0004-0000-0800-00000B000000}"/>
    <hyperlink ref="C4:D4" location="Total!A1" display="Total" xr:uid="{00000000-0004-0000-0800-00000C000000}"/>
    <hyperlink ref="C20:J20" r:id="rId1" display="Payroll Processing Fee" xr:uid="{00000000-0004-0000-0800-00000D000000}"/>
    <hyperlink ref="P41:X41" r:id="rId2" display="Net Profit/Loss" xr:uid="{00000000-0004-0000-0800-00000E000000}"/>
  </hyperlinks>
  <pageMargins left="0.75" right="0.75" top="1" bottom="1" header="0.5" footer="0.5"/>
  <pageSetup orientation="portrait" r:id="rId3"/>
  <headerFooter alignWithMargins="0"/>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Total</vt:lpstr>
      <vt:lpstr>Jan</vt:lpstr>
      <vt:lpstr>Feb</vt:lpstr>
      <vt:lpstr>March</vt:lpstr>
      <vt:lpstr>April</vt:lpstr>
      <vt:lpstr>May</vt:lpstr>
      <vt:lpstr>June</vt:lpstr>
      <vt:lpstr>July</vt:lpstr>
      <vt:lpstr>Aug</vt:lpstr>
      <vt:lpstr>Sep</vt:lpstr>
      <vt:lpstr>Oct</vt:lpstr>
      <vt:lpstr>Nov</vt:lpstr>
      <vt:lpstr>Dec</vt:lpstr>
      <vt:lpstr>1st QTR</vt:lpstr>
      <vt:lpstr>2nd QTR</vt:lpstr>
      <vt:lpstr>3rd QTR</vt:lpstr>
      <vt:lpstr>4th QTR</vt:lpstr>
      <vt:lpstr>'1st QTR'!Print_Area</vt:lpstr>
      <vt:lpstr>'2nd QTR'!Print_Area</vt:lpstr>
      <vt:lpstr>'3rd QTR'!Print_Area</vt:lpstr>
      <vt:lpstr>'4th QTR'!Print_Area</vt:lpstr>
      <vt:lpstr>April!Print_Area</vt:lpstr>
      <vt:lpstr>Aug!Print_Area</vt:lpstr>
      <vt:lpstr>Dec!Print_Area</vt:lpstr>
      <vt:lpstr>Feb!Print_Area</vt:lpstr>
      <vt:lpstr>Jan!Print_Area</vt:lpstr>
      <vt:lpstr>July!Print_Area</vt:lpstr>
      <vt:lpstr>June!Print_Area</vt:lpstr>
      <vt:lpstr>March!Print_Area</vt:lpstr>
      <vt:lpstr>May!Print_Area</vt:lpstr>
      <vt:lpstr>Nov!Print_Area</vt:lpstr>
      <vt:lpstr>Oct!Print_Area</vt:lpstr>
      <vt:lpstr>Sep!Print_Area</vt:lpstr>
      <vt:lpstr>Total!Print_Area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VANU GOPAL</dc:creator>
  <cp:lastModifiedBy>Pramod Zacharias</cp:lastModifiedBy>
  <cp:lastPrinted>2024-01-15T17:02:59Z</cp:lastPrinted>
  <dcterms:created xsi:type="dcterms:W3CDTF">2013-08-07T19:28:11Z</dcterms:created>
  <dcterms:modified xsi:type="dcterms:W3CDTF">2024-01-26T15:22:03Z</dcterms:modified>
</cp:coreProperties>
</file>