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7.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5.xml" ContentType="application/vnd.openxmlformats-officedocument.spreadsheetml.comments+xml"/>
  <Override PartName="/xl/drawings/drawing1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Server2019\Employee Data\OneDrive\2025 Tax Season NEW\"/>
    </mc:Choice>
  </mc:AlternateContent>
  <xr:revisionPtr revIDLastSave="0" documentId="8_{C4F05ED2-B60E-4443-9DF9-74C2846FE5B1}" xr6:coauthVersionLast="47" xr6:coauthVersionMax="47" xr10:uidLastSave="{00000000-0000-0000-0000-000000000000}"/>
  <workbookProtection workbookAlgorithmName="SHA-512" workbookHashValue="lZ1ApPc2vOWtEgYDdixcq5OWe2dOqHdvPCJ2EXJov6JCfPYub752wsFLCf1HRyE76IoJ76eCq2GQFUVlyhcPLg==" workbookSaltValue="0Nd/dPp+pweBytFok939tA==" workbookSpinCount="100000" lockStructure="1"/>
  <bookViews>
    <workbookView xWindow="-120" yWindow="-120" windowWidth="29040" windowHeight="15720" tabRatio="601" firstSheet="16" activeTab="16" xr2:uid="{54B8A11E-FCFA-41DE-B1A0-00B456BBC760}"/>
  </bookViews>
  <sheets>
    <sheet name="Jan" sheetId="22" state="hidden" r:id="rId1"/>
    <sheet name="Feb" sheetId="23" state="hidden" r:id="rId2"/>
    <sheet name="Mar" sheetId="24" state="hidden" r:id="rId3"/>
    <sheet name="Apr" sheetId="25" state="hidden" r:id="rId4"/>
    <sheet name="May" sheetId="26" state="hidden" r:id="rId5"/>
    <sheet name="June" sheetId="19" state="hidden" r:id="rId6"/>
    <sheet name="July" sheetId="20" state="hidden" r:id="rId7"/>
    <sheet name="Aug" sheetId="21" state="hidden" r:id="rId8"/>
    <sheet name="Sep" sheetId="17" state="hidden" r:id="rId9"/>
    <sheet name="Oct" sheetId="18" state="hidden" r:id="rId10"/>
    <sheet name="Nov" sheetId="16" state="hidden" r:id="rId11"/>
    <sheet name="Dec" sheetId="15" state="hidden" r:id="rId12"/>
    <sheet name="YTD- 2025" sheetId="4" state="hidden" r:id="rId13"/>
    <sheet name="Main Tab" sheetId="14" state="hidden" r:id="rId14"/>
    <sheet name="PandL" sheetId="9" state="hidden" r:id="rId15"/>
    <sheet name="Balance sheet" sheetId="12" state="hidden" r:id="rId16"/>
    <sheet name="2025 Tax Estimator" sheetId="8" r:id="rId17"/>
    <sheet name="Personal Tax Savings" sheetId="5" state="hidden" r:id="rId18"/>
    <sheet name="Business Tax Savings" sheetId="6" state="hidden" r:id="rId19"/>
    <sheet name="Possible Business Expense" sheetId="7" state="hidden" r:id="rId20"/>
    <sheet name="2024 Tax Year Calculator" sheetId="1" state="hidden" r:id="rId21"/>
  </sheets>
  <externalReferences>
    <externalReference r:id="rId22"/>
  </externalReferences>
  <definedNames>
    <definedName name="__IntlFixup" hidden="1">TRUE</definedName>
    <definedName name="_xlnm._FilterDatabase" localSheetId="15" hidden="1">'Balance sheet'!$G$1:$G$74</definedName>
    <definedName name="_xlnm._FilterDatabase" localSheetId="14" hidden="1">PandL!$O$1:$O$109</definedName>
    <definedName name="_Order1" hidden="1">0</definedName>
    <definedName name="categories">OFFSET([1]Categories!$A$1,0,0,MATCH(REPT("z",255),[1]Categories!$A$1:$A$65536),1)</definedName>
    <definedName name="Data.Dump" localSheetId="3" hidden="1">OFFSET([0]!Data.Top.Left,1,0)</definedName>
    <definedName name="Data.Dump" localSheetId="7" hidden="1">OFFSET([0]!Data.Top.Left,1,0)</definedName>
    <definedName name="Data.Dump" localSheetId="11" hidden="1">OFFSET([0]!Data.Top.Left,1,0)</definedName>
    <definedName name="Data.Dump" localSheetId="0" hidden="1">OFFSET([0]!Data.Top.Left,1,0)</definedName>
    <definedName name="Data.Dump" localSheetId="5" hidden="1">OFFSET([0]!Data.Top.Left,1,0)</definedName>
    <definedName name="Data.Dump" localSheetId="13" hidden="1">OFFSET([0]!Data.Top.Left,1,0)</definedName>
    <definedName name="Data.Dump" localSheetId="2" hidden="1">OFFSET([0]!Data.Top.Left,1,0)</definedName>
    <definedName name="Data.Dump" localSheetId="10" hidden="1">OFFSET([0]!Data.Top.Left,1,0)</definedName>
    <definedName name="Data.Dump" localSheetId="8" hidden="1">OFFSET([0]!Data.Top.Left,1,0)</definedName>
    <definedName name="Data.Dump" hidden="1">OFFSET([0]!Data.Top.Left,1,0)</definedName>
    <definedName name="HTML_CodePage" hidden="1">1252</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Macro1">[0]!Macro1</definedName>
    <definedName name="Macro2">[0]!Macro2</definedName>
    <definedName name="Ownership" localSheetId="3" hidden="1">OFFSET([0]!Data.Top.Left,1,0)</definedName>
    <definedName name="Ownership" localSheetId="7" hidden="1">OFFSET([0]!Data.Top.Left,1,0)</definedName>
    <definedName name="Ownership" localSheetId="11" hidden="1">OFFSET([0]!Data.Top.Left,1,0)</definedName>
    <definedName name="Ownership" localSheetId="0" hidden="1">OFFSET([0]!Data.Top.Left,1,0)</definedName>
    <definedName name="Ownership" localSheetId="5" hidden="1">OFFSET([0]!Data.Top.Left,1,0)</definedName>
    <definedName name="Ownership" localSheetId="13" hidden="1">OFFSET([0]!Data.Top.Left,1,0)</definedName>
    <definedName name="Ownership" localSheetId="2" hidden="1">OFFSET([0]!Data.Top.Left,1,0)</definedName>
    <definedName name="Ownership" localSheetId="10" hidden="1">OFFSET([0]!Data.Top.Left,1,0)</definedName>
    <definedName name="Ownership" localSheetId="8" hidden="1">OFFSET([0]!Data.Top.Left,1,0)</definedName>
    <definedName name="Ownership" hidden="1">OFFSET([0]!Data.Top.Left,1,0)</definedName>
    <definedName name="_xlnm.Print_Area" localSheetId="16">'2025 Tax Estimator'!$Q$1:$AB$32</definedName>
    <definedName name="_xlnm.Print_Area" localSheetId="3">Apr!$A$1:$AB$57</definedName>
    <definedName name="_xlnm.Print_Area" localSheetId="7">Aug!$A$1:$AB$57</definedName>
    <definedName name="_xlnm.Print_Area" localSheetId="15">'Balance sheet'!$A$1:$E$75</definedName>
    <definedName name="_xlnm.Print_Area" localSheetId="11">Dec!$A$1:$AB$57</definedName>
    <definedName name="_xlnm.Print_Area" localSheetId="1">Feb!$A$1:$AB$57</definedName>
    <definedName name="_xlnm.Print_Area" localSheetId="0">Jan!$A$1:$AB$57</definedName>
    <definedName name="_xlnm.Print_Area" localSheetId="6">July!$A$1:$AB$57</definedName>
    <definedName name="_xlnm.Print_Area" localSheetId="5">June!$A$1:$AB$57</definedName>
    <definedName name="_xlnm.Print_Area" localSheetId="13">'Main Tab'!$B$1:$AB$63</definedName>
    <definedName name="_xlnm.Print_Area" localSheetId="2">Mar!$A$1:$AB$57</definedName>
    <definedName name="_xlnm.Print_Area" localSheetId="4">May!$A$1:$AB$57</definedName>
    <definedName name="_xlnm.Print_Area" localSheetId="10">Nov!$A$1:$AB$57</definedName>
    <definedName name="_xlnm.Print_Area" localSheetId="9">Oct!$A$1:$AB$57</definedName>
    <definedName name="_xlnm.Print_Area" localSheetId="14">PandL!$A$1:$N$87</definedName>
    <definedName name="_xlnm.Print_Area" localSheetId="8">Sep!$A$1:$AB$57</definedName>
    <definedName name="_xlnm.Print_Area" localSheetId="12">'YTD- 2025'!$A$1:$AB$57</definedName>
    <definedName name="valuevx">42.314159</definedName>
    <definedName name="vertex42_copyright" hidden="1">"© 2010-2019 by Vertex42.com"</definedName>
    <definedName name="vertex42_id" hidden="1">"expense-reimbursement-form.xlsx"</definedName>
    <definedName name="vertex42_title" hidden="1">"Expense Reimbursement Form"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4" i="15" l="1"/>
  <c r="O54" i="16"/>
  <c r="O54" i="18"/>
  <c r="O54" i="17"/>
  <c r="O54" i="21"/>
  <c r="O54" i="20"/>
  <c r="O54" i="19"/>
  <c r="O54" i="26"/>
  <c r="O54" i="25"/>
  <c r="O54" i="24"/>
  <c r="B52" i="24"/>
  <c r="B53" i="24"/>
  <c r="B54" i="24"/>
  <c r="B55" i="24"/>
  <c r="O54" i="23"/>
  <c r="B52" i="23"/>
  <c r="B53" i="23"/>
  <c r="B54" i="23"/>
  <c r="B55" i="23"/>
  <c r="O54" i="22"/>
  <c r="B53" i="22"/>
  <c r="B54" i="22"/>
  <c r="B55" i="22"/>
  <c r="B52" i="22"/>
  <c r="B51" i="22"/>
  <c r="J50" i="4"/>
  <c r="O11" i="9"/>
  <c r="X21" i="4"/>
  <c r="L12" i="9" s="1"/>
  <c r="X49" i="4"/>
  <c r="X50" i="4"/>
  <c r="X51" i="4"/>
  <c r="X52" i="4"/>
  <c r="X48" i="4"/>
  <c r="X28" i="15"/>
  <c r="B54" i="15"/>
  <c r="B53" i="15"/>
  <c r="B54" i="16"/>
  <c r="B53" i="16"/>
  <c r="B54" i="18"/>
  <c r="B53" i="18"/>
  <c r="B54" i="17"/>
  <c r="B53" i="17"/>
  <c r="B55" i="21"/>
  <c r="B54" i="21"/>
  <c r="B53" i="21"/>
  <c r="B54" i="20"/>
  <c r="B53" i="20"/>
  <c r="B54" i="19"/>
  <c r="B53" i="19"/>
  <c r="B54" i="26"/>
  <c r="B53" i="26"/>
  <c r="B54" i="25"/>
  <c r="B53" i="25"/>
  <c r="B51" i="23"/>
  <c r="B51" i="24"/>
  <c r="B51" i="25"/>
  <c r="B52" i="25"/>
  <c r="B55" i="25"/>
  <c r="B51" i="26"/>
  <c r="B52" i="26"/>
  <c r="B55" i="26"/>
  <c r="B51" i="19"/>
  <c r="B52" i="19"/>
  <c r="B55" i="19"/>
  <c r="B51" i="20"/>
  <c r="B52" i="20"/>
  <c r="B55" i="20"/>
  <c r="B51" i="21"/>
  <c r="B52" i="21"/>
  <c r="B51" i="17"/>
  <c r="B52" i="17"/>
  <c r="B55" i="17"/>
  <c r="B51" i="18"/>
  <c r="B52" i="18"/>
  <c r="B55" i="18"/>
  <c r="B51" i="16"/>
  <c r="B52" i="16"/>
  <c r="B55" i="16"/>
  <c r="B51" i="15"/>
  <c r="B52" i="15"/>
  <c r="B55" i="15"/>
  <c r="B50" i="23"/>
  <c r="B50" i="24"/>
  <c r="B50" i="25"/>
  <c r="B50" i="26"/>
  <c r="B50" i="19"/>
  <c r="B50" i="20"/>
  <c r="B50" i="21"/>
  <c r="B50" i="17"/>
  <c r="B50" i="18"/>
  <c r="B50" i="16"/>
  <c r="B50" i="15"/>
  <c r="B50" i="22"/>
  <c r="E13" i="8"/>
  <c r="AA47" i="20"/>
  <c r="X45" i="20" s="1"/>
  <c r="O49" i="20"/>
  <c r="O50" i="20"/>
  <c r="O51" i="20"/>
  <c r="O52" i="20"/>
  <c r="L43" i="14"/>
  <c r="L42" i="14"/>
  <c r="L74" i="9" l="1"/>
  <c r="L75" i="9"/>
  <c r="L76" i="9"/>
  <c r="L73" i="9"/>
  <c r="C76" i="9"/>
  <c r="C75" i="9"/>
  <c r="C74" i="9"/>
  <c r="C73" i="9"/>
  <c r="L72" i="9"/>
  <c r="C72" i="9"/>
  <c r="C71" i="9"/>
  <c r="C70" i="9"/>
  <c r="C69" i="9"/>
  <c r="C68" i="9"/>
  <c r="C67" i="9"/>
  <c r="C66" i="9"/>
  <c r="C65" i="9"/>
  <c r="C64" i="9"/>
  <c r="C63" i="9"/>
  <c r="C62" i="9"/>
  <c r="C61" i="9"/>
  <c r="C60" i="9"/>
  <c r="J44" i="4"/>
  <c r="J45" i="4"/>
  <c r="J46" i="4"/>
  <c r="L61" i="9" s="1"/>
  <c r="J47" i="4"/>
  <c r="L62" i="9" s="1"/>
  <c r="J48" i="4"/>
  <c r="L63" i="9" s="1"/>
  <c r="J49" i="4"/>
  <c r="L64" i="9" s="1"/>
  <c r="L65" i="9"/>
  <c r="J51" i="4"/>
  <c r="L66" i="9" s="1"/>
  <c r="J52" i="4"/>
  <c r="L67" i="9" s="1"/>
  <c r="J53" i="4"/>
  <c r="L68" i="9" s="1"/>
  <c r="J54" i="4"/>
  <c r="L69" i="9" s="1"/>
  <c r="J55" i="4"/>
  <c r="L70" i="9" s="1"/>
  <c r="AA47" i="4"/>
  <c r="J23" i="4"/>
  <c r="F23" i="4" s="1"/>
  <c r="J24" i="4"/>
  <c r="AA47" i="23"/>
  <c r="X45" i="23" s="1"/>
  <c r="AA47" i="24"/>
  <c r="X45" i="24" s="1"/>
  <c r="AA47" i="25"/>
  <c r="X45" i="25" s="1"/>
  <c r="AA47" i="26"/>
  <c r="X45" i="26" s="1"/>
  <c r="AA47" i="19"/>
  <c r="X45" i="19" s="1"/>
  <c r="AA47" i="21"/>
  <c r="X45" i="21" s="1"/>
  <c r="AA47" i="17"/>
  <c r="X45" i="17" s="1"/>
  <c r="AA47" i="18"/>
  <c r="X45" i="18" s="1"/>
  <c r="AA47" i="16"/>
  <c r="X45" i="16" s="1"/>
  <c r="AA47" i="15"/>
  <c r="X45" i="15" s="1"/>
  <c r="AA47" i="22"/>
  <c r="X45" i="22" s="1"/>
  <c r="F23" i="23"/>
  <c r="F23" i="24"/>
  <c r="F23" i="25"/>
  <c r="F23" i="26"/>
  <c r="F23" i="19"/>
  <c r="F23" i="20"/>
  <c r="F23" i="21"/>
  <c r="F23" i="17"/>
  <c r="F23" i="18"/>
  <c r="F23" i="16"/>
  <c r="F23" i="15"/>
  <c r="F23" i="22"/>
  <c r="X30" i="4"/>
  <c r="X56" i="14" s="1"/>
  <c r="X28" i="4"/>
  <c r="X31" i="15"/>
  <c r="X28" i="16"/>
  <c r="X31" i="16" s="1"/>
  <c r="X31" i="18"/>
  <c r="X28" i="17"/>
  <c r="X31" i="17" s="1"/>
  <c r="X31" i="21"/>
  <c r="X28" i="20"/>
  <c r="X31" i="20" s="1"/>
  <c r="X31" i="19"/>
  <c r="X31" i="26"/>
  <c r="X28" i="25"/>
  <c r="X31" i="25" s="1"/>
  <c r="X28" i="24"/>
  <c r="X31" i="24" s="1"/>
  <c r="X31" i="23"/>
  <c r="U1" i="15"/>
  <c r="U1" i="16"/>
  <c r="U1" i="18"/>
  <c r="U1" i="17"/>
  <c r="U1" i="21"/>
  <c r="U1" i="20"/>
  <c r="U1" i="19"/>
  <c r="U1" i="26"/>
  <c r="U1" i="25"/>
  <c r="U1" i="24"/>
  <c r="U1" i="23"/>
  <c r="U1" i="22"/>
  <c r="G1" i="8"/>
  <c r="X40" i="4"/>
  <c r="X41" i="4"/>
  <c r="X42" i="4"/>
  <c r="X43" i="4"/>
  <c r="X39" i="4"/>
  <c r="X35" i="4"/>
  <c r="X34" i="4"/>
  <c r="X29" i="4"/>
  <c r="X22" i="4"/>
  <c r="X23" i="4"/>
  <c r="L9" i="9" s="1"/>
  <c r="X24" i="4"/>
  <c r="X20" i="4"/>
  <c r="J25" i="4"/>
  <c r="J26" i="4"/>
  <c r="J27" i="4"/>
  <c r="J28" i="4"/>
  <c r="J29" i="4"/>
  <c r="J30" i="4"/>
  <c r="J31" i="4"/>
  <c r="J32" i="4"/>
  <c r="J33" i="4"/>
  <c r="J34" i="4"/>
  <c r="J35" i="4"/>
  <c r="J36" i="4"/>
  <c r="J37" i="4"/>
  <c r="J38" i="4"/>
  <c r="J39" i="4"/>
  <c r="J40" i="4"/>
  <c r="J41" i="4"/>
  <c r="J42" i="4"/>
  <c r="J43" i="4"/>
  <c r="J21" i="4"/>
  <c r="J22" i="4"/>
  <c r="J20" i="4"/>
  <c r="CG44" i="26"/>
  <c r="X44" i="26"/>
  <c r="CG43" i="26"/>
  <c r="AC43" i="26"/>
  <c r="AD40" i="26"/>
  <c r="M44" i="26" s="1"/>
  <c r="AC39" i="26"/>
  <c r="X36" i="26"/>
  <c r="AA35" i="26"/>
  <c r="AA34" i="26"/>
  <c r="BG26" i="26"/>
  <c r="X25" i="26"/>
  <c r="AF5" i="26"/>
  <c r="CG44" i="25"/>
  <c r="X44" i="25"/>
  <c r="CG43" i="25"/>
  <c r="AC43" i="25"/>
  <c r="AD40" i="25"/>
  <c r="M44" i="25" s="1"/>
  <c r="AC39" i="25"/>
  <c r="X36" i="25"/>
  <c r="AA35" i="25"/>
  <c r="AA34" i="25"/>
  <c r="BG26" i="25"/>
  <c r="X25" i="25"/>
  <c r="AF5" i="25"/>
  <c r="CD44" i="24"/>
  <c r="X44" i="24"/>
  <c r="CD43" i="24"/>
  <c r="AC43" i="24"/>
  <c r="AD40" i="24"/>
  <c r="AC39" i="24"/>
  <c r="X36" i="24"/>
  <c r="AA35" i="24"/>
  <c r="AA34" i="24"/>
  <c r="BD26" i="24"/>
  <c r="X25" i="24"/>
  <c r="AF5" i="24"/>
  <c r="CD44" i="23"/>
  <c r="X44" i="23"/>
  <c r="CD43" i="23"/>
  <c r="AC43" i="23"/>
  <c r="AD40" i="23"/>
  <c r="AC39" i="23"/>
  <c r="X36" i="23"/>
  <c r="AA35" i="23"/>
  <c r="AA34" i="23"/>
  <c r="BD26" i="23"/>
  <c r="X25" i="23"/>
  <c r="AF5" i="23"/>
  <c r="CG44" i="22"/>
  <c r="X44" i="22"/>
  <c r="CG43" i="22"/>
  <c r="AC43" i="22"/>
  <c r="AD40" i="22"/>
  <c r="AC39" i="22"/>
  <c r="X36" i="22"/>
  <c r="CG42" i="22" s="1"/>
  <c r="AA35" i="22"/>
  <c r="AA34" i="22"/>
  <c r="X31" i="22"/>
  <c r="BG26" i="22"/>
  <c r="X25" i="22"/>
  <c r="AF5" i="22"/>
  <c r="CG44" i="21"/>
  <c r="X44" i="21"/>
  <c r="CG43" i="21"/>
  <c r="AC43" i="21"/>
  <c r="AD40" i="21"/>
  <c r="AC39" i="21"/>
  <c r="X36" i="21"/>
  <c r="CG42" i="21" s="1"/>
  <c r="AA35" i="21"/>
  <c r="AA34" i="21"/>
  <c r="BG26" i="21"/>
  <c r="X25" i="21"/>
  <c r="AF5" i="21"/>
  <c r="CG44" i="20"/>
  <c r="X44" i="20"/>
  <c r="CG43" i="20"/>
  <c r="AC43" i="20"/>
  <c r="AD40" i="20"/>
  <c r="AC39" i="20"/>
  <c r="X36" i="20"/>
  <c r="AA35" i="20"/>
  <c r="AA34" i="20"/>
  <c r="BG26" i="20"/>
  <c r="X25" i="20"/>
  <c r="AF5" i="20"/>
  <c r="CG44" i="19"/>
  <c r="X44" i="19"/>
  <c r="CG43" i="19"/>
  <c r="AC43" i="19"/>
  <c r="AD40" i="19"/>
  <c r="M44" i="19" s="1"/>
  <c r="AC39" i="19"/>
  <c r="X36" i="19"/>
  <c r="CG42" i="19" s="1"/>
  <c r="AA35" i="19"/>
  <c r="AA34" i="19"/>
  <c r="BG26" i="19"/>
  <c r="X25" i="19"/>
  <c r="AF5" i="19"/>
  <c r="CG44" i="18"/>
  <c r="X44" i="18"/>
  <c r="CG43" i="18"/>
  <c r="AC43" i="18"/>
  <c r="AD40" i="18"/>
  <c r="AC39" i="18"/>
  <c r="X36" i="18"/>
  <c r="AA35" i="18"/>
  <c r="AA34" i="18"/>
  <c r="BG26" i="18"/>
  <c r="X25" i="18"/>
  <c r="AF5" i="18"/>
  <c r="CG44" i="17"/>
  <c r="X44" i="17"/>
  <c r="CG43" i="17"/>
  <c r="AC43" i="17"/>
  <c r="AD40" i="17"/>
  <c r="AC39" i="17"/>
  <c r="X36" i="17"/>
  <c r="CG42" i="17" s="1"/>
  <c r="AA35" i="17"/>
  <c r="AA34" i="17"/>
  <c r="BG26" i="17"/>
  <c r="X25" i="17"/>
  <c r="AF5" i="17"/>
  <c r="CG44" i="16"/>
  <c r="X44" i="16"/>
  <c r="CG43" i="16"/>
  <c r="AC43" i="16"/>
  <c r="AD40" i="16"/>
  <c r="AC39" i="16"/>
  <c r="X36" i="16"/>
  <c r="CG42" i="16" s="1"/>
  <c r="AA35" i="16"/>
  <c r="AA34" i="16"/>
  <c r="BG26" i="16"/>
  <c r="X25" i="16"/>
  <c r="AF5" i="16"/>
  <c r="CG44" i="15"/>
  <c r="X44" i="15"/>
  <c r="CG43" i="15"/>
  <c r="AC43" i="15"/>
  <c r="AD40" i="15"/>
  <c r="AC39" i="15"/>
  <c r="X36" i="15"/>
  <c r="CG42" i="15" s="1"/>
  <c r="AA35" i="15"/>
  <c r="AA34" i="15"/>
  <c r="BG26" i="15"/>
  <c r="X25" i="15"/>
  <c r="AF5" i="15"/>
  <c r="D61" i="12"/>
  <c r="G61" i="12" s="1"/>
  <c r="AA63" i="14"/>
  <c r="D30" i="12" s="1"/>
  <c r="AA62" i="14"/>
  <c r="D29" i="12" s="1"/>
  <c r="AA59" i="14"/>
  <c r="AA60" i="14"/>
  <c r="J56" i="19" l="1"/>
  <c r="X45" i="4"/>
  <c r="L71" i="9" s="1"/>
  <c r="O71" i="9" s="1"/>
  <c r="D62" i="12"/>
  <c r="L38" i="9"/>
  <c r="X25" i="4"/>
  <c r="J56" i="21"/>
  <c r="X53" i="21" s="1"/>
  <c r="J56" i="25"/>
  <c r="X53" i="25" s="1"/>
  <c r="J56" i="26"/>
  <c r="X53" i="26" s="1"/>
  <c r="J56" i="24"/>
  <c r="X53" i="24" s="1"/>
  <c r="J56" i="23"/>
  <c r="X53" i="23" s="1"/>
  <c r="J56" i="22"/>
  <c r="X53" i="22" s="1"/>
  <c r="J56" i="16"/>
  <c r="X53" i="16" s="1"/>
  <c r="X53" i="19"/>
  <c r="J56" i="15"/>
  <c r="X53" i="15" s="1"/>
  <c r="J56" i="18"/>
  <c r="X53" i="18" s="1"/>
  <c r="J56" i="17"/>
  <c r="X53" i="17" s="1"/>
  <c r="J56" i="20"/>
  <c r="X53" i="20" s="1"/>
  <c r="M44" i="17"/>
  <c r="M44" i="18"/>
  <c r="CG41" i="20"/>
  <c r="X44" i="4"/>
  <c r="M44" i="21"/>
  <c r="M44" i="23"/>
  <c r="CG42" i="20"/>
  <c r="CG40" i="25"/>
  <c r="CG40" i="15"/>
  <c r="M44" i="20"/>
  <c r="M44" i="22"/>
  <c r="CG42" i="26"/>
  <c r="CG42" i="25"/>
  <c r="CD42" i="24"/>
  <c r="CD42" i="23"/>
  <c r="M44" i="24"/>
  <c r="CG42" i="18"/>
  <c r="M44" i="16"/>
  <c r="M44" i="15"/>
  <c r="D31" i="12"/>
  <c r="G30" i="12"/>
  <c r="L52" i="9"/>
  <c r="O12" i="9"/>
  <c r="O10" i="9"/>
  <c r="N10" i="9"/>
  <c r="C10" i="9"/>
  <c r="N11" i="9"/>
  <c r="B1" i="9"/>
  <c r="G55" i="12"/>
  <c r="G48" i="12"/>
  <c r="G27" i="12"/>
  <c r="D50" i="12"/>
  <c r="L59" i="9"/>
  <c r="O59" i="9" s="1"/>
  <c r="C59" i="9"/>
  <c r="L37" i="9"/>
  <c r="L39" i="9"/>
  <c r="L40" i="9"/>
  <c r="L54" i="9"/>
  <c r="D12" i="12"/>
  <c r="D14" i="12"/>
  <c r="B14" i="12"/>
  <c r="B61" i="12"/>
  <c r="D63" i="12"/>
  <c r="D59" i="12"/>
  <c r="G59" i="12" s="1"/>
  <c r="B59" i="12"/>
  <c r="D58" i="12"/>
  <c r="D57" i="12"/>
  <c r="B57" i="12"/>
  <c r="D52" i="12"/>
  <c r="G52" i="12" s="1"/>
  <c r="B52" i="12"/>
  <c r="B50" i="12"/>
  <c r="D51" i="12"/>
  <c r="D45" i="12"/>
  <c r="G45" i="12" s="1"/>
  <c r="B45" i="12"/>
  <c r="D44" i="12"/>
  <c r="G44" i="12" s="1"/>
  <c r="D43" i="12"/>
  <c r="G43" i="12" s="1"/>
  <c r="B43" i="12"/>
  <c r="D42" i="12"/>
  <c r="B42" i="12"/>
  <c r="G26" i="12"/>
  <c r="G34" i="12"/>
  <c r="G35" i="12"/>
  <c r="G36" i="12"/>
  <c r="G47" i="12"/>
  <c r="G67" i="12"/>
  <c r="G74" i="12"/>
  <c r="B29" i="12"/>
  <c r="B30" i="12"/>
  <c r="D24" i="12"/>
  <c r="B24" i="12"/>
  <c r="B21" i="12"/>
  <c r="D22" i="12"/>
  <c r="G22" i="12" s="1"/>
  <c r="D21" i="12"/>
  <c r="B22" i="12"/>
  <c r="D13" i="12"/>
  <c r="D10" i="12"/>
  <c r="D11" i="12"/>
  <c r="B10" i="12"/>
  <c r="B11" i="12"/>
  <c r="D9" i="12"/>
  <c r="B1" i="12"/>
  <c r="AG15" i="14"/>
  <c r="B85" i="9" s="1"/>
  <c r="B73" i="12" s="1"/>
  <c r="O73" i="9"/>
  <c r="O72" i="9"/>
  <c r="O70" i="9"/>
  <c r="O69" i="9"/>
  <c r="O68" i="9"/>
  <c r="C19" i="9"/>
  <c r="C17" i="9"/>
  <c r="L8" i="9"/>
  <c r="X31" i="4"/>
  <c r="L17" i="9" s="1"/>
  <c r="CG52" i="14"/>
  <c r="AF5" i="14"/>
  <c r="L13" i="9" l="1"/>
  <c r="CD41" i="24"/>
  <c r="CG41" i="21"/>
  <c r="CG45" i="19"/>
  <c r="CG40" i="22"/>
  <c r="AE54" i="20"/>
  <c r="X54" i="20" s="1"/>
  <c r="CG41" i="22"/>
  <c r="CG41" i="26"/>
  <c r="CG40" i="26"/>
  <c r="CG40" i="17"/>
  <c r="CD40" i="24"/>
  <c r="CG41" i="15"/>
  <c r="Y56" i="25"/>
  <c r="CG40" i="20"/>
  <c r="CG41" i="17"/>
  <c r="CD45" i="24"/>
  <c r="CG41" i="25"/>
  <c r="AE54" i="26"/>
  <c r="X54" i="26" s="1"/>
  <c r="Y56" i="26"/>
  <c r="CG45" i="26"/>
  <c r="AD55" i="26"/>
  <c r="X56" i="26" s="1"/>
  <c r="CG40" i="21"/>
  <c r="AC53" i="21"/>
  <c r="Y56" i="23"/>
  <c r="CD40" i="23"/>
  <c r="CD41" i="23"/>
  <c r="AC53" i="26"/>
  <c r="AD55" i="22"/>
  <c r="AC53" i="22"/>
  <c r="Y56" i="22"/>
  <c r="CG45" i="22"/>
  <c r="AE54" i="22"/>
  <c r="X54" i="22" s="1"/>
  <c r="Y56" i="17"/>
  <c r="AD55" i="17"/>
  <c r="AE54" i="17"/>
  <c r="X54" i="17" s="1"/>
  <c r="AC53" i="17"/>
  <c r="CG45" i="17"/>
  <c r="CG40" i="18"/>
  <c r="CG41" i="18"/>
  <c r="CG41" i="16"/>
  <c r="CG40" i="16"/>
  <c r="Y56" i="15"/>
  <c r="CG45" i="15"/>
  <c r="AD55" i="15"/>
  <c r="AC53" i="15"/>
  <c r="AE54" i="15"/>
  <c r="X54" i="15" s="1"/>
  <c r="D16" i="12"/>
  <c r="D23" i="12"/>
  <c r="D25" i="12" s="1"/>
  <c r="G31" i="12"/>
  <c r="D53" i="12"/>
  <c r="D46" i="12"/>
  <c r="G29" i="12"/>
  <c r="G10" i="12"/>
  <c r="G24" i="12"/>
  <c r="G63" i="12"/>
  <c r="G58" i="12"/>
  <c r="G57" i="12"/>
  <c r="G50" i="12"/>
  <c r="G51" i="12"/>
  <c r="G42" i="12"/>
  <c r="G21" i="12"/>
  <c r="G12" i="12"/>
  <c r="G11" i="12"/>
  <c r="G14" i="12"/>
  <c r="G13" i="12"/>
  <c r="D73" i="12"/>
  <c r="G73" i="12" s="1"/>
  <c r="G9" i="12"/>
  <c r="AE56" i="26" l="1"/>
  <c r="AD55" i="20"/>
  <c r="X56" i="20" s="1"/>
  <c r="Y56" i="20"/>
  <c r="CG45" i="20"/>
  <c r="AC53" i="20"/>
  <c r="AE54" i="25"/>
  <c r="X54" i="25" s="1"/>
  <c r="AD55" i="25"/>
  <c r="X56" i="25" s="1"/>
  <c r="AC53" i="24"/>
  <c r="Y56" i="24"/>
  <c r="AE54" i="24"/>
  <c r="X54" i="24" s="1"/>
  <c r="AD55" i="24"/>
  <c r="AE56" i="24" s="1"/>
  <c r="CG45" i="25"/>
  <c r="CG45" i="21"/>
  <c r="AC53" i="25"/>
  <c r="CG41" i="19"/>
  <c r="AD55" i="19"/>
  <c r="AE56" i="19" s="1"/>
  <c r="AC53" i="19"/>
  <c r="AD55" i="23"/>
  <c r="X56" i="23" s="1"/>
  <c r="Y56" i="19"/>
  <c r="AE54" i="19"/>
  <c r="X54" i="19" s="1"/>
  <c r="AC53" i="23"/>
  <c r="CD45" i="23"/>
  <c r="AE54" i="23"/>
  <c r="X54" i="23" s="1"/>
  <c r="AE54" i="21"/>
  <c r="X54" i="21" s="1"/>
  <c r="AD55" i="21"/>
  <c r="AE56" i="21" s="1"/>
  <c r="Y56" i="21"/>
  <c r="CG40" i="19"/>
  <c r="AE56" i="22"/>
  <c r="X56" i="22"/>
  <c r="AE56" i="17"/>
  <c r="X56" i="17"/>
  <c r="Y56" i="18"/>
  <c r="CG45" i="18"/>
  <c r="AD55" i="18"/>
  <c r="AE54" i="18"/>
  <c r="X54" i="18" s="1"/>
  <c r="AC53" i="18"/>
  <c r="CG45" i="16"/>
  <c r="AD55" i="16"/>
  <c r="AE54" i="16"/>
  <c r="X54" i="16" s="1"/>
  <c r="AC53" i="16"/>
  <c r="Y56" i="16"/>
  <c r="AE56" i="15"/>
  <c r="X56" i="15"/>
  <c r="G23" i="12"/>
  <c r="G62" i="12"/>
  <c r="G8" i="12"/>
  <c r="G16" i="12"/>
  <c r="G46" i="12"/>
  <c r="AE56" i="20" l="1"/>
  <c r="AE56" i="25"/>
  <c r="X56" i="24"/>
  <c r="AE56" i="23"/>
  <c r="X56" i="19"/>
  <c r="X56" i="21"/>
  <c r="AE56" i="18"/>
  <c r="X56" i="18"/>
  <c r="AE56" i="16"/>
  <c r="X56" i="16"/>
  <c r="G25" i="12"/>
  <c r="D33" i="12"/>
  <c r="G33" i="12" s="1"/>
  <c r="AD63" i="14"/>
  <c r="AE62" i="14"/>
  <c r="CG53" i="14"/>
  <c r="AC61" i="14"/>
  <c r="N85" i="9"/>
  <c r="L28" i="9"/>
  <c r="O28" i="9" s="1"/>
  <c r="L29" i="9"/>
  <c r="O29" i="9" s="1"/>
  <c r="L30" i="9"/>
  <c r="O30" i="9" s="1"/>
  <c r="L27" i="9"/>
  <c r="O27" i="9" s="1"/>
  <c r="O9" i="9"/>
  <c r="O38" i="9"/>
  <c r="L19" i="9"/>
  <c r="O19" i="9" s="1"/>
  <c r="L18" i="9"/>
  <c r="O8" i="9"/>
  <c r="O67" i="9"/>
  <c r="O63" i="9"/>
  <c r="O64" i="9"/>
  <c r="O66" i="9"/>
  <c r="O62" i="9"/>
  <c r="O61" i="9"/>
  <c r="C58" i="9"/>
  <c r="C57" i="9"/>
  <c r="C56" i="9"/>
  <c r="L58" i="9"/>
  <c r="O58" i="9" s="1"/>
  <c r="L57" i="9"/>
  <c r="O57" i="9" s="1"/>
  <c r="L56" i="9"/>
  <c r="O56" i="9" s="1"/>
  <c r="L55" i="9"/>
  <c r="O55" i="9" s="1"/>
  <c r="O54" i="9"/>
  <c r="L53" i="9"/>
  <c r="O53" i="9" s="1"/>
  <c r="O52" i="9"/>
  <c r="L51" i="9"/>
  <c r="O51" i="9" s="1"/>
  <c r="L36" i="9"/>
  <c r="O36" i="9" s="1"/>
  <c r="O37" i="9"/>
  <c r="O39" i="9"/>
  <c r="O40" i="9"/>
  <c r="L41" i="9"/>
  <c r="O41" i="9" s="1"/>
  <c r="L42" i="9"/>
  <c r="O42" i="9" s="1"/>
  <c r="L43" i="9"/>
  <c r="O43" i="9" s="1"/>
  <c r="L44" i="9"/>
  <c r="O44" i="9" s="1"/>
  <c r="L45" i="9"/>
  <c r="O45" i="9" s="1"/>
  <c r="L46" i="9"/>
  <c r="O46" i="9" s="1"/>
  <c r="L47" i="9"/>
  <c r="O47" i="9" s="1"/>
  <c r="L48" i="9"/>
  <c r="O48" i="9" s="1"/>
  <c r="L49" i="9"/>
  <c r="O49" i="9" s="1"/>
  <c r="L50" i="9"/>
  <c r="O50" i="9" s="1"/>
  <c r="L35" i="9"/>
  <c r="C30" i="9"/>
  <c r="C29" i="9"/>
  <c r="C28" i="9"/>
  <c r="C27" i="9"/>
  <c r="C55" i="9"/>
  <c r="C53" i="9"/>
  <c r="C54" i="9"/>
  <c r="C51" i="9"/>
  <c r="C52" i="9"/>
  <c r="C36" i="9"/>
  <c r="C37" i="9"/>
  <c r="C38" i="9"/>
  <c r="C39" i="9"/>
  <c r="C40" i="9"/>
  <c r="C41" i="9"/>
  <c r="C42" i="9"/>
  <c r="C43" i="9"/>
  <c r="C44" i="9"/>
  <c r="C45" i="9"/>
  <c r="C46" i="9"/>
  <c r="C47" i="9"/>
  <c r="C48" i="9"/>
  <c r="C49" i="9"/>
  <c r="C50" i="9"/>
  <c r="C35" i="9"/>
  <c r="AA35" i="4"/>
  <c r="AA34" i="4"/>
  <c r="C19" i="8"/>
  <c r="D20" i="8"/>
  <c r="F13" i="8"/>
  <c r="E8" i="8"/>
  <c r="F8" i="8" s="1"/>
  <c r="E7" i="8"/>
  <c r="F7" i="8" s="1"/>
  <c r="E6" i="8"/>
  <c r="F6" i="8" s="1"/>
  <c r="E5" i="8"/>
  <c r="F5" i="8" s="1"/>
  <c r="AD40" i="4"/>
  <c r="BG26" i="4"/>
  <c r="M47" i="4"/>
  <c r="AC39" i="4"/>
  <c r="J5" i="6" s="1"/>
  <c r="Q33" i="6" s="1"/>
  <c r="B20" i="8"/>
  <c r="D21" i="8" s="1"/>
  <c r="M48" i="8"/>
  <c r="M49" i="8" s="1"/>
  <c r="M50" i="8" s="1"/>
  <c r="M51" i="8" s="1"/>
  <c r="M52" i="8" s="1"/>
  <c r="M53" i="8" s="1"/>
  <c r="M54" i="8" s="1"/>
  <c r="M37" i="8"/>
  <c r="M38" i="8" s="1"/>
  <c r="M39" i="8" s="1"/>
  <c r="M40" i="8" s="1"/>
  <c r="M41" i="8" s="1"/>
  <c r="M42" i="8" s="1"/>
  <c r="M43" i="8" s="1"/>
  <c r="M26" i="8"/>
  <c r="M27" i="8" s="1"/>
  <c r="M28" i="8" s="1"/>
  <c r="M29" i="8" s="1"/>
  <c r="M30" i="8" s="1"/>
  <c r="M31" i="8" s="1"/>
  <c r="M32" i="8" s="1"/>
  <c r="M14" i="8"/>
  <c r="M15" i="8" s="1"/>
  <c r="M16" i="8" s="1"/>
  <c r="M17" i="8" s="1"/>
  <c r="M18" i="8" s="1"/>
  <c r="M19" i="8" s="1"/>
  <c r="M20" i="8" s="1"/>
  <c r="C11" i="8"/>
  <c r="E27" i="8" s="1"/>
  <c r="E4" i="8"/>
  <c r="F4" i="8" s="1"/>
  <c r="AC43" i="4"/>
  <c r="J8" i="6" s="1"/>
  <c r="J16" i="6"/>
  <c r="M33" i="6"/>
  <c r="J22" i="5"/>
  <c r="CG44" i="4"/>
  <c r="CG43" i="4"/>
  <c r="X36" i="4"/>
  <c r="AF5" i="4"/>
  <c r="E13" i="1"/>
  <c r="E10" i="1"/>
  <c r="E9" i="1"/>
  <c r="L48" i="1"/>
  <c r="L49" i="1" s="1"/>
  <c r="L50" i="1" s="1"/>
  <c r="L51" i="1" s="1"/>
  <c r="L52" i="1" s="1"/>
  <c r="L53" i="1" s="1"/>
  <c r="L54" i="1" s="1"/>
  <c r="L37" i="1"/>
  <c r="L38" i="1" s="1"/>
  <c r="L39" i="1" s="1"/>
  <c r="L40" i="1" s="1"/>
  <c r="L41" i="1" s="1"/>
  <c r="L42" i="1" s="1"/>
  <c r="L43" i="1" s="1"/>
  <c r="L26" i="1"/>
  <c r="L27" i="1" s="1"/>
  <c r="L28" i="1" s="1"/>
  <c r="L29" i="1" s="1"/>
  <c r="L30" i="1" s="1"/>
  <c r="L31" i="1" s="1"/>
  <c r="L32" i="1" s="1"/>
  <c r="L14" i="1"/>
  <c r="L15" i="1" s="1"/>
  <c r="L16" i="1" s="1"/>
  <c r="L17" i="1" s="1"/>
  <c r="L18" i="1" s="1"/>
  <c r="L19" i="1" s="1"/>
  <c r="L20" i="1" s="1"/>
  <c r="D15" i="1"/>
  <c r="D21" i="1"/>
  <c r="B11" i="1"/>
  <c r="C11" i="1"/>
  <c r="E27" i="1" s="1"/>
  <c r="E19" i="1"/>
  <c r="E8" i="1"/>
  <c r="E7" i="1"/>
  <c r="E6" i="1"/>
  <c r="E5" i="1"/>
  <c r="E4" i="1"/>
  <c r="E3" i="1"/>
  <c r="D11" i="1"/>
  <c r="J56" i="4" l="1"/>
  <c r="X53" i="4" s="1"/>
  <c r="L21" i="9"/>
  <c r="O21" i="9" s="1"/>
  <c r="M44" i="4"/>
  <c r="CG42" i="4"/>
  <c r="O18" i="9"/>
  <c r="O35" i="9"/>
  <c r="O65" i="9"/>
  <c r="E11" i="1"/>
  <c r="E15" i="1" s="1"/>
  <c r="E17" i="1" s="1"/>
  <c r="L31" i="9"/>
  <c r="O31" i="9" s="1"/>
  <c r="O13" i="9"/>
  <c r="D23" i="8"/>
  <c r="C20" i="8"/>
  <c r="J10" i="6"/>
  <c r="D25" i="1"/>
  <c r="D3" i="8"/>
  <c r="E3" i="8" s="1"/>
  <c r="F3" i="8" s="1"/>
  <c r="O74" i="9" l="1"/>
  <c r="X57" i="14"/>
  <c r="L60" i="9"/>
  <c r="O60" i="9" s="1"/>
  <c r="E21" i="1"/>
  <c r="L23" i="9"/>
  <c r="C21" i="8"/>
  <c r="E21" i="8" s="1"/>
  <c r="D10" i="8" s="1"/>
  <c r="K5" i="1"/>
  <c r="E25" i="1"/>
  <c r="E10" i="8" l="1"/>
  <c r="F10" i="8" s="1"/>
  <c r="F21" i="8"/>
  <c r="CG41" i="4"/>
  <c r="CG40" i="4"/>
  <c r="K7" i="1"/>
  <c r="K8" i="1"/>
  <c r="D11" i="8" l="1"/>
  <c r="F27" i="8" s="1"/>
  <c r="D60" i="12"/>
  <c r="D64" i="12" s="1"/>
  <c r="CG45" i="4"/>
  <c r="AC53" i="4"/>
  <c r="Y56" i="4"/>
  <c r="AD55" i="4"/>
  <c r="AE54" i="4"/>
  <c r="X54" i="4" s="1"/>
  <c r="O75" i="9" s="1"/>
  <c r="E23" i="1"/>
  <c r="K9" i="1"/>
  <c r="B35" i="1"/>
  <c r="G60" i="12" l="1"/>
  <c r="G64" i="12"/>
  <c r="J3" i="6"/>
  <c r="B9" i="8"/>
  <c r="X56" i="4"/>
  <c r="AE56" i="4"/>
  <c r="E35" i="1"/>
  <c r="D31" i="1"/>
  <c r="E31" i="1" s="1"/>
  <c r="E33" i="1" s="1"/>
  <c r="S19" i="1" s="1"/>
  <c r="Q31" i="6" l="1"/>
  <c r="J26" i="6"/>
  <c r="B11" i="8"/>
  <c r="J3" i="5" s="1"/>
  <c r="D15" i="8"/>
  <c r="E9" i="8"/>
  <c r="F9" i="8" s="1"/>
  <c r="AE63" i="14" l="1"/>
  <c r="D66" i="12" l="1"/>
  <c r="G53" i="12" l="1"/>
  <c r="D68" i="12"/>
  <c r="G68" i="12" s="1"/>
  <c r="G66" i="12"/>
  <c r="F11" i="8" l="1"/>
  <c r="E11" i="8"/>
  <c r="E15" i="8" s="1"/>
  <c r="F15" i="8" s="1"/>
  <c r="E17" i="8" l="1"/>
  <c r="F17" i="8"/>
  <c r="E23" i="8" l="1"/>
  <c r="F23" i="8" s="1"/>
  <c r="L5" i="8"/>
  <c r="L8" i="8"/>
  <c r="L7" i="8"/>
  <c r="B35" i="8" l="1"/>
  <c r="L9" i="8"/>
  <c r="D19" i="8" l="1"/>
  <c r="E19" i="8" s="1"/>
  <c r="E25" i="8" s="1"/>
  <c r="E35" i="8" s="1"/>
  <c r="G35" i="8"/>
  <c r="Q3" i="5" s="1"/>
  <c r="Q18" i="5" s="1"/>
  <c r="O76" i="9"/>
  <c r="L77" i="9"/>
  <c r="V55" i="23" l="1"/>
  <c r="X55" i="23" s="1"/>
  <c r="V55" i="21"/>
  <c r="AE55" i="21" s="1"/>
  <c r="V55" i="22"/>
  <c r="X55" i="22" s="1"/>
  <c r="V55" i="24"/>
  <c r="AE55" i="24" s="1"/>
  <c r="V55" i="25"/>
  <c r="X55" i="25" s="1"/>
  <c r="V55" i="17"/>
  <c r="AE55" i="17" s="1"/>
  <c r="V55" i="15"/>
  <c r="AE55" i="15" s="1"/>
  <c r="V55" i="26"/>
  <c r="X55" i="26" s="1"/>
  <c r="V55" i="20"/>
  <c r="X55" i="20" s="1"/>
  <c r="V55" i="16"/>
  <c r="X55" i="16" s="1"/>
  <c r="V55" i="19"/>
  <c r="X55" i="19" s="1"/>
  <c r="V55" i="18"/>
  <c r="Q14" i="5"/>
  <c r="Q20" i="5"/>
  <c r="Q3" i="6"/>
  <c r="Q8" i="6" s="1"/>
  <c r="Q24" i="5"/>
  <c r="Q8" i="5"/>
  <c r="Q16" i="5"/>
  <c r="Q5" i="5"/>
  <c r="Q10" i="5"/>
  <c r="Q12" i="5"/>
  <c r="Q22" i="5"/>
  <c r="O77" i="9"/>
  <c r="K79" i="9"/>
  <c r="V55" i="4"/>
  <c r="X55" i="4" s="1"/>
  <c r="F19" i="8"/>
  <c r="AE55" i="22" l="1"/>
  <c r="X55" i="21"/>
  <c r="AE55" i="23"/>
  <c r="X55" i="17"/>
  <c r="X55" i="24"/>
  <c r="AE55" i="20"/>
  <c r="AE55" i="19"/>
  <c r="AE55" i="16"/>
  <c r="AE55" i="25"/>
  <c r="X55" i="15"/>
  <c r="AE55" i="26"/>
  <c r="X55" i="18"/>
  <c r="AE55" i="18"/>
  <c r="AE55" i="4"/>
  <c r="Q27" i="5"/>
  <c r="Q16" i="6"/>
  <c r="Q24" i="6"/>
  <c r="Q12" i="6"/>
  <c r="Q26" i="6"/>
  <c r="Q22" i="6"/>
  <c r="Q10" i="6"/>
  <c r="Q20" i="6"/>
  <c r="Q14" i="6"/>
  <c r="Q18" i="6"/>
  <c r="F25" i="8"/>
  <c r="F35" i="8" s="1"/>
  <c r="D31" i="8"/>
  <c r="E31" i="8" s="1"/>
  <c r="Q29" i="6" l="1"/>
  <c r="Q35" i="6" s="1"/>
  <c r="E33" i="8"/>
  <c r="U19" i="8" s="1"/>
  <c r="F31" i="8"/>
  <c r="F33" i="8" s="1"/>
  <c r="O49" i="21"/>
  <c r="O49" i="16"/>
  <c r="O49" i="15"/>
  <c r="O49" i="23"/>
  <c r="O49" i="26"/>
  <c r="O49" i="25"/>
  <c r="O49" i="24"/>
  <c r="O49" i="22"/>
  <c r="O49" i="17"/>
  <c r="O49" i="18"/>
  <c r="O49" i="19"/>
  <c r="O50" i="26"/>
  <c r="O50" i="15"/>
  <c r="O50" i="18"/>
  <c r="O50" i="19"/>
  <c r="O50" i="24"/>
  <c r="O50" i="21"/>
  <c r="O50" i="23"/>
  <c r="O50" i="17"/>
  <c r="O50" i="22"/>
  <c r="O50" i="25"/>
  <c r="O50" i="16"/>
  <c r="O51" i="21"/>
  <c r="O51" i="23"/>
  <c r="O51" i="15"/>
  <c r="O51" i="18"/>
  <c r="O51" i="17"/>
  <c r="O51" i="16"/>
  <c r="O51" i="22"/>
  <c r="O51" i="24"/>
  <c r="O51" i="19"/>
  <c r="O51" i="25"/>
  <c r="O51" i="26"/>
  <c r="O52" i="24"/>
  <c r="O52" i="18"/>
  <c r="O52" i="23"/>
  <c r="O52" i="21"/>
  <c r="O52" i="25"/>
  <c r="O52" i="26"/>
  <c r="O52" i="15"/>
  <c r="O52" i="16"/>
  <c r="O52" i="17"/>
  <c r="O52" i="19"/>
  <c r="O5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E80F92CD-E1A2-44EB-BC51-625083F94C9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C3F1FFC8-48AC-4848-BB73-B3F9217D1617}">
      <text>
        <r>
          <rPr>
            <b/>
            <sz val="9"/>
            <color indexed="81"/>
            <rFont val="Tahoma"/>
            <family val="2"/>
          </rPr>
          <t>Food for company holiday parties (100%)
Food and beverages given to the public (100%)
Dinner for employees working late at the office (100%)</t>
        </r>
      </text>
    </comment>
    <comment ref="B25" authorId="0" shapeId="0" xr:uid="{54A5A556-43BF-47D4-AC89-04506EA3367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2C8A8BA1-BBBA-410E-A8F2-0DE061C165D4}">
      <text>
        <r>
          <rPr>
            <b/>
            <sz val="9"/>
            <color indexed="81"/>
            <rFont val="Tahoma"/>
            <family val="2"/>
          </rPr>
          <t>Only Employer share ( Not the employee share)</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C648C758-B16D-433C-8C8E-0725CA25C979}">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6A270267-4703-478A-99FD-0864C6FF934C}">
      <text>
        <r>
          <rPr>
            <b/>
            <sz val="9"/>
            <color indexed="81"/>
            <rFont val="Tahoma"/>
            <family val="2"/>
          </rPr>
          <t>Food for company holiday parties (100%)
Food and beverages given to the public (100%)
Dinner for employees working late at the office (100%)</t>
        </r>
      </text>
    </comment>
    <comment ref="B25" authorId="0" shapeId="0" xr:uid="{D370FACF-9DD6-4106-A711-563AAABF7A21}">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09BD05C-11D1-4022-9FF9-40C6FF73D16B}">
      <text>
        <r>
          <rPr>
            <b/>
            <sz val="9"/>
            <color indexed="81"/>
            <rFont val="Tahoma"/>
            <family val="2"/>
          </rPr>
          <t>Only Employer share ( Not the employee share)</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05FB9564-58F5-478D-B76A-F598B2DE2657}">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2C6DC9C7-6B9E-4510-AF59-DAA1DD1C787E}">
      <text>
        <r>
          <rPr>
            <b/>
            <sz val="9"/>
            <color indexed="81"/>
            <rFont val="Tahoma"/>
            <family val="2"/>
          </rPr>
          <t>Food for company holiday parties (100%)
Food and beverages given to the public (100%)
Dinner for employees working late at the office (100%)</t>
        </r>
      </text>
    </comment>
    <comment ref="B25" authorId="0" shapeId="0" xr:uid="{0F50A8B6-86E9-4081-B4C2-9DA0DF5FEBAB}">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5B46AD9B-0D18-4895-A26D-81EECCFE9A46}">
      <text>
        <r>
          <rPr>
            <b/>
            <sz val="9"/>
            <color indexed="81"/>
            <rFont val="Tahoma"/>
            <family val="2"/>
          </rPr>
          <t>Only Employer share ( Not the employee share)</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C9109780-6986-4AA3-AB01-6B41FBD83A91}">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51A7FD87-FB61-4DC6-89CF-83435C21FED4}">
      <text>
        <r>
          <rPr>
            <b/>
            <sz val="9"/>
            <color indexed="81"/>
            <rFont val="Tahoma"/>
            <family val="2"/>
          </rPr>
          <t>Food for company holiday parties (100%)
Food and beverages given to the public (100%)
Dinner for employees working late at the office (100%)</t>
        </r>
      </text>
    </comment>
    <comment ref="B25" authorId="0" shapeId="0" xr:uid="{A1CA2F06-F384-41F4-AA3F-B7DBDFC82FC7}">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92B505A6-1A01-4E5B-A823-DF589CA5B38C}">
      <text>
        <r>
          <rPr>
            <b/>
            <sz val="9"/>
            <color indexed="81"/>
            <rFont val="Tahoma"/>
            <family val="2"/>
          </rPr>
          <t>Only Employer share ( Not the employee share)</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8D864D44-72FF-4599-AB72-C35BFE77DBA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D918E3B0-BE70-4CF3-A036-F5ADA9D2F6FC}">
      <text>
        <r>
          <rPr>
            <b/>
            <sz val="9"/>
            <color indexed="81"/>
            <rFont val="Tahoma"/>
            <family val="2"/>
          </rPr>
          <t>Food for company holiday parties (100%)
Food and beverages given to the public (100%)
Dinner for employees working late at the office (100%)</t>
        </r>
      </text>
    </comment>
    <comment ref="B25" authorId="0" shapeId="0" xr:uid="{2FF993F5-E76F-44F8-A732-65CE8B2BDE74}">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DF962885-DCDB-4F67-AEE0-1A96F5D7E6D4}">
      <text>
        <r>
          <rPr>
            <b/>
            <sz val="9"/>
            <color indexed="81"/>
            <rFont val="Tahoma"/>
            <family val="2"/>
          </rPr>
          <t>Only Employer share ( Not the employee share)</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O48" authorId="0" shapeId="0" xr:uid="{5FCE1BB0-4DBF-4DEE-82CD-912B58BD0DBD}">
      <text>
        <r>
          <rPr>
            <b/>
            <sz val="9"/>
            <color indexed="81"/>
            <rFont val="Tahoma"/>
            <family val="2"/>
          </rPr>
          <t>S corporations and LLCs by default are not subject to federal income tax .
Both S corporations and LLCs (with specific election) are considered "pass-through entities." This means the business's profits or losses "pass through" to the owners' personal tax returns, where they are taxed at the individual's income tax rate. So, while the S corporation or LLC itself doesn't pay federal income tax, the owners do.
State taxes: While most states don't subject S corporations or LLCs to the same income tax as C corporations, many states have alternative taxes in place, such as a franchise tax, replacement tax, or income tax based on specific activities. 
So, while there may not be a direct "S corporation income tax" in most states, there are often other taxes levied.
C corporations, in contrast, are separate entities from their owners. This means they pay federal income tax on their corporate profits at a flat rate, regardless of whether those profits are distributed to shareholders. Additionally, C corporations may also be subject to state income taxes.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D5" authorId="0" shapeId="0" xr:uid="{33989D06-15E5-44F4-809A-C297423138C4}">
      <text>
        <r>
          <rPr>
            <b/>
            <sz val="9"/>
            <color indexed="81"/>
            <rFont val="Tahoma"/>
            <family val="2"/>
          </rPr>
          <t>Traditional IRA 
Annual contribution limit for 2024 is $7,000 or $8,000 if you're age 50+.
Roth IRA Contributions are not tax deductible so don't enter Roth</t>
        </r>
        <r>
          <rPr>
            <sz val="9"/>
            <color indexed="81"/>
            <rFont val="Tahoma"/>
            <family val="2"/>
          </rPr>
          <t xml:space="preserve">
Last Day to Contribute: April 15th</t>
        </r>
      </text>
    </comment>
    <comment ref="D8" authorId="0" shapeId="0" xr:uid="{6A7BBFFD-DBED-4964-AE14-1DF4245F0436}">
      <text>
        <r>
          <rPr>
            <b/>
            <sz val="9"/>
            <color indexed="81"/>
            <rFont val="Tahoma"/>
            <family val="2"/>
          </rPr>
          <t>In 2024, you can contribute up to $4,150 if you have health coverage just for yourself or $8,300 if you have coverage for your family.
At age 55, individuals can contribute an additional $1,000.
Last Day to Contribute: April 15th</t>
        </r>
        <r>
          <rPr>
            <sz val="9"/>
            <color indexed="81"/>
            <rFont val="Tahoma"/>
            <family val="2"/>
          </rPr>
          <t xml:space="preserve">
</t>
        </r>
      </text>
    </comment>
    <comment ref="A15" authorId="0" shapeId="0" xr:uid="{8563BE70-E666-4D3B-841A-F0647C840B7A}">
      <text>
        <r>
          <rPr>
            <b/>
            <sz val="9"/>
            <color indexed="81"/>
            <rFont val="Tahoma"/>
            <family val="2"/>
          </rPr>
          <t>Phase-out range for QBI (If your income is above the threshold, QBI Deduction need to be manually enter and this is
Singles and heads of household: $191,950 to $241,950 (2024 tax year)
Married filing jointly: $383,900 to $483,900  (2024 tax year)
How it works:
Within this income range, the percentage of your QBI eligible for the deduction gradually decreases as your taxable income increases.
At the lower end of the range, you can claim the full QBI deduction.
For example, if you're single and have a taxable income of $160,000, you can claim the full deduction on your entire QBI.
As your income rises towards the upper end of the range, the deduction starts to shrink.
At the upper limit, the deduction is completely phased out, and you can no longer claim it on any of your QBI.</t>
        </r>
      </text>
    </comment>
    <comment ref="A21" authorId="0" shapeId="0" xr:uid="{A79B7639-84EA-495C-837F-F68D756363B7}">
      <text>
        <r>
          <rPr>
            <b/>
            <sz val="9"/>
            <color indexed="81"/>
            <rFont val="Tahoma"/>
            <family val="2"/>
          </rPr>
          <t>To avoid double counting, please leave this field blank if your self-employed person's W-2 income is above $160,200 (Social Security tax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054E5C8-2E02-4D58-A825-CE5580830FD6}">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4DC7D566-9DF0-4C5B-9EAA-6167D0B58E57}">
      <text>
        <r>
          <rPr>
            <b/>
            <sz val="9"/>
            <color indexed="81"/>
            <rFont val="Tahoma"/>
            <family val="2"/>
          </rPr>
          <t>Food for company holiday parties (100%)
Food and beverages given to the public (100%)
Dinner for employees working late at the office (100%)</t>
        </r>
      </text>
    </comment>
    <comment ref="B25" authorId="0" shapeId="0" xr:uid="{D9C2C4E0-5F1D-4EB3-A990-E0A859064480}">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C96B056C-AEBE-4B6C-A4AE-85A4CE3FD322}">
      <text>
        <r>
          <rPr>
            <b/>
            <sz val="9"/>
            <color indexed="81"/>
            <rFont val="Tahoma"/>
            <family val="2"/>
          </rPr>
          <t>Only Employer share ( Not the employee share)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A83DB2EA-161C-4B36-8B23-15E73C14A1D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372A68AA-F9C5-4A19-B5FA-E68285CCDB71}">
      <text>
        <r>
          <rPr>
            <b/>
            <sz val="9"/>
            <color indexed="81"/>
            <rFont val="Tahoma"/>
            <family val="2"/>
          </rPr>
          <t>Food for company holiday parties (100%)
Food and beverages given to the public (100%)
Dinner for employees working late at the office (100%)</t>
        </r>
      </text>
    </comment>
    <comment ref="B25" authorId="0" shapeId="0" xr:uid="{96204B51-C364-4704-8658-226328998A64}">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1554AD2A-8B54-46F7-B6C6-F93ADF094367}">
      <text>
        <r>
          <rPr>
            <b/>
            <sz val="9"/>
            <color indexed="81"/>
            <rFont val="Tahoma"/>
            <family val="2"/>
          </rPr>
          <t>Only Employer share ( Not the employee share)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D8FF5DB2-431A-419B-9490-5228DF273086}">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EC724B73-F848-4AA5-9FB9-A314DC663AD1}">
      <text>
        <r>
          <rPr>
            <b/>
            <sz val="9"/>
            <color indexed="81"/>
            <rFont val="Tahoma"/>
            <family val="2"/>
          </rPr>
          <t>Food for company holiday parties (100%)
Food and beverages given to the public (100%)
Dinner for employees working late at the office (100%)</t>
        </r>
      </text>
    </comment>
    <comment ref="B25" authorId="0" shapeId="0" xr:uid="{63CACE71-E976-4485-821F-35147A2357F7}">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9B3B3D43-35E0-4F80-BF65-DA3482E119ED}">
      <text>
        <r>
          <rPr>
            <b/>
            <sz val="9"/>
            <color indexed="81"/>
            <rFont val="Tahoma"/>
            <family val="2"/>
          </rPr>
          <t>Only Employer share ( Not the employee share)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3E3BFA46-0F14-460D-BBCB-98C4F924618A}">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FBD41BEA-5CB3-415C-A689-109E9CD075E9}">
      <text>
        <r>
          <rPr>
            <b/>
            <sz val="9"/>
            <color indexed="81"/>
            <rFont val="Tahoma"/>
            <family val="2"/>
          </rPr>
          <t>Food for company holiday parties (100%)
Food and beverages given to the public (100%)
Dinner for employees working late at the office (100%)</t>
        </r>
      </text>
    </comment>
    <comment ref="B25" authorId="0" shapeId="0" xr:uid="{4BDCC8EE-0326-496D-83BB-BB36672915CC}">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3C8B165-6193-4906-8B01-9CFCEE9AA8E7}">
      <text>
        <r>
          <rPr>
            <b/>
            <sz val="9"/>
            <color indexed="81"/>
            <rFont val="Tahoma"/>
            <family val="2"/>
          </rPr>
          <t>Only Employer share ( Not the employee share)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2768AED-6B74-4013-8584-77A08EE5E917}">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DE428493-1F87-4217-9A6B-BF2B2E85B21D}">
      <text>
        <r>
          <rPr>
            <b/>
            <sz val="9"/>
            <color indexed="81"/>
            <rFont val="Tahoma"/>
            <family val="2"/>
          </rPr>
          <t>Food for company holiday parties (100%)
Food and beverages given to the public (100%)
Dinner for employees working late at the office (100%)</t>
        </r>
      </text>
    </comment>
    <comment ref="B25" authorId="0" shapeId="0" xr:uid="{14029F74-2C63-4D24-97B1-1E1DB574F18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B4CEEF1-2FFE-47E5-A943-1B8CC7BCBA45}">
      <text>
        <r>
          <rPr>
            <b/>
            <sz val="9"/>
            <color indexed="81"/>
            <rFont val="Tahoma"/>
            <family val="2"/>
          </rPr>
          <t>Only Employer share ( Not the employee share)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171A70C8-C31B-41C7-8DDC-9E9550786495}">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E0C43757-A947-4C90-9783-9CF7EB56EC91}">
      <text>
        <r>
          <rPr>
            <b/>
            <sz val="9"/>
            <color indexed="81"/>
            <rFont val="Tahoma"/>
            <family val="2"/>
          </rPr>
          <t>Food for company holiday parties (100%)
Food and beverages given to the public (100%)
Dinner for employees working late at the office (100%)</t>
        </r>
      </text>
    </comment>
    <comment ref="B25" authorId="0" shapeId="0" xr:uid="{3B0D2C34-BC0D-4016-A6CF-13A944C26C02}">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39C3CC5C-EDB7-4516-AC72-0CA4183B6DCE}">
      <text>
        <r>
          <rPr>
            <b/>
            <sz val="9"/>
            <color indexed="81"/>
            <rFont val="Tahoma"/>
            <family val="2"/>
          </rPr>
          <t>Only Employer share ( Not the employee share)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6E90CFD2-D189-495B-A21E-C1A8B62BF7EC}">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633A0670-C047-455C-BF44-FA7734FA6632}">
      <text>
        <r>
          <rPr>
            <b/>
            <sz val="9"/>
            <color indexed="81"/>
            <rFont val="Tahoma"/>
            <family val="2"/>
          </rPr>
          <t>Food for company holiday parties (100%)
Food and beverages given to the public (100%)
Dinner for employees working late at the office (100%)</t>
        </r>
      </text>
    </comment>
    <comment ref="B25" authorId="0" shapeId="0" xr:uid="{E1C91EDB-2163-4D61-9813-3B68BEC5F3B0}">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811183F0-2E37-4E83-9311-29D08EDB6D3C}">
      <text>
        <r>
          <rPr>
            <b/>
            <sz val="9"/>
            <color indexed="81"/>
            <rFont val="Tahoma"/>
            <family val="2"/>
          </rPr>
          <t>Only Employer share ( Not the employee share)</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83A503E-0CC8-4658-957E-725B7FE055AE}">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80DF62C7-49BB-4E2E-8FF2-A857B0B23DD9}">
      <text>
        <r>
          <rPr>
            <b/>
            <sz val="9"/>
            <color indexed="81"/>
            <rFont val="Tahoma"/>
            <family val="2"/>
          </rPr>
          <t>Food for company holiday parties (100%)
Food and beverages given to the public (100%)
Dinner for employees working late at the office (100%)</t>
        </r>
      </text>
    </comment>
    <comment ref="B25" authorId="0" shapeId="0" xr:uid="{16F91C97-8B84-44BE-A17A-319ADF23C06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503EC89D-A5B3-4027-AE3F-F25D73020F24}">
      <text>
        <r>
          <rPr>
            <b/>
            <sz val="9"/>
            <color indexed="81"/>
            <rFont val="Tahoma"/>
            <family val="2"/>
          </rPr>
          <t>Only Employer share ( Not the employee share)</t>
        </r>
        <r>
          <rPr>
            <sz val="9"/>
            <color indexed="81"/>
            <rFont val="Tahoma"/>
            <family val="2"/>
          </rPr>
          <t xml:space="preserve">
</t>
        </r>
      </text>
    </comment>
  </commentList>
</comments>
</file>

<file path=xl/sharedStrings.xml><?xml version="1.0" encoding="utf-8"?>
<sst xmlns="http://schemas.openxmlformats.org/spreadsheetml/2006/main" count="2505" uniqueCount="429">
  <si>
    <t>MFJ</t>
  </si>
  <si>
    <t>Income Source</t>
  </si>
  <si>
    <t>Amount ( Gross)</t>
  </si>
  <si>
    <t>Pre Tax Deduction</t>
  </si>
  <si>
    <t xml:space="preserve">Taxable income </t>
  </si>
  <si>
    <t>Wages (Spouse 1)</t>
  </si>
  <si>
    <t>Wages (Spouse 2)</t>
  </si>
  <si>
    <t>Input</t>
  </si>
  <si>
    <t>Interest</t>
  </si>
  <si>
    <t>Taxable Income</t>
  </si>
  <si>
    <t>Dividends</t>
  </si>
  <si>
    <t>Status</t>
  </si>
  <si>
    <t>Single</t>
  </si>
  <si>
    <t>Short Term Capital Gain</t>
  </si>
  <si>
    <t>Income Tax</t>
  </si>
  <si>
    <t>All Other Income</t>
  </si>
  <si>
    <t>Marginal Rate</t>
  </si>
  <si>
    <t>Long Term Capital Gain</t>
  </si>
  <si>
    <t>Effective Rate</t>
  </si>
  <si>
    <t>Net Business Income</t>
  </si>
  <si>
    <t>Total</t>
  </si>
  <si>
    <t>From</t>
  </si>
  <si>
    <t>Rate</t>
  </si>
  <si>
    <t>Cumulative</t>
  </si>
  <si>
    <t>Projected Taxable Income</t>
  </si>
  <si>
    <t>Long Term Capital Gain Tax @ 15%</t>
  </si>
  <si>
    <t xml:space="preserve">Projected Total tax </t>
  </si>
  <si>
    <t>MFS</t>
  </si>
  <si>
    <t>HH</t>
  </si>
  <si>
    <t>Estimated Payment Link and Steps to the IRS:</t>
  </si>
  <si>
    <t>1. Visit the Direct Pay website: https://directpay.irs.gov/directpay/payment.</t>
  </si>
  <si>
    <t>2. Select "Make a Payment."</t>
  </si>
  <si>
    <t>Date of birth</t>
  </si>
  <si>
    <t>Tax year</t>
  </si>
  <si>
    <t>Estimated tax</t>
  </si>
  <si>
    <t>5. Enter the payment amount.</t>
  </si>
  <si>
    <t>Routing number</t>
  </si>
  <si>
    <t>Account number</t>
  </si>
  <si>
    <t>Account type</t>
  </si>
  <si>
    <t>7. Review the information and submit your payment.</t>
  </si>
  <si>
    <t>3.Enter your personal information:</t>
  </si>
  <si>
    <t>Social Security number (SSN) </t>
  </si>
  <si>
    <t>4.Choose the payment type:</t>
  </si>
  <si>
    <t>6.Enter your banking information</t>
  </si>
  <si>
    <t xml:space="preserve"> </t>
  </si>
  <si>
    <t>Federal Withholding</t>
  </si>
  <si>
    <t>Income Tax withholding ( Total)</t>
  </si>
  <si>
    <t>Net Investment Tax ( If your income is above 250K)</t>
  </si>
  <si>
    <t>The QBI deduction (Single filers: $182,100, MFJ: 364,200,HHH:273300</t>
  </si>
  <si>
    <t>Just to be safe, let's add 10% since the calculation is only 90% accurate.</t>
  </si>
  <si>
    <t>Enter various Income Tax Credits, including Child, College, Dependent, and Solar credits.</t>
  </si>
  <si>
    <t>Enter your Name</t>
  </si>
  <si>
    <t>Net Tax Due ( IRS) or Refund ( If the result is a minus no tax due, it’s a refund)</t>
  </si>
  <si>
    <t>below</t>
  </si>
  <si>
    <t>Average Rate ( Tax Tax/Total Income)</t>
  </si>
  <si>
    <t>HHH</t>
  </si>
  <si>
    <t>Standard Deduction (Optional: Enter your itemized deductions here)</t>
  </si>
  <si>
    <t>at the time of tax preparation</t>
  </si>
  <si>
    <t>Pramod Zacharias EA</t>
  </si>
  <si>
    <t>Greatways Tax Service Inc</t>
  </si>
  <si>
    <t>1001 E Chicago Ave, Ste 151</t>
  </si>
  <si>
    <t>Naperville IL 60540</t>
  </si>
  <si>
    <t>630-663-1500, Tax@gratwaystax.com</t>
  </si>
  <si>
    <t xml:space="preserve">8. Please make sure to print/save the proof of payment from the IRS and provide to us </t>
  </si>
  <si>
    <t>Please Select your filing Status- 2024</t>
  </si>
  <si>
    <t>Select One</t>
  </si>
  <si>
    <t>Yes</t>
  </si>
  <si>
    <t>No</t>
  </si>
  <si>
    <t>EIN</t>
  </si>
  <si>
    <t>Fist Name</t>
  </si>
  <si>
    <t>Last Name</t>
  </si>
  <si>
    <t>SSN</t>
  </si>
  <si>
    <t>% Share</t>
  </si>
  <si>
    <t>#1</t>
  </si>
  <si>
    <t>Home Address</t>
  </si>
  <si>
    <t>Active Participation</t>
  </si>
  <si>
    <t>#2</t>
  </si>
  <si>
    <t>#3</t>
  </si>
  <si>
    <t>#4</t>
  </si>
  <si>
    <t>Amount</t>
  </si>
  <si>
    <t>Asset Details ( Vehicles/Car/SUV)</t>
  </si>
  <si>
    <t>Purchase Date</t>
  </si>
  <si>
    <t>Detail of the Assets  Year/Make last 4 # of VIN</t>
  </si>
  <si>
    <t>Sale Date (If Sold)</t>
  </si>
  <si>
    <t>Sale Price (If Sold)</t>
  </si>
  <si>
    <t xml:space="preserve"> Greatways Tax Service Inc.</t>
  </si>
  <si>
    <t>Payroll Service - Please Select</t>
  </si>
  <si>
    <t xml:space="preserve">        Great Service @ Right Ways, Since 2002.</t>
  </si>
  <si>
    <t>Greatways - Less than Full Year</t>
  </si>
  <si>
    <t>Business Name</t>
  </si>
  <si>
    <t>Phone</t>
  </si>
  <si>
    <t>N/A</t>
  </si>
  <si>
    <t>No Payroll with Greatways</t>
  </si>
  <si>
    <t>Tax Entity Type - Please Select</t>
  </si>
  <si>
    <t>Business Activity Codes</t>
  </si>
  <si>
    <t>Need Help</t>
  </si>
  <si>
    <t>Yes, Issued</t>
  </si>
  <si>
    <t>Date of Inc</t>
  </si>
  <si>
    <t>Address</t>
  </si>
  <si>
    <t>No Need</t>
  </si>
  <si>
    <t>Need to Issue</t>
  </si>
  <si>
    <t>State of Inc</t>
  </si>
  <si>
    <t>Email</t>
  </si>
  <si>
    <t>Please Select</t>
  </si>
  <si>
    <t>Bank A/C Type: Please Select</t>
  </si>
  <si>
    <t>We will use this bank account for the tax payment and also for our fee</t>
  </si>
  <si>
    <t>Bank Name</t>
  </si>
  <si>
    <t>Routing #</t>
  </si>
  <si>
    <t>A/c #</t>
  </si>
  <si>
    <t>Operating Expenses</t>
  </si>
  <si>
    <t>Mandatory Questions</t>
  </si>
  <si>
    <t>Automobile and truck expenses</t>
  </si>
  <si>
    <t>No Change</t>
  </si>
  <si>
    <t>S Corp - Form 1120 S</t>
  </si>
  <si>
    <t>Delivery/Postage</t>
  </si>
  <si>
    <t>LLC - Partnership Form 1065</t>
  </si>
  <si>
    <t>LLC with S Corp Status</t>
  </si>
  <si>
    <t>Insurance (Business)</t>
  </si>
  <si>
    <t>Total sales for the year (Business Income)</t>
  </si>
  <si>
    <t>LLC Single Person Sch C</t>
  </si>
  <si>
    <t>Janitorial/Cleaning</t>
  </si>
  <si>
    <t>Gross Receipts or Sales</t>
  </si>
  <si>
    <t>C Corp Form 1120</t>
  </si>
  <si>
    <t>Legal and professional fees</t>
  </si>
  <si>
    <t>Returns and Allowances</t>
  </si>
  <si>
    <t>Business Checking</t>
  </si>
  <si>
    <t>Misc. Income ( if any)</t>
  </si>
  <si>
    <t>Business Savings</t>
  </si>
  <si>
    <t>Total Income</t>
  </si>
  <si>
    <t>Personal Savings</t>
  </si>
  <si>
    <t>Personal Checking</t>
  </si>
  <si>
    <t>Payroll Processing Fee</t>
  </si>
  <si>
    <t>Cost of Goods/Labor</t>
  </si>
  <si>
    <t>Cost of Labor ( 1099 Misc.  if any)</t>
  </si>
  <si>
    <t>State Income Tax paid for last year</t>
  </si>
  <si>
    <t>Sec of State ( Annual Report)</t>
  </si>
  <si>
    <t>Total Cost  of Labor</t>
  </si>
  <si>
    <t>Software Exp</t>
  </si>
  <si>
    <t>Storage /Server Fees</t>
  </si>
  <si>
    <t xml:space="preserve">Wages, Salary, Payroll Tax  &amp; Retirement Expense
</t>
  </si>
  <si>
    <t>Security Service</t>
  </si>
  <si>
    <t>Officer/Owner Salary on W2</t>
  </si>
  <si>
    <t>Training Exp/Prof Development</t>
  </si>
  <si>
    <t>All Others Salary/Wages on W2</t>
  </si>
  <si>
    <t>Total Other Deductions</t>
  </si>
  <si>
    <t>Telephone  (Land, Cell, Fax)</t>
  </si>
  <si>
    <t>Payroll Tax ( Employer Share)</t>
  </si>
  <si>
    <t>Travel Exp (Flight, Taxi etc.)</t>
  </si>
  <si>
    <t>401K Officer Share from Paycheck</t>
  </si>
  <si>
    <t>Total Payroll/Sep/401K Expense</t>
  </si>
  <si>
    <t>All Other Payroll Expense</t>
  </si>
  <si>
    <t>Net Profit/Loss</t>
  </si>
  <si>
    <t>Repairs on Business Assets</t>
  </si>
  <si>
    <t>License and Permits</t>
  </si>
  <si>
    <t>Interest on business Loan/Car</t>
  </si>
  <si>
    <t>Estimated</t>
  </si>
  <si>
    <t>Advertisement</t>
  </si>
  <si>
    <t>Tax on Personal ( IRS)</t>
  </si>
  <si>
    <t>Total Expense</t>
  </si>
  <si>
    <t>Tax on Personal ( State)</t>
  </si>
  <si>
    <t>Total Expected Tax Savings Based on your estimated income @ your tax bracket</t>
  </si>
  <si>
    <t>Any Other Pre Tax Items</t>
  </si>
  <si>
    <t>315 per month</t>
  </si>
  <si>
    <t>Commuter Benefits</t>
  </si>
  <si>
    <t>No Limit</t>
  </si>
  <si>
    <t>Health insurance premiums</t>
  </si>
  <si>
    <t xml:space="preserve"> Pre-Tax Contributions- Medical Flex</t>
  </si>
  <si>
    <t>3500 for 1, 7000 max</t>
  </si>
  <si>
    <t>Pre-Tax Contributions -  Dependent Care</t>
  </si>
  <si>
    <t>Pre-Tax Contributions- HSA Account</t>
  </si>
  <si>
    <t>Above 50 Years- IRA Catch-Up:</t>
  </si>
  <si>
    <t>IRA Contribuions ( Roth/Traditional)</t>
  </si>
  <si>
    <t>Above 50 Years- 401(k) Catch-Up:</t>
  </si>
  <si>
    <t>(401(k), 403(b), 457 plans)</t>
  </si>
  <si>
    <t>Pre-Tax Retirement Contributions</t>
  </si>
  <si>
    <t>@ Tax Savings</t>
  </si>
  <si>
    <t xml:space="preserve">Annual Gross Income </t>
  </si>
  <si>
    <t>Pre-Tax Savings Calculator for Employees-2023</t>
  </si>
  <si>
    <t xml:space="preserve">Net Tax Savings on C2C arrangements </t>
  </si>
  <si>
    <t>Officer Payroll Tax Cost</t>
  </si>
  <si>
    <t xml:space="preserve">Pay Increase on C2C arrangements </t>
  </si>
  <si>
    <t>20 % QBI Tax Savings on Net Income</t>
  </si>
  <si>
    <t>Health insurance premiums ( HRA 105)</t>
  </si>
  <si>
    <t xml:space="preserve"> Depreciation expense /Section 179:</t>
  </si>
  <si>
    <t>Home Office (Simplified Method:)</t>
  </si>
  <si>
    <t>Above 50 Years- 401K Catch-Up:</t>
  </si>
  <si>
    <t>401 K Employer Share/Sep IRA (25%)</t>
  </si>
  <si>
    <t>401K  Employee Share</t>
  </si>
  <si>
    <t>Officer Payroll</t>
  </si>
  <si>
    <t>Net Business Income before the payroll</t>
  </si>
  <si>
    <t>Tax Savings Calculator for S Corp</t>
  </si>
  <si>
    <t>Website/Webhosting</t>
  </si>
  <si>
    <t>Travel Exp (Flight, Taxi etc)</t>
  </si>
  <si>
    <t>Traning Exp/Prof Development</t>
  </si>
  <si>
    <t>Small Tools/Small Office Furniture</t>
  </si>
  <si>
    <t>Seminars &amp; Trade Shows</t>
  </si>
  <si>
    <t>Rent for the office or Eqipments</t>
  </si>
  <si>
    <t>Postage/Delivery Expenses</t>
  </si>
  <si>
    <t>Parking and Toll</t>
  </si>
  <si>
    <t>Office Expense &amp; Printing</t>
  </si>
  <si>
    <t>Meal and Entetainment</t>
  </si>
  <si>
    <t>Lease Payments ( Car, Printer etc)</t>
  </si>
  <si>
    <t>Internet</t>
  </si>
  <si>
    <t>Insurance (Business Related)</t>
  </si>
  <si>
    <t>Dues &amp; Membership</t>
  </si>
  <si>
    <t>Cleaning / Janitorial</t>
  </si>
  <si>
    <t>Bank Service Charges</t>
  </si>
  <si>
    <t>Business Miles</t>
  </si>
  <si>
    <t>OR</t>
  </si>
  <si>
    <t>Accounting Fee</t>
  </si>
  <si>
    <t>Advertising, Sales Exp</t>
  </si>
  <si>
    <t>In order to claim an expense, it must be necessary and reasonable to the business</t>
  </si>
  <si>
    <t>Possible Business Expense</t>
  </si>
  <si>
    <t>22500 Maximum</t>
  </si>
  <si>
    <t>401K/Tax Deduction</t>
  </si>
  <si>
    <t>Net S Corp Income</t>
  </si>
  <si>
    <t>LLC Income/Self Employed</t>
  </si>
  <si>
    <t>Long Term Capital Gain Tax @ 15% or Smaller</t>
  </si>
  <si>
    <t>Income Tax withholding and Estimated Tax Payments ( Total)</t>
  </si>
  <si>
    <t>Information</t>
  </si>
  <si>
    <t>Total Wages from S Corp</t>
  </si>
  <si>
    <t>Other Wages for you/Spouse</t>
  </si>
  <si>
    <t>4.Then Select the tax filing status from your last year tax return</t>
  </si>
  <si>
    <t>5. Your First Name, Last Name , SSN, Date of Birth, Address on the last year tax Return</t>
  </si>
  <si>
    <t xml:space="preserve">6. All the Information Must Match with the last year tax return </t>
  </si>
  <si>
    <t>7. Enter the payment amount.</t>
  </si>
  <si>
    <t>8.Enter your banking information</t>
  </si>
  <si>
    <t>9. Review the information and submit your payment.</t>
  </si>
  <si>
    <t xml:space="preserve">Estimated /Withholding Tax </t>
  </si>
  <si>
    <t>Estimated Payment Link and Steps to the IRS (Personal)</t>
  </si>
  <si>
    <t>Business Gift ($25 per person limit)</t>
  </si>
  <si>
    <t>Office Supplies/Expense</t>
  </si>
  <si>
    <t>Business Meals (100%)</t>
  </si>
  <si>
    <t>Business Meals (50%)</t>
  </si>
  <si>
    <t>Interest/Dividends</t>
  </si>
  <si>
    <t>Net Rental/Other Income</t>
  </si>
  <si>
    <t xml:space="preserve">Traditional IRA </t>
  </si>
  <si>
    <t xml:space="preserve">HSA </t>
  </si>
  <si>
    <t>Any Estimated Payments (State)</t>
  </si>
  <si>
    <t>Projected Taxable Income after the IRA/HSA Deductions</t>
  </si>
  <si>
    <t>The QBI deduction (Single filers: $191,950, MFJ: 383,900,HHH:191950)</t>
  </si>
  <si>
    <t>S S Portion (12.4%) up to $168,600 and 2.9% Medicare</t>
  </si>
  <si>
    <t>Description</t>
  </si>
  <si>
    <t>DATE</t>
  </si>
  <si>
    <t>Cost of Good Sold</t>
  </si>
  <si>
    <t>Total Sales</t>
  </si>
  <si>
    <t>Total cost of Goods Sold</t>
  </si>
  <si>
    <t>Gross Profit Before Operating Expense</t>
  </si>
  <si>
    <t>Wages, Salary, Payroll Tax  &amp; Retirement Expense</t>
  </si>
  <si>
    <t>Total Wages, Salary, Payroll Tax  &amp; Retirement Expense</t>
  </si>
  <si>
    <t>Total Operating Expenses</t>
  </si>
  <si>
    <t>Net Profit / Loss</t>
  </si>
  <si>
    <t>Test</t>
  </si>
  <si>
    <t>Contact Person</t>
  </si>
  <si>
    <t>President</t>
  </si>
  <si>
    <t>No Payroll Service in 2024</t>
  </si>
  <si>
    <t>Greatways - Full Year 2024</t>
  </si>
  <si>
    <t>Yes, Filed with Greatways</t>
  </si>
  <si>
    <t>No, This is the 1st Year</t>
  </si>
  <si>
    <t>No,  Attaching the 2023 Full Tax Return</t>
  </si>
  <si>
    <t xml:space="preserve">Want to close this business </t>
  </si>
  <si>
    <t>Please Select one</t>
  </si>
  <si>
    <t>How many Partners/Owners</t>
  </si>
  <si>
    <t>Did you file the 2023 business tax return with Greatways ?</t>
  </si>
  <si>
    <t>Assets</t>
  </si>
  <si>
    <t>Previous Year</t>
  </si>
  <si>
    <t>Cash</t>
  </si>
  <si>
    <t>Owner's equity:</t>
  </si>
  <si>
    <t>Accumulated retained earnings</t>
  </si>
  <si>
    <t>Balance</t>
  </si>
  <si>
    <t>Capital Stock</t>
  </si>
  <si>
    <t>Under penalty of perjury, I hereby certify that all of the above information is taken from the business bank/credit card statements and is true and correct to the best of my knowledge</t>
  </si>
  <si>
    <t>Date</t>
  </si>
  <si>
    <t>Loan from Owner/Officer</t>
  </si>
  <si>
    <t>Show</t>
  </si>
  <si>
    <t>Accounting Method</t>
  </si>
  <si>
    <t>Business Activity</t>
  </si>
  <si>
    <t>Accounts Receivable ( if Accrual)</t>
  </si>
  <si>
    <t xml:space="preserve">Other Investments </t>
  </si>
  <si>
    <t>Balance Sheet Details: Current Assets</t>
  </si>
  <si>
    <t>Balance Sheet Details: Current Liabilities</t>
  </si>
  <si>
    <t>Short-Term Loans</t>
  </si>
  <si>
    <t>Tax Payable</t>
  </si>
  <si>
    <t>Balance Sheet Details: Non-Current Liabilities</t>
  </si>
  <si>
    <t>Credit Cards Balance as of Dec 31</t>
  </si>
  <si>
    <t>Business Bank Account - Dec 31</t>
  </si>
  <si>
    <t>Business Bank Account - Jan 1st</t>
  </si>
  <si>
    <t>Car Loan Balance as of Dec 31st</t>
  </si>
  <si>
    <t>Loan (EIDL Loan) as of Dec 31 st</t>
  </si>
  <si>
    <t>Mortgage/Loan Balance - Dec 31st</t>
  </si>
  <si>
    <t>Balance Sheet Details filled by Greatways</t>
  </si>
  <si>
    <t>Additional Paid in Capital</t>
  </si>
  <si>
    <t>Retained Earning as of Jan 1st</t>
  </si>
  <si>
    <t xml:space="preserve">Land </t>
  </si>
  <si>
    <t>Bank Interest</t>
  </si>
  <si>
    <t>Cost of Good Sold ( If Retail Business)</t>
  </si>
  <si>
    <t>Inventory as of Jan 1st</t>
  </si>
  <si>
    <t>Ending Inventory as Dec 31st</t>
  </si>
  <si>
    <t>Inventory ( If Retail)</t>
  </si>
  <si>
    <t>Owners Loan/Draw Details</t>
  </si>
  <si>
    <t>Only you are using Accrual Accounting</t>
  </si>
  <si>
    <t>Accounts Payable ( If Accrual)</t>
  </si>
  <si>
    <t>Weight</t>
  </si>
  <si>
    <t>If there is no change, existing clients may skip the below</t>
  </si>
  <si>
    <t>Security Deposit with Landlord</t>
  </si>
  <si>
    <t>C Corp - Form 1120</t>
  </si>
  <si>
    <t xml:space="preserve">Accrual </t>
  </si>
  <si>
    <t>Cash  basic</t>
  </si>
  <si>
    <t>Same as last year</t>
  </si>
  <si>
    <t>No Bank Account</t>
  </si>
  <si>
    <t>Depreciation/New Assets</t>
  </si>
  <si>
    <t>Prepared &amp; Verified by the above signed Officer</t>
  </si>
  <si>
    <t>Sale Tax ( Retail Business)</t>
  </si>
  <si>
    <t>Commission/Misc</t>
  </si>
  <si>
    <t>, President/Partner</t>
  </si>
  <si>
    <t>Inventory</t>
  </si>
  <si>
    <t>Accounts Receivable</t>
  </si>
  <si>
    <t>Automobile, Property &amp; Equipment</t>
  </si>
  <si>
    <t>Net Automobile, Property &amp; Equipment</t>
  </si>
  <si>
    <t>Accounts Payable</t>
  </si>
  <si>
    <t>Loan to Officer</t>
  </si>
  <si>
    <t>Utilities (Business Only)</t>
  </si>
  <si>
    <t>Column1</t>
  </si>
  <si>
    <t>Hide</t>
  </si>
  <si>
    <t xml:space="preserve"> 2</t>
  </si>
  <si>
    <t>Current Assets:</t>
  </si>
  <si>
    <t>Total Current Assets</t>
  </si>
  <si>
    <t>Fixed Assets:</t>
  </si>
  <si>
    <t>show</t>
  </si>
  <si>
    <t>Total Fixed Assets</t>
  </si>
  <si>
    <t>Other Assets:</t>
  </si>
  <si>
    <t>Total Assets</t>
  </si>
  <si>
    <t>Liabilities &amp; Owner's Equity</t>
  </si>
  <si>
    <t>Current Liabilities:</t>
  </si>
  <si>
    <t>Column2</t>
  </si>
  <si>
    <t>Owner's Equity:</t>
  </si>
  <si>
    <t>Total Other Assets</t>
  </si>
  <si>
    <t>Total Current Liabilities</t>
  </si>
  <si>
    <t>Total long-Term Liabilities</t>
  </si>
  <si>
    <t>Total Owner's Equity</t>
  </si>
  <si>
    <t>Long-Term Liabilities:</t>
  </si>
  <si>
    <t>Income</t>
  </si>
  <si>
    <t>Less Accumulated Depreciation</t>
  </si>
  <si>
    <t>Owners Draw/Profit Distributions</t>
  </si>
  <si>
    <t>Loan from Owner to the Business</t>
  </si>
  <si>
    <t xml:space="preserve">Did you Issue any 1099 </t>
  </si>
  <si>
    <t># of W2 Issued to the Owners</t>
  </si>
  <si>
    <t># of W2 Issued other than owners</t>
  </si>
  <si>
    <t>Intangible Assets/Goodwill</t>
  </si>
  <si>
    <t>Less Accumulated Amortization</t>
  </si>
  <si>
    <t>Automobile and Truck Expenses</t>
  </si>
  <si>
    <t>Bank Charges</t>
  </si>
  <si>
    <t>Credit Card Processing Fees</t>
  </si>
  <si>
    <t>Dues and Subscriptions</t>
  </si>
  <si>
    <t>Legal and Professional Fees</t>
  </si>
  <si>
    <t>Parking Fees and Tolls</t>
  </si>
  <si>
    <t>Small Tools and Equipment</t>
  </si>
  <si>
    <t xml:space="preserve">State Income Tax Paid </t>
  </si>
  <si>
    <t>Website/ Hosting Charges</t>
  </si>
  <si>
    <t>Total SQ of Your Home</t>
  </si>
  <si>
    <t>SQ Used for the Home Office</t>
  </si>
  <si>
    <t>Rent for the Office or Equipment's</t>
  </si>
  <si>
    <t>Interest on Business Loan/Car</t>
  </si>
  <si>
    <t>Purchase of Goods for Sale</t>
  </si>
  <si>
    <t>Net Cost of Goods Sold</t>
  </si>
  <si>
    <t>Consulting fees/Other Direct Exp</t>
  </si>
  <si>
    <t>401K/Sep IRA ( Employer Share)</t>
  </si>
  <si>
    <t>Any Change in Ownership?</t>
  </si>
  <si>
    <t>Total Liabilities &amp; Owner's Equity</t>
  </si>
  <si>
    <t>Profit &amp; Loss Statement -2025</t>
  </si>
  <si>
    <t xml:space="preserve">Balance Sheet As of </t>
  </si>
  <si>
    <t xml:space="preserve">Business Bank Account </t>
  </si>
  <si>
    <t>Car Loan Balance</t>
  </si>
  <si>
    <t>Estimate</t>
  </si>
  <si>
    <t>Main Tab</t>
  </si>
  <si>
    <t>Balance Sheet</t>
  </si>
  <si>
    <t>Profit and Loss</t>
  </si>
  <si>
    <t>YTD - 2025</t>
  </si>
  <si>
    <t>Jan</t>
  </si>
  <si>
    <t>Feb</t>
  </si>
  <si>
    <t>Mar</t>
  </si>
  <si>
    <t>Apr</t>
  </si>
  <si>
    <t>May</t>
  </si>
  <si>
    <t>Jun</t>
  </si>
  <si>
    <t>Jul</t>
  </si>
  <si>
    <t>Aug</t>
  </si>
  <si>
    <t>Sep</t>
  </si>
  <si>
    <t>Oct</t>
  </si>
  <si>
    <t>Nov</t>
  </si>
  <si>
    <t>Dec</t>
  </si>
  <si>
    <t xml:space="preserve">Estimated Full Year Income </t>
  </si>
  <si>
    <t>Please Select your filing Status &amp; The Current Month</t>
  </si>
  <si>
    <t>Ending Inventory (End of Feb)</t>
  </si>
  <si>
    <t>Inventory as of 1st of  Feb</t>
  </si>
  <si>
    <t>Inventory as of 1st Jan</t>
  </si>
  <si>
    <t>Ending Inventory End of Jan</t>
  </si>
  <si>
    <t>Inventory as of 1st of March</t>
  </si>
  <si>
    <t>Ending Inventory ( End of March)</t>
  </si>
  <si>
    <t>Inventory as of April 1st</t>
  </si>
  <si>
    <t>Ending Inventory ( End of April)</t>
  </si>
  <si>
    <t>Inventory as of May 1st</t>
  </si>
  <si>
    <t>Ending Inventory (End of May)</t>
  </si>
  <si>
    <t>Inventory as of June 1st</t>
  </si>
  <si>
    <t>Ending Inventory as June End</t>
  </si>
  <si>
    <t>Inventory as of July 1st</t>
  </si>
  <si>
    <t>Ending Inventory as End of July</t>
  </si>
  <si>
    <t>Inventory as of Aug 1st</t>
  </si>
  <si>
    <t>Ending Inventory as End of Aug</t>
  </si>
  <si>
    <t>Inventory as of Sep 1st</t>
  </si>
  <si>
    <t>Ending Inventory as of End of Sep</t>
  </si>
  <si>
    <t>Inventory as of Oct 1st</t>
  </si>
  <si>
    <t>Ending Inventory as of End of Oct</t>
  </si>
  <si>
    <t>Inventory as of Nov 1st</t>
  </si>
  <si>
    <t>Ending Inventory as of Nov End</t>
  </si>
  <si>
    <t>Inventory as of Dec 1st</t>
  </si>
  <si>
    <t>Home Office  (Simplified Option)</t>
  </si>
  <si>
    <t>If Purchase in 2024</t>
  </si>
  <si>
    <t>Personal  Miles</t>
  </si>
  <si>
    <t xml:space="preserve">  Price </t>
  </si>
  <si>
    <t>3.Tax Year of Verification : Please Select 2024</t>
  </si>
  <si>
    <t>2. Select "Estimated Tax" as the reason for Payment, Then Select: 1040  ES and Tax Period as 2025</t>
  </si>
  <si>
    <t>Business Usage in  %</t>
  </si>
  <si>
    <t xml:space="preserve">Nondeductible Expense </t>
  </si>
  <si>
    <t xml:space="preserve">Enter  the Current Balance  in Main Tab &amp;  Press CTRL + ALT +L to Refresh the P and L and BS  </t>
  </si>
  <si>
    <t>Internet Expense</t>
  </si>
  <si>
    <t>State Tax (update the rate)</t>
  </si>
  <si>
    <t>Enter  the Current Balance  in Main Tab &amp;  Press CTRL + ALT +L to Refresh the P and L and BS</t>
  </si>
  <si>
    <t>Enter  the Current Balance  in Main Tab &amp;  Press CTRL + ALT +L to Refresh the P and L and BS</t>
  </si>
  <si>
    <t xml:space="preserve">Enter  the Current Balance  in Main Tab &amp;  Press CTRL + ALT +L to Refresh the P and L and 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</si>
</sst>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0_);[Red]\(&quot;$&quot;#,##0\)"/>
    <numFmt numFmtId="8" formatCode="&quot;$&quot;#,##0.00_);[Red]\(&quot;$&quot;#,##0.00\)"/>
    <numFmt numFmtId="43" formatCode="_(* #,##0.00_);_(* \(#,##0.00\);_(* &quot;-&quot;??_);_(@_)"/>
    <numFmt numFmtId="164" formatCode="0.0%"/>
    <numFmt numFmtId="165" formatCode="&quot;$&quot;#,##0.00"/>
    <numFmt numFmtId="166" formatCode="000\-00\-0000"/>
    <numFmt numFmtId="167" formatCode="m/d/yy;@"/>
    <numFmt numFmtId="168" formatCode="&quot;$&quot;#,##0"/>
    <numFmt numFmtId="169" formatCode="[&lt;=9999999]###\-####;\(###\)\ ###\-####"/>
    <numFmt numFmtId="170" formatCode="&quot;$&quot;#,##0.0_);[Red]\(&quot;$&quot;#,##0.0\)"/>
    <numFmt numFmtId="171" formatCode="&quot;$&quot;#,##0.000_);[Red]\(&quot;$&quot;#,##0.000\)"/>
    <numFmt numFmtId="172" formatCode="&quot;$&quot;#,##0.0000_);[Red]\(&quot;$&quot;#,##0.0000\)"/>
    <numFmt numFmtId="173" formatCode="&quot;$&quot;#,##0\ ;\(&quot;$&quot;#,##0.0\)"/>
    <numFmt numFmtId="174" formatCode="00\-0000000"/>
    <numFmt numFmtId="175" formatCode="[$-409]mmm\-yy;@"/>
    <numFmt numFmtId="176" formatCode="&quot;$&quot;#,##0;[Red]&quot;$&quot;#,##0"/>
  </numFmts>
  <fonts count="117"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b/>
      <sz val="18"/>
      <color theme="1"/>
      <name val="Calibri"/>
      <family val="2"/>
      <scheme val="minor"/>
    </font>
    <font>
      <sz val="11"/>
      <color theme="1"/>
      <name val="Arial"/>
      <family val="2"/>
    </font>
    <font>
      <sz val="14"/>
      <color theme="1"/>
      <name val="Calibri"/>
      <family val="2"/>
      <scheme val="minor"/>
    </font>
    <font>
      <sz val="11"/>
      <color theme="1"/>
      <name val="Arial"/>
      <family val="2"/>
    </font>
    <font>
      <sz val="11"/>
      <color theme="0"/>
      <name val="Calibri"/>
      <family val="2"/>
      <scheme val="minor"/>
    </font>
    <font>
      <u/>
      <sz val="11"/>
      <color theme="10"/>
      <name val="Calibri"/>
      <family val="2"/>
      <scheme val="minor"/>
    </font>
    <font>
      <u/>
      <sz val="18"/>
      <color rgb="FF1F1F1F"/>
      <name val="Arial"/>
      <family val="2"/>
    </font>
    <font>
      <u/>
      <sz val="11"/>
      <color theme="1"/>
      <name val="Calibri"/>
      <family val="2"/>
      <scheme val="minor"/>
    </font>
    <font>
      <b/>
      <u/>
      <sz val="11"/>
      <color theme="10"/>
      <name val="Calibri"/>
      <family val="2"/>
      <scheme val="minor"/>
    </font>
    <font>
      <b/>
      <u/>
      <sz val="11"/>
      <color theme="1"/>
      <name val="Calibri"/>
      <family val="2"/>
      <scheme val="minor"/>
    </font>
    <font>
      <b/>
      <sz val="12"/>
      <color theme="1"/>
      <name val="Arial"/>
      <family val="2"/>
    </font>
    <font>
      <sz val="11"/>
      <color rgb="FFFF0000"/>
      <name val="Calibri"/>
      <family val="2"/>
      <scheme val="minor"/>
    </font>
    <font>
      <sz val="11"/>
      <color rgb="FFFF0000"/>
      <name val="Arial"/>
      <family val="2"/>
    </font>
    <font>
      <b/>
      <sz val="11"/>
      <color rgb="FFFF0000"/>
      <name val="Calibri"/>
      <family val="2"/>
      <scheme val="minor"/>
    </font>
    <font>
      <sz val="11"/>
      <color rgb="FFFFFF00"/>
      <name val="Calibri"/>
      <family val="2"/>
      <scheme val="minor"/>
    </font>
    <font>
      <sz val="11"/>
      <name val="Arial"/>
      <family val="2"/>
    </font>
    <font>
      <b/>
      <sz val="11"/>
      <color rgb="FF0070C0"/>
      <name val="Calibri"/>
      <family val="2"/>
      <scheme val="minor"/>
    </font>
    <font>
      <sz val="10"/>
      <name val="Arial"/>
      <family val="2"/>
    </font>
    <font>
      <u/>
      <sz val="20"/>
      <color theme="0"/>
      <name val="Arial"/>
      <family val="2"/>
    </font>
    <font>
      <sz val="10"/>
      <color theme="0" tint="-0.34998626667073579"/>
      <name val="Arial"/>
      <family val="2"/>
    </font>
    <font>
      <sz val="10"/>
      <name val="Arial"/>
      <family val="2"/>
    </font>
    <font>
      <sz val="11"/>
      <color theme="0"/>
      <name val="Arial"/>
      <family val="2"/>
    </font>
    <font>
      <sz val="12"/>
      <name val="Arial"/>
      <family val="2"/>
    </font>
    <font>
      <sz val="10"/>
      <color rgb="FFFF0000"/>
      <name val="Arial"/>
      <family val="2"/>
    </font>
    <font>
      <u/>
      <sz val="10"/>
      <color theme="10"/>
      <name val="Arial"/>
      <family val="2"/>
    </font>
    <font>
      <sz val="10"/>
      <color theme="0"/>
      <name val="Arial"/>
      <family val="2"/>
    </font>
    <font>
      <sz val="10"/>
      <color theme="1"/>
      <name val="Arial"/>
      <family val="2"/>
    </font>
    <font>
      <i/>
      <sz val="10"/>
      <name val="Arial"/>
      <family val="2"/>
    </font>
    <font>
      <sz val="10"/>
      <color theme="0" tint="-0.249977111117893"/>
      <name val="Arial"/>
      <family val="2"/>
    </font>
    <font>
      <sz val="10"/>
      <color theme="0" tint="-0.14999847407452621"/>
      <name val="Arial"/>
      <family val="2"/>
    </font>
    <font>
      <sz val="22"/>
      <color theme="0"/>
      <name val="Arial"/>
      <family val="2"/>
    </font>
    <font>
      <sz val="12"/>
      <color theme="0"/>
      <name val="Arial"/>
      <family val="2"/>
    </font>
    <font>
      <b/>
      <sz val="10"/>
      <name val="Arial"/>
      <family val="2"/>
    </font>
    <font>
      <b/>
      <sz val="10"/>
      <color theme="1"/>
      <name val="Arial"/>
      <family val="2"/>
    </font>
    <font>
      <b/>
      <sz val="10"/>
      <color rgb="FF0070C0"/>
      <name val="Arial"/>
      <family val="2"/>
    </font>
    <font>
      <i/>
      <sz val="10"/>
      <color rgb="FFFF0000"/>
      <name val="Arial"/>
      <family val="2"/>
    </font>
    <font>
      <i/>
      <sz val="10"/>
      <color theme="0" tint="-0.249977111117893"/>
      <name val="Arial"/>
      <family val="2"/>
    </font>
    <font>
      <b/>
      <sz val="12"/>
      <name val="Arial"/>
      <family val="2"/>
    </font>
    <font>
      <sz val="9"/>
      <name val="Arial"/>
      <family val="2"/>
    </font>
    <font>
      <sz val="10"/>
      <color rgb="FF00B0F0"/>
      <name val="Arial"/>
      <family val="2"/>
    </font>
    <font>
      <b/>
      <sz val="10"/>
      <color rgb="FF00B0F0"/>
      <name val="Arial"/>
      <family val="2"/>
    </font>
    <font>
      <sz val="9"/>
      <color rgb="FFFF0000"/>
      <name val="Arial"/>
      <family val="2"/>
    </font>
    <font>
      <b/>
      <sz val="9"/>
      <color indexed="81"/>
      <name val="Tahoma"/>
      <family val="2"/>
    </font>
    <font>
      <sz val="9"/>
      <color indexed="81"/>
      <name val="Tahoma"/>
      <family val="2"/>
    </font>
    <font>
      <sz val="8"/>
      <color rgb="FF000000"/>
      <name val="Helvetica"/>
      <family val="2"/>
    </font>
    <font>
      <b/>
      <sz val="20"/>
      <color rgb="FFFF0000"/>
      <name val="Calibri"/>
      <family val="2"/>
      <scheme val="minor"/>
    </font>
    <font>
      <b/>
      <sz val="20"/>
      <color theme="1"/>
      <name val="Calibri"/>
      <family val="2"/>
      <scheme val="minor"/>
    </font>
    <font>
      <b/>
      <sz val="11"/>
      <color rgb="FF3F3F76"/>
      <name val="Calibri"/>
      <family val="2"/>
      <scheme val="minor"/>
    </font>
    <font>
      <b/>
      <sz val="11"/>
      <color theme="1"/>
      <name val="Arial"/>
      <family val="2"/>
    </font>
    <font>
      <sz val="10"/>
      <color theme="2" tint="-0.249977111117893"/>
      <name val="Arial"/>
      <family val="2"/>
    </font>
    <font>
      <b/>
      <sz val="9"/>
      <color rgb="FF0070C0"/>
      <name val="Arial"/>
      <family val="2"/>
    </font>
    <font>
      <sz val="10"/>
      <color theme="3"/>
      <name val="Arial"/>
      <family val="2"/>
    </font>
    <font>
      <sz val="11"/>
      <name val="Corbel"/>
      <family val="2"/>
    </font>
    <font>
      <b/>
      <sz val="18"/>
      <name val="Corbel"/>
      <family val="2"/>
    </font>
    <font>
      <sz val="8"/>
      <name val="Corbel"/>
      <family val="2"/>
    </font>
    <font>
      <sz val="12"/>
      <name val="Corbel"/>
      <family val="2"/>
    </font>
    <font>
      <b/>
      <sz val="11"/>
      <name val="Corbel"/>
      <family val="2"/>
    </font>
    <font>
      <b/>
      <sz val="12"/>
      <color theme="0"/>
      <name val="Corbel"/>
      <family val="2"/>
    </font>
    <font>
      <b/>
      <sz val="10"/>
      <name val="Corbel"/>
      <family val="2"/>
    </font>
    <font>
      <b/>
      <sz val="22"/>
      <name val="Corbel"/>
      <family val="2"/>
    </font>
    <font>
      <b/>
      <sz val="20"/>
      <name val="Corbel"/>
      <family val="2"/>
    </font>
    <font>
      <b/>
      <sz val="14"/>
      <name val="Corbel"/>
      <family val="2"/>
    </font>
    <font>
      <b/>
      <sz val="9"/>
      <name val="Arial"/>
      <family val="2"/>
    </font>
    <font>
      <sz val="11"/>
      <name val="Calibri"/>
      <family val="2"/>
    </font>
    <font>
      <b/>
      <sz val="18"/>
      <name val="Calibri"/>
      <family val="2"/>
    </font>
    <font>
      <b/>
      <sz val="11"/>
      <name val="Calibri"/>
      <family val="2"/>
    </font>
    <font>
      <b/>
      <sz val="12"/>
      <color theme="0"/>
      <name val="Calibri"/>
      <family val="2"/>
    </font>
    <font>
      <sz val="8"/>
      <name val="Calibri"/>
      <family val="2"/>
    </font>
    <font>
      <sz val="14"/>
      <name val="Corbel"/>
      <family val="2"/>
    </font>
    <font>
      <sz val="18"/>
      <name val="Calibri"/>
      <family val="2"/>
    </font>
    <font>
      <sz val="14"/>
      <name val="Calibri"/>
      <family val="2"/>
    </font>
    <font>
      <sz val="10"/>
      <color theme="1"/>
      <name val="Calibri"/>
      <family val="2"/>
      <scheme val="minor"/>
    </font>
    <font>
      <sz val="10"/>
      <color theme="8"/>
      <name val="Calibri"/>
      <family val="2"/>
      <scheme val="minor"/>
    </font>
    <font>
      <b/>
      <sz val="13"/>
      <color theme="1"/>
      <name val="Arial"/>
      <family val="2"/>
    </font>
    <font>
      <sz val="12"/>
      <color theme="1"/>
      <name val="Calibri"/>
      <family val="2"/>
      <scheme val="minor"/>
    </font>
    <font>
      <b/>
      <sz val="10"/>
      <color theme="8"/>
      <name val="Calibri Light"/>
      <family val="2"/>
      <scheme val="major"/>
    </font>
    <font>
      <b/>
      <sz val="18"/>
      <color theme="1"/>
      <name val="Calibri Light"/>
      <family val="2"/>
      <scheme val="major"/>
    </font>
    <font>
      <b/>
      <sz val="10"/>
      <color theme="1"/>
      <name val="Calibri Light"/>
      <family val="2"/>
      <scheme val="major"/>
    </font>
    <font>
      <b/>
      <sz val="14"/>
      <color theme="8"/>
      <name val="Calibri Light"/>
      <family val="2"/>
      <scheme val="major"/>
    </font>
    <font>
      <b/>
      <sz val="14"/>
      <color theme="1"/>
      <name val="Calibri Light"/>
      <family val="2"/>
      <scheme val="major"/>
    </font>
    <font>
      <b/>
      <sz val="16"/>
      <color theme="8"/>
      <name val="Calibri Light"/>
      <family val="2"/>
      <scheme val="major"/>
    </font>
    <font>
      <b/>
      <sz val="16"/>
      <color theme="1"/>
      <name val="Calibri Light"/>
      <family val="2"/>
      <scheme val="major"/>
    </font>
    <font>
      <sz val="16"/>
      <color theme="8"/>
      <name val="Calibri"/>
      <family val="2"/>
      <scheme val="minor"/>
    </font>
    <font>
      <b/>
      <sz val="16"/>
      <color theme="1"/>
      <name val="Calibri"/>
      <family val="2"/>
      <scheme val="minor"/>
    </font>
    <font>
      <sz val="16"/>
      <color theme="1"/>
      <name val="Calibri"/>
      <family val="2"/>
      <scheme val="minor"/>
    </font>
    <font>
      <b/>
      <sz val="18"/>
      <color theme="8"/>
      <name val="Calibri Light"/>
      <family val="2"/>
      <scheme val="major"/>
    </font>
    <font>
      <b/>
      <sz val="10"/>
      <color theme="1"/>
      <name val="Calibri"/>
      <family val="2"/>
      <scheme val="minor"/>
    </font>
    <font>
      <b/>
      <sz val="13"/>
      <color theme="1"/>
      <name val="Calibri Light"/>
      <family val="2"/>
      <scheme val="major"/>
    </font>
    <font>
      <b/>
      <sz val="22"/>
      <name val="Calibri"/>
      <family val="2"/>
      <scheme val="minor"/>
    </font>
    <font>
      <sz val="12"/>
      <color theme="1"/>
      <name val="Calibri"/>
      <scheme val="minor"/>
    </font>
    <font>
      <sz val="11"/>
      <color theme="1"/>
      <name val="Calibri"/>
      <family val="2"/>
      <scheme val="minor"/>
    </font>
    <font>
      <i/>
      <sz val="10"/>
      <color theme="1"/>
      <name val="Arial"/>
      <family val="2"/>
    </font>
    <font>
      <b/>
      <sz val="12"/>
      <color theme="1"/>
      <name val="Calibri"/>
      <family val="2"/>
      <scheme val="minor"/>
    </font>
    <font>
      <b/>
      <sz val="16"/>
      <name val="Calibri Light"/>
      <family val="2"/>
      <scheme val="major"/>
    </font>
    <font>
      <b/>
      <sz val="11"/>
      <color theme="1"/>
      <name val="Calibri Light"/>
      <family val="2"/>
      <scheme val="major"/>
    </font>
    <font>
      <b/>
      <sz val="14"/>
      <name val="Calibri"/>
      <family val="2"/>
    </font>
    <font>
      <b/>
      <sz val="14"/>
      <color theme="1"/>
      <name val="Calibri"/>
      <family val="2"/>
      <scheme val="minor"/>
    </font>
    <font>
      <sz val="14"/>
      <color theme="8"/>
      <name val="Calibri"/>
      <family val="2"/>
      <scheme val="minor"/>
    </font>
    <font>
      <sz val="16"/>
      <color theme="8"/>
      <name val="Calibri Light"/>
      <family val="2"/>
      <scheme val="major"/>
    </font>
    <font>
      <sz val="16"/>
      <color theme="1"/>
      <name val="Calibri Light"/>
      <family val="2"/>
      <scheme val="major"/>
    </font>
    <font>
      <sz val="18"/>
      <color theme="1"/>
      <name val="Calibri"/>
      <family val="2"/>
      <scheme val="minor"/>
    </font>
    <font>
      <b/>
      <sz val="16"/>
      <name val="Calibri"/>
      <family val="2"/>
      <scheme val="minor"/>
    </font>
    <font>
      <b/>
      <sz val="11"/>
      <color theme="0"/>
      <name val="Calibri"/>
      <family val="2"/>
    </font>
    <font>
      <sz val="18"/>
      <color theme="8"/>
      <name val="Calibri"/>
      <family val="2"/>
      <scheme val="minor"/>
    </font>
    <font>
      <sz val="11"/>
      <color theme="8"/>
      <name val="Calibri Light"/>
      <family val="2"/>
      <scheme val="major"/>
    </font>
    <font>
      <sz val="11"/>
      <color theme="1"/>
      <name val="Calibri Light"/>
      <family val="2"/>
      <scheme val="major"/>
    </font>
    <font>
      <sz val="8"/>
      <name val="Calibri"/>
      <family val="2"/>
      <scheme val="minor"/>
    </font>
    <font>
      <sz val="9"/>
      <color theme="1"/>
      <name val="Arial"/>
      <family val="2"/>
    </font>
    <font>
      <u/>
      <sz val="10"/>
      <color theme="1"/>
      <name val="Arial"/>
      <family val="2"/>
    </font>
    <font>
      <sz val="8"/>
      <name val="Arial"/>
      <family val="2"/>
    </font>
    <font>
      <sz val="8"/>
      <color theme="1"/>
      <name val="Calibri"/>
      <family val="2"/>
      <scheme val="minor"/>
    </font>
    <font>
      <b/>
      <sz val="9"/>
      <color theme="1"/>
      <name val="Arial"/>
      <family val="2"/>
    </font>
    <font>
      <b/>
      <sz val="8"/>
      <color theme="1"/>
      <name val="Arial"/>
      <family val="2"/>
    </font>
  </fonts>
  <fills count="3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70C0"/>
        <bgColor indexed="64"/>
      </patternFill>
    </fill>
    <fill>
      <patternFill patternType="solid">
        <fgColor theme="0" tint="-0.34998626667073579"/>
        <bgColor indexed="64"/>
      </patternFill>
    </fill>
    <fill>
      <patternFill patternType="solid">
        <fgColor indexed="9"/>
        <bgColor indexed="64"/>
      </patternFill>
    </fill>
    <fill>
      <patternFill patternType="solid">
        <fgColor indexed="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2"/>
        <bgColor indexed="64"/>
      </patternFill>
    </fill>
    <fill>
      <patternFill patternType="solid">
        <fgColor indexed="24"/>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7"/>
        <bgColor indexed="64"/>
      </patternFill>
    </fill>
    <fill>
      <patternFill patternType="solid">
        <fgColor theme="8" tint="0.59999389629810485"/>
        <bgColor indexed="64"/>
      </patternFill>
    </fill>
    <fill>
      <patternFill patternType="lightUp">
        <fgColor theme="0"/>
        <bgColor theme="4" tint="0.79998168889431442"/>
      </patternFill>
    </fill>
    <fill>
      <patternFill patternType="lightUp">
        <fgColor theme="0"/>
        <bgColor theme="5" tint="0.79998168889431442"/>
      </patternFill>
    </fill>
    <fill>
      <patternFill patternType="solid">
        <fgColor theme="7" tint="0.79998168889431442"/>
        <bgColor indexed="64"/>
      </patternFill>
    </fill>
    <fill>
      <patternFill patternType="solid">
        <fgColor theme="6"/>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theme="0"/>
      </patternFill>
    </fill>
  </fills>
  <borders count="5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7F7F7F"/>
      </right>
      <top/>
      <bottom style="thin">
        <color auto="1"/>
      </bottom>
      <diagonal/>
    </border>
    <border>
      <left style="thin">
        <color auto="1"/>
      </left>
      <right style="thin">
        <color auto="1"/>
      </right>
      <top style="thin">
        <color auto="1"/>
      </top>
      <bottom style="double">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style="thick">
        <color indexed="64"/>
      </left>
      <right/>
      <top style="double">
        <color indexed="64"/>
      </top>
      <bottom style="thin">
        <color indexed="64"/>
      </bottom>
      <diagonal/>
    </border>
    <border>
      <left style="thin">
        <color indexed="64"/>
      </left>
      <right/>
      <top/>
      <bottom style="thick">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right/>
      <top/>
      <bottom style="thick">
        <color theme="4" tint="0.39997558519241921"/>
      </bottom>
      <diagonal/>
    </border>
    <border>
      <left/>
      <right style="thin">
        <color theme="0" tint="-0.24994659260841701"/>
      </right>
      <top/>
      <bottom/>
      <diagonal/>
    </border>
    <border>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indexed="64"/>
      </right>
      <top/>
      <bottom style="medium">
        <color indexed="64"/>
      </bottom>
      <diagonal/>
    </border>
  </borders>
  <cellStyleXfs count="10">
    <xf numFmtId="0" fontId="0" fillId="0" borderId="0"/>
    <xf numFmtId="0" fontId="1" fillId="2" borderId="1" applyNumberFormat="0" applyAlignment="0" applyProtection="0"/>
    <xf numFmtId="0" fontId="2" fillId="3" borderId="2" applyNumberFormat="0" applyAlignment="0" applyProtection="0"/>
    <xf numFmtId="0" fontId="9" fillId="0" borderId="0" applyNumberFormat="0" applyFill="0" applyBorder="0" applyAlignment="0" applyProtection="0"/>
    <xf numFmtId="0" fontId="21" fillId="0" borderId="0"/>
    <xf numFmtId="0" fontId="28" fillId="0" borderId="0" applyNumberFormat="0" applyFill="0" applyBorder="0" applyAlignment="0" applyProtection="0"/>
    <xf numFmtId="0" fontId="75" fillId="0" borderId="0"/>
    <xf numFmtId="0" fontId="77" fillId="0" borderId="48" applyNumberFormat="0" applyFill="0" applyAlignment="0" applyProtection="0"/>
    <xf numFmtId="0" fontId="75" fillId="25" borderId="0" applyNumberFormat="0" applyBorder="0" applyAlignment="0" applyProtection="0"/>
    <xf numFmtId="0" fontId="75" fillId="26" borderId="0" applyNumberFormat="0" applyBorder="0" applyAlignment="0" applyProtection="0"/>
  </cellStyleXfs>
  <cellXfs count="1127">
    <xf numFmtId="0" fontId="0" fillId="0" borderId="0" xfId="0"/>
    <xf numFmtId="0" fontId="4" fillId="0" borderId="0" xfId="0" applyFont="1"/>
    <xf numFmtId="0" fontId="5" fillId="0" borderId="3" xfId="0" applyFont="1" applyBorder="1" applyAlignment="1">
      <alignment horizontal="left" vertical="center" wrapText="1" indent="1"/>
    </xf>
    <xf numFmtId="0" fontId="6" fillId="0" borderId="0" xfId="0" applyFont="1"/>
    <xf numFmtId="6" fontId="5" fillId="0" borderId="3" xfId="0" applyNumberFormat="1" applyFont="1" applyBorder="1" applyAlignment="1">
      <alignment horizontal="left" vertical="center" wrapText="1" indent="1"/>
    </xf>
    <xf numFmtId="0" fontId="3" fillId="0" borderId="0" xfId="0" applyFont="1"/>
    <xf numFmtId="0" fontId="5" fillId="0" borderId="4" xfId="0" applyFont="1" applyBorder="1" applyAlignment="1">
      <alignment horizontal="left" vertical="center" wrapText="1" indent="1"/>
    </xf>
    <xf numFmtId="6" fontId="5" fillId="0" borderId="4" xfId="0" applyNumberFormat="1"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6" fontId="5" fillId="0" borderId="5" xfId="0" applyNumberFormat="1" applyFont="1" applyBorder="1" applyAlignment="1">
      <alignment horizontal="left" vertical="center" wrapText="1" indent="1"/>
    </xf>
    <xf numFmtId="0" fontId="7" fillId="5" borderId="6" xfId="0" applyFont="1" applyFill="1" applyBorder="1" applyAlignment="1">
      <alignment horizontal="left" vertical="center" wrapText="1" indent="1"/>
    </xf>
    <xf numFmtId="6" fontId="5" fillId="5" borderId="9" xfId="0" applyNumberFormat="1" applyFont="1" applyFill="1" applyBorder="1" applyAlignment="1">
      <alignment horizontal="left" vertical="center" wrapText="1" indent="1"/>
    </xf>
    <xf numFmtId="0" fontId="7" fillId="0" borderId="0" xfId="0" applyFont="1" applyAlignment="1">
      <alignment horizontal="left" vertical="center" wrapText="1" indent="1"/>
    </xf>
    <xf numFmtId="0" fontId="5" fillId="0" borderId="0" xfId="0" applyFont="1" applyAlignment="1">
      <alignment horizontal="left" vertical="center" wrapText="1" indent="1"/>
    </xf>
    <xf numFmtId="0" fontId="3" fillId="0" borderId="13" xfId="0" applyFont="1" applyBorder="1" applyAlignment="1">
      <alignment horizontal="center"/>
    </xf>
    <xf numFmtId="6" fontId="5" fillId="0" borderId="0" xfId="0" applyNumberFormat="1" applyFont="1" applyAlignment="1">
      <alignment horizontal="left" vertical="center" wrapText="1" indent="1"/>
    </xf>
    <xf numFmtId="3" fontId="0" fillId="0" borderId="0" xfId="0" applyNumberFormat="1"/>
    <xf numFmtId="9" fontId="0" fillId="0" borderId="0" xfId="0" applyNumberFormat="1"/>
    <xf numFmtId="4" fontId="0" fillId="0" borderId="0" xfId="0" applyNumberFormat="1"/>
    <xf numFmtId="0" fontId="0" fillId="0" borderId="11" xfId="0" applyBorder="1" applyAlignment="1">
      <alignment horizontal="left" vertical="center" wrapText="1" indent="1"/>
    </xf>
    <xf numFmtId="8" fontId="0" fillId="0" borderId="12" xfId="0" applyNumberFormat="1" applyBorder="1" applyAlignment="1">
      <alignment horizontal="left" vertical="center" wrapText="1" indent="1"/>
    </xf>
    <xf numFmtId="6" fontId="5" fillId="6" borderId="3" xfId="0" applyNumberFormat="1" applyFont="1" applyFill="1"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vertical="center"/>
    </xf>
    <xf numFmtId="0" fontId="0" fillId="0" borderId="0" xfId="0" applyAlignment="1">
      <alignment horizontal="right" vertical="center"/>
    </xf>
    <xf numFmtId="164" fontId="0" fillId="0" borderId="0" xfId="0" applyNumberFormat="1"/>
    <xf numFmtId="6" fontId="8" fillId="0" borderId="12" xfId="0" applyNumberFormat="1" applyFont="1" applyBorder="1" applyAlignment="1">
      <alignment horizontal="left" vertical="center" wrapText="1" indent="1"/>
    </xf>
    <xf numFmtId="6" fontId="5" fillId="4" borderId="3" xfId="0" applyNumberFormat="1" applyFont="1" applyFill="1" applyBorder="1" applyAlignment="1" applyProtection="1">
      <alignment horizontal="left" vertical="center" wrapText="1" indent="1"/>
      <protection locked="0"/>
    </xf>
    <xf numFmtId="6" fontId="5" fillId="4" borderId="4" xfId="0" applyNumberFormat="1" applyFont="1" applyFill="1" applyBorder="1" applyAlignment="1" applyProtection="1">
      <alignment horizontal="left" vertical="center" wrapText="1" indent="1"/>
      <protection locked="0"/>
    </xf>
    <xf numFmtId="6" fontId="5" fillId="4" borderId="5" xfId="0" applyNumberFormat="1" applyFont="1" applyFill="1" applyBorder="1" applyAlignment="1" applyProtection="1">
      <alignment horizontal="left" vertical="center" wrapText="1" indent="1"/>
      <protection locked="0"/>
    </xf>
    <xf numFmtId="8" fontId="0" fillId="7" borderId="12" xfId="0" applyNumberFormat="1" applyFill="1" applyBorder="1" applyAlignment="1" applyProtection="1">
      <alignment horizontal="left" vertical="center" wrapText="1" indent="1"/>
      <protection locked="0"/>
    </xf>
    <xf numFmtId="6" fontId="5" fillId="8" borderId="3" xfId="0" applyNumberFormat="1" applyFont="1" applyFill="1" applyBorder="1" applyAlignment="1">
      <alignment horizontal="left" vertical="center" wrapText="1" indent="1"/>
    </xf>
    <xf numFmtId="6" fontId="5" fillId="8" borderId="0" xfId="0" applyNumberFormat="1" applyFont="1" applyFill="1" applyAlignment="1">
      <alignment horizontal="left" vertical="center" wrapText="1" indent="1"/>
    </xf>
    <xf numFmtId="0" fontId="5" fillId="8" borderId="0" xfId="0" applyFont="1" applyFill="1" applyAlignment="1">
      <alignment horizontal="right" vertical="center" wrapText="1" indent="1"/>
    </xf>
    <xf numFmtId="0" fontId="0" fillId="8" borderId="0" xfId="0" applyFill="1" applyAlignment="1">
      <alignment horizontal="right" vertical="center"/>
    </xf>
    <xf numFmtId="3" fontId="1" fillId="5" borderId="1" xfId="1" applyNumberFormat="1" applyFill="1" applyAlignment="1" applyProtection="1">
      <alignment horizontal="center"/>
      <protection locked="0"/>
    </xf>
    <xf numFmtId="165" fontId="5" fillId="4" borderId="3" xfId="0" applyNumberFormat="1" applyFont="1" applyFill="1" applyBorder="1" applyAlignment="1" applyProtection="1">
      <alignment horizontal="left" vertical="center" wrapText="1" indent="1"/>
      <protection locked="0"/>
    </xf>
    <xf numFmtId="6" fontId="16" fillId="6" borderId="9" xfId="0" applyNumberFormat="1" applyFont="1" applyFill="1" applyBorder="1" applyAlignment="1">
      <alignment horizontal="left" vertical="center" wrapText="1" indent="1"/>
    </xf>
    <xf numFmtId="0" fontId="3" fillId="0" borderId="0" xfId="0" applyFont="1" applyAlignment="1">
      <alignment horizontal="center"/>
    </xf>
    <xf numFmtId="3" fontId="1" fillId="2" borderId="1" xfId="1" applyNumberFormat="1"/>
    <xf numFmtId="3" fontId="2" fillId="3" borderId="2" xfId="2" applyNumberFormat="1"/>
    <xf numFmtId="164" fontId="2" fillId="3" borderId="2" xfId="2" applyNumberFormat="1"/>
    <xf numFmtId="6" fontId="5" fillId="5" borderId="3" xfId="0" applyNumberFormat="1" applyFont="1" applyFill="1" applyBorder="1" applyAlignment="1">
      <alignment horizontal="left" vertical="center" wrapText="1" indent="1"/>
    </xf>
    <xf numFmtId="164" fontId="3" fillId="5" borderId="3" xfId="0" applyNumberFormat="1" applyFont="1" applyFill="1" applyBorder="1" applyAlignment="1">
      <alignment horizontal="center"/>
    </xf>
    <xf numFmtId="0" fontId="0" fillId="6" borderId="3" xfId="0" applyFill="1" applyBorder="1" applyAlignment="1">
      <alignment horizontal="center"/>
    </xf>
    <xf numFmtId="6" fontId="18" fillId="5" borderId="8" xfId="0" applyNumberFormat="1" applyFont="1" applyFill="1" applyBorder="1" applyAlignment="1">
      <alignment horizontal="left" vertical="center" wrapText="1" indent="1"/>
    </xf>
    <xf numFmtId="6" fontId="19" fillId="9" borderId="3" xfId="0" applyNumberFormat="1" applyFont="1" applyFill="1" applyBorder="1" applyAlignment="1">
      <alignment horizontal="left" vertical="center" wrapText="1" indent="1"/>
    </xf>
    <xf numFmtId="6" fontId="5" fillId="9" borderId="3" xfId="0" applyNumberFormat="1" applyFont="1" applyFill="1" applyBorder="1" applyAlignment="1">
      <alignment horizontal="left" vertical="center" wrapText="1" indent="1"/>
    </xf>
    <xf numFmtId="6" fontId="5" fillId="10" borderId="3" xfId="0" applyNumberFormat="1" applyFont="1" applyFill="1" applyBorder="1" applyAlignment="1" applyProtection="1">
      <alignment horizontal="left" vertical="center" wrapText="1" indent="1"/>
      <protection locked="0"/>
    </xf>
    <xf numFmtId="0" fontId="0" fillId="8" borderId="0" xfId="0" applyFill="1"/>
    <xf numFmtId="0" fontId="3" fillId="8" borderId="0" xfId="0" applyFont="1" applyFill="1"/>
    <xf numFmtId="0" fontId="14" fillId="8" borderId="0" xfId="0" applyFont="1" applyFill="1"/>
    <xf numFmtId="0" fontId="3" fillId="8" borderId="0" xfId="0" applyFont="1" applyFill="1" applyAlignment="1">
      <alignment horizontal="center"/>
    </xf>
    <xf numFmtId="6" fontId="17" fillId="8" borderId="0" xfId="0" applyNumberFormat="1" applyFont="1" applyFill="1"/>
    <xf numFmtId="0" fontId="20" fillId="8" borderId="0" xfId="0" applyFont="1" applyFill="1"/>
    <xf numFmtId="165" fontId="5" fillId="8" borderId="3" xfId="0" applyNumberFormat="1" applyFont="1" applyFill="1" applyBorder="1" applyAlignment="1">
      <alignment horizontal="left" vertical="center" wrapText="1" indent="1"/>
    </xf>
    <xf numFmtId="165" fontId="5" fillId="8" borderId="4" xfId="0" applyNumberFormat="1" applyFont="1" applyFill="1" applyBorder="1" applyAlignment="1">
      <alignment horizontal="left" vertical="center" wrapText="1" indent="1"/>
    </xf>
    <xf numFmtId="165" fontId="5" fillId="8" borderId="5" xfId="0" applyNumberFormat="1" applyFont="1" applyFill="1" applyBorder="1" applyAlignment="1">
      <alignment horizontal="left" vertical="center" wrapText="1" indent="1"/>
    </xf>
    <xf numFmtId="0" fontId="5" fillId="5" borderId="6" xfId="0" applyFont="1" applyFill="1" applyBorder="1" applyAlignment="1">
      <alignment horizontal="left" vertical="center" wrapText="1" indent="1"/>
    </xf>
    <xf numFmtId="0" fontId="21" fillId="8" borderId="0" xfId="4" applyFill="1"/>
    <xf numFmtId="0" fontId="22" fillId="11" borderId="16" xfId="4" applyFont="1" applyFill="1" applyBorder="1" applyAlignment="1">
      <alignment horizontal="center"/>
    </xf>
    <xf numFmtId="0" fontId="22" fillId="11" borderId="17" xfId="4" applyFont="1" applyFill="1" applyBorder="1" applyAlignment="1">
      <alignment horizontal="center"/>
    </xf>
    <xf numFmtId="0" fontId="22" fillId="11" borderId="18" xfId="4" applyFont="1" applyFill="1" applyBorder="1" applyAlignment="1">
      <alignment horizontal="center"/>
    </xf>
    <xf numFmtId="0" fontId="21" fillId="12" borderId="0" xfId="4" applyFill="1"/>
    <xf numFmtId="0" fontId="22" fillId="11" borderId="0" xfId="4" applyFont="1" applyFill="1" applyAlignment="1">
      <alignment horizontal="center"/>
    </xf>
    <xf numFmtId="0" fontId="22" fillId="11" borderId="20" xfId="4" applyFont="1" applyFill="1" applyBorder="1" applyAlignment="1">
      <alignment horizontal="center"/>
    </xf>
    <xf numFmtId="0" fontId="23" fillId="12" borderId="0" xfId="4" applyFont="1" applyFill="1"/>
    <xf numFmtId="0" fontId="24" fillId="12" borderId="0" xfId="4" applyFont="1" applyFill="1"/>
    <xf numFmtId="0" fontId="25" fillId="11" borderId="0" xfId="4" applyFont="1" applyFill="1" applyAlignment="1">
      <alignment horizontal="center" vertical="top" wrapText="1"/>
    </xf>
    <xf numFmtId="0" fontId="25" fillId="11" borderId="20" xfId="4" applyFont="1" applyFill="1" applyBorder="1" applyAlignment="1">
      <alignment horizontal="center" vertical="top" wrapText="1"/>
    </xf>
    <xf numFmtId="0" fontId="25" fillId="8" borderId="19" xfId="4" applyFont="1" applyFill="1" applyBorder="1" applyAlignment="1">
      <alignment horizontal="center" vertical="top" wrapText="1"/>
    </xf>
    <xf numFmtId="0" fontId="25" fillId="8" borderId="0" xfId="4" applyFont="1" applyFill="1" applyAlignment="1">
      <alignment horizontal="center" vertical="top" wrapText="1"/>
    </xf>
    <xf numFmtId="0" fontId="25" fillId="8" borderId="20" xfId="4" applyFont="1" applyFill="1" applyBorder="1" applyAlignment="1">
      <alignment horizontal="center" vertical="top" wrapText="1"/>
    </xf>
    <xf numFmtId="0" fontId="21" fillId="13" borderId="19" xfId="4" applyFill="1" applyBorder="1" applyAlignment="1">
      <alignment horizontal="center" vertical="center"/>
    </xf>
    <xf numFmtId="0" fontId="21" fillId="13" borderId="0" xfId="4" applyFill="1"/>
    <xf numFmtId="0" fontId="27" fillId="8" borderId="0" xfId="4" applyFont="1" applyFill="1"/>
    <xf numFmtId="0" fontId="21" fillId="8" borderId="20" xfId="4" applyFill="1" applyBorder="1"/>
    <xf numFmtId="0" fontId="24" fillId="8" borderId="0" xfId="4" applyFont="1" applyFill="1" applyAlignment="1">
      <alignment horizontal="center"/>
    </xf>
    <xf numFmtId="0" fontId="29" fillId="8" borderId="0" xfId="4" applyFont="1" applyFill="1"/>
    <xf numFmtId="0" fontId="31" fillId="8" borderId="0" xfId="4" applyFont="1" applyFill="1"/>
    <xf numFmtId="0" fontId="21" fillId="19" borderId="0" xfId="4" applyFill="1"/>
    <xf numFmtId="0" fontId="21" fillId="0" borderId="0" xfId="4"/>
    <xf numFmtId="0" fontId="21" fillId="11" borderId="17" xfId="4" applyFill="1" applyBorder="1" applyAlignment="1">
      <alignment horizontal="center"/>
    </xf>
    <xf numFmtId="0" fontId="27" fillId="12" borderId="0" xfId="4" applyFont="1" applyFill="1"/>
    <xf numFmtId="0" fontId="32" fillId="12" borderId="0" xfId="4" applyFont="1" applyFill="1"/>
    <xf numFmtId="0" fontId="32" fillId="0" borderId="0" xfId="4" applyFont="1"/>
    <xf numFmtId="0" fontId="21" fillId="11" borderId="19" xfId="4" applyFill="1" applyBorder="1" applyAlignment="1">
      <alignment horizontal="center"/>
    </xf>
    <xf numFmtId="0" fontId="21" fillId="11" borderId="0" xfId="4" applyFill="1" applyAlignment="1">
      <alignment horizontal="center"/>
    </xf>
    <xf numFmtId="0" fontId="33" fillId="12" borderId="0" xfId="4" applyFont="1" applyFill="1"/>
    <xf numFmtId="0" fontId="34" fillId="11" borderId="19" xfId="4" applyFont="1" applyFill="1" applyBorder="1" applyAlignment="1">
      <alignment horizontal="center"/>
    </xf>
    <xf numFmtId="0" fontId="34" fillId="11" borderId="0" xfId="4" applyFont="1" applyFill="1" applyAlignment="1">
      <alignment horizontal="center"/>
    </xf>
    <xf numFmtId="0" fontId="21" fillId="13" borderId="20" xfId="4" applyFill="1" applyBorder="1"/>
    <xf numFmtId="49" fontId="23" fillId="12" borderId="0" xfId="4" applyNumberFormat="1" applyFont="1" applyFill="1"/>
    <xf numFmtId="0" fontId="21" fillId="8" borderId="0" xfId="4" applyFill="1" applyAlignment="1">
      <alignment horizontal="center" vertical="center"/>
    </xf>
    <xf numFmtId="0" fontId="24" fillId="8" borderId="0" xfId="4" applyFont="1" applyFill="1"/>
    <xf numFmtId="0" fontId="21" fillId="8" borderId="28" xfId="4" applyFill="1" applyBorder="1"/>
    <xf numFmtId="166" fontId="24" fillId="8" borderId="0" xfId="4" applyNumberFormat="1" applyFont="1" applyFill="1" applyAlignment="1">
      <alignment horizontal="center"/>
    </xf>
    <xf numFmtId="166" fontId="21" fillId="8" borderId="0" xfId="4" applyNumberFormat="1" applyFill="1" applyAlignment="1">
      <alignment horizontal="center"/>
    </xf>
    <xf numFmtId="0" fontId="24" fillId="8" borderId="0" xfId="4" applyFont="1" applyFill="1" applyAlignment="1">
      <alignment horizontal="center" vertical="center"/>
    </xf>
    <xf numFmtId="0" fontId="26" fillId="8" borderId="0" xfId="4" applyFont="1" applyFill="1" applyAlignment="1">
      <alignment horizontal="center" vertical="center"/>
    </xf>
    <xf numFmtId="0" fontId="27" fillId="8" borderId="0" xfId="4" applyFont="1" applyFill="1" applyProtection="1">
      <protection locked="0"/>
    </xf>
    <xf numFmtId="0" fontId="36" fillId="13" borderId="19" xfId="4" applyFont="1" applyFill="1" applyBorder="1" applyAlignment="1">
      <alignment horizontal="center" vertical="center"/>
    </xf>
    <xf numFmtId="0" fontId="21" fillId="0" borderId="36" xfId="4" applyBorder="1" applyAlignment="1">
      <alignment wrapText="1"/>
    </xf>
    <xf numFmtId="0" fontId="36" fillId="8" borderId="0" xfId="4" applyFont="1" applyFill="1" applyAlignment="1">
      <alignment horizontal="center" vertical="center" wrapText="1"/>
    </xf>
    <xf numFmtId="0" fontId="36" fillId="0" borderId="0" xfId="4" applyFont="1" applyAlignment="1">
      <alignment horizontal="center" vertical="center"/>
    </xf>
    <xf numFmtId="169" fontId="24" fillId="8" borderId="11" xfId="4" applyNumberFormat="1" applyFont="1" applyFill="1" applyBorder="1" applyAlignment="1">
      <alignment wrapText="1"/>
    </xf>
    <xf numFmtId="0" fontId="21" fillId="8" borderId="28" xfId="4" applyFill="1" applyBorder="1" applyAlignment="1">
      <alignment wrapText="1"/>
    </xf>
    <xf numFmtId="0" fontId="21" fillId="8" borderId="0" xfId="4" applyFill="1" applyAlignment="1">
      <alignment wrapText="1"/>
    </xf>
    <xf numFmtId="0" fontId="24" fillId="8" borderId="0" xfId="4" applyFont="1" applyFill="1" applyAlignment="1">
      <alignment horizontal="center" vertical="center" wrapText="1"/>
    </xf>
    <xf numFmtId="0" fontId="21" fillId="8" borderId="0" xfId="4" applyFill="1" applyAlignment="1">
      <alignment horizontal="center" vertical="center" wrapText="1"/>
    </xf>
    <xf numFmtId="0" fontId="29" fillId="13" borderId="20" xfId="4" applyFont="1" applyFill="1" applyBorder="1"/>
    <xf numFmtId="0" fontId="36" fillId="8" borderId="0" xfId="4" applyFont="1" applyFill="1" applyAlignment="1">
      <alignment horizontal="center" vertical="center"/>
    </xf>
    <xf numFmtId="0" fontId="24" fillId="8" borderId="28" xfId="4" applyFont="1" applyFill="1" applyBorder="1"/>
    <xf numFmtId="0" fontId="37" fillId="8" borderId="0" xfId="4" applyFont="1" applyFill="1" applyAlignment="1">
      <alignment horizontal="center" vertical="center" wrapText="1"/>
    </xf>
    <xf numFmtId="0" fontId="36" fillId="8" borderId="0" xfId="4" applyFont="1" applyFill="1" applyAlignment="1">
      <alignment vertical="center" wrapText="1"/>
    </xf>
    <xf numFmtId="49" fontId="27" fillId="8" borderId="0" xfId="4" applyNumberFormat="1" applyFont="1" applyFill="1" applyAlignment="1">
      <alignment horizontal="left" vertical="center" wrapText="1"/>
    </xf>
    <xf numFmtId="0" fontId="29" fillId="8" borderId="20" xfId="4" applyFont="1" applyFill="1" applyBorder="1"/>
    <xf numFmtId="0" fontId="27" fillId="8" borderId="19" xfId="4" applyFont="1" applyFill="1" applyBorder="1" applyAlignment="1" applyProtection="1">
      <alignment horizontal="center" vertical="center" wrapText="1"/>
      <protection locked="0"/>
    </xf>
    <xf numFmtId="0" fontId="21" fillId="8" borderId="0" xfId="4" applyFill="1" applyAlignment="1" applyProtection="1">
      <alignment horizontal="center" vertical="center" wrapText="1"/>
      <protection locked="0"/>
    </xf>
    <xf numFmtId="0" fontId="21" fillId="8" borderId="13" xfId="4" applyFill="1" applyBorder="1" applyAlignment="1" applyProtection="1">
      <alignment horizontal="center" vertical="center" wrapText="1"/>
      <protection locked="0"/>
    </xf>
    <xf numFmtId="0" fontId="27" fillId="8" borderId="0" xfId="4" applyFont="1" applyFill="1" applyAlignment="1">
      <alignment wrapText="1"/>
    </xf>
    <xf numFmtId="0" fontId="21" fillId="8" borderId="20" xfId="4" applyFill="1" applyBorder="1" applyAlignment="1">
      <alignment wrapText="1"/>
    </xf>
    <xf numFmtId="0" fontId="31" fillId="13" borderId="19" xfId="4" applyFont="1" applyFill="1" applyBorder="1"/>
    <xf numFmtId="0" fontId="39" fillId="13" borderId="0" xfId="4" applyFont="1" applyFill="1"/>
    <xf numFmtId="0" fontId="31" fillId="13" borderId="20" xfId="4" applyFont="1" applyFill="1" applyBorder="1"/>
    <xf numFmtId="0" fontId="31" fillId="12" borderId="0" xfId="4" applyFont="1" applyFill="1"/>
    <xf numFmtId="0" fontId="40" fillId="12" borderId="0" xfId="4" applyFont="1" applyFill="1"/>
    <xf numFmtId="0" fontId="40" fillId="0" borderId="0" xfId="4" applyFont="1"/>
    <xf numFmtId="0" fontId="31" fillId="0" borderId="0" xfId="4" applyFont="1"/>
    <xf numFmtId="0" fontId="24" fillId="13" borderId="0" xfId="4" applyFont="1" applyFill="1"/>
    <xf numFmtId="0" fontId="24" fillId="8" borderId="20" xfId="4" applyFont="1" applyFill="1" applyBorder="1" applyAlignment="1">
      <alignment horizontal="center"/>
    </xf>
    <xf numFmtId="0" fontId="21" fillId="13" borderId="13" xfId="4" applyFill="1" applyBorder="1"/>
    <xf numFmtId="0" fontId="36" fillId="13" borderId="31" xfId="4" applyFont="1" applyFill="1" applyBorder="1"/>
    <xf numFmtId="0" fontId="36" fillId="8" borderId="13" xfId="4" applyFont="1" applyFill="1" applyBorder="1"/>
    <xf numFmtId="0" fontId="36" fillId="13" borderId="26" xfId="4" applyFont="1" applyFill="1" applyBorder="1"/>
    <xf numFmtId="0" fontId="35" fillId="0" borderId="0" xfId="4" applyFont="1"/>
    <xf numFmtId="0" fontId="35" fillId="8" borderId="20" xfId="4" applyFont="1" applyFill="1" applyBorder="1"/>
    <xf numFmtId="0" fontId="29" fillId="8" borderId="36" xfId="4" applyFont="1" applyFill="1" applyBorder="1"/>
    <xf numFmtId="165" fontId="23" fillId="12" borderId="0" xfId="4" applyNumberFormat="1" applyFont="1" applyFill="1"/>
    <xf numFmtId="0" fontId="21" fillId="8" borderId="36" xfId="4" applyFill="1" applyBorder="1"/>
    <xf numFmtId="0" fontId="21" fillId="8" borderId="0" xfId="4" applyFill="1" applyAlignment="1">
      <alignment horizontal="center"/>
    </xf>
    <xf numFmtId="0" fontId="21" fillId="13" borderId="22" xfId="4" applyFill="1" applyBorder="1"/>
    <xf numFmtId="0" fontId="21" fillId="13" borderId="23" xfId="4" applyFill="1" applyBorder="1"/>
    <xf numFmtId="0" fontId="0" fillId="8" borderId="0" xfId="0" applyFill="1" applyAlignment="1">
      <alignment horizontal="center"/>
    </xf>
    <xf numFmtId="165" fontId="0" fillId="8" borderId="0" xfId="0" applyNumberFormat="1" applyFill="1" applyAlignment="1">
      <alignment horizontal="center" wrapText="1"/>
    </xf>
    <xf numFmtId="165" fontId="0" fillId="8" borderId="0" xfId="0" applyNumberFormat="1" applyFill="1" applyAlignment="1">
      <alignment wrapText="1"/>
    </xf>
    <xf numFmtId="0" fontId="0" fillId="8" borderId="0" xfId="0" applyFill="1" applyAlignment="1">
      <alignment wrapText="1"/>
    </xf>
    <xf numFmtId="0" fontId="48" fillId="8" borderId="0" xfId="0" applyFont="1" applyFill="1"/>
    <xf numFmtId="0" fontId="8" fillId="8" borderId="0" xfId="0" applyFont="1" applyFill="1"/>
    <xf numFmtId="0" fontId="24" fillId="13" borderId="27" xfId="0" applyFont="1" applyFill="1" applyBorder="1"/>
    <xf numFmtId="0" fontId="0" fillId="13" borderId="11" xfId="0" applyFill="1" applyBorder="1"/>
    <xf numFmtId="8" fontId="8" fillId="0" borderId="11" xfId="0" applyNumberFormat="1" applyFont="1" applyBorder="1" applyAlignment="1">
      <alignment horizontal="left" vertical="center" wrapText="1" indent="1"/>
    </xf>
    <xf numFmtId="8" fontId="5" fillId="5" borderId="9" xfId="0" applyNumberFormat="1" applyFont="1" applyFill="1" applyBorder="1" applyAlignment="1">
      <alignment horizontal="left" vertical="center" wrapText="1" indent="1"/>
    </xf>
    <xf numFmtId="170" fontId="8" fillId="0" borderId="12" xfId="0" applyNumberFormat="1" applyFont="1" applyBorder="1" applyAlignment="1">
      <alignment horizontal="left" vertical="center" wrapText="1" indent="1"/>
    </xf>
    <xf numFmtId="6" fontId="52" fillId="5" borderId="3" xfId="0" applyNumberFormat="1" applyFont="1" applyFill="1" applyBorder="1" applyAlignment="1">
      <alignment horizontal="left" vertical="center" wrapText="1" indent="1"/>
    </xf>
    <xf numFmtId="165" fontId="27" fillId="12" borderId="0" xfId="4" applyNumberFormat="1" applyFont="1" applyFill="1"/>
    <xf numFmtId="0" fontId="53" fillId="12" borderId="0" xfId="4" applyFont="1" applyFill="1"/>
    <xf numFmtId="165" fontId="53" fillId="12" borderId="0" xfId="4" applyNumberFormat="1" applyFont="1" applyFill="1"/>
    <xf numFmtId="165" fontId="0" fillId="8" borderId="0" xfId="0" applyNumberFormat="1" applyFill="1"/>
    <xf numFmtId="171" fontId="8" fillId="0" borderId="11" xfId="0" applyNumberFormat="1" applyFont="1" applyBorder="1" applyAlignment="1">
      <alignment horizontal="left" vertical="center" wrapText="1" indent="1"/>
    </xf>
    <xf numFmtId="0" fontId="8" fillId="0" borderId="11" xfId="0" applyFont="1" applyBorder="1" applyAlignment="1">
      <alignment horizontal="left" vertical="center" wrapText="1" indent="1"/>
    </xf>
    <xf numFmtId="164" fontId="8" fillId="8" borderId="0" xfId="0" applyNumberFormat="1" applyFont="1" applyFill="1"/>
    <xf numFmtId="172" fontId="8" fillId="0" borderId="0" xfId="0" applyNumberFormat="1" applyFont="1" applyAlignment="1">
      <alignment horizontal="left" vertical="center" wrapText="1" indent="1"/>
    </xf>
    <xf numFmtId="4" fontId="0" fillId="8" borderId="0" xfId="0" applyNumberFormat="1" applyFill="1"/>
    <xf numFmtId="0" fontId="3" fillId="8" borderId="13" xfId="0" applyFont="1" applyFill="1" applyBorder="1" applyAlignment="1">
      <alignment horizontal="center"/>
    </xf>
    <xf numFmtId="3" fontId="0" fillId="8" borderId="0" xfId="0" applyNumberFormat="1" applyFill="1"/>
    <xf numFmtId="9" fontId="0" fillId="8" borderId="0" xfId="0" applyNumberFormat="1" applyFill="1"/>
    <xf numFmtId="164" fontId="0" fillId="8" borderId="0" xfId="0" applyNumberFormat="1" applyFill="1"/>
    <xf numFmtId="0" fontId="27" fillId="13" borderId="0" xfId="4" applyFont="1" applyFill="1"/>
    <xf numFmtId="0" fontId="55" fillId="9" borderId="0" xfId="4" applyFont="1" applyFill="1"/>
    <xf numFmtId="3" fontId="51" fillId="22" borderId="1" xfId="1" applyNumberFormat="1" applyFont="1" applyFill="1" applyAlignment="1" applyProtection="1">
      <alignment horizontal="center"/>
      <protection locked="0"/>
    </xf>
    <xf numFmtId="165" fontId="5" fillId="22" borderId="3" xfId="0" applyNumberFormat="1" applyFont="1" applyFill="1" applyBorder="1" applyAlignment="1">
      <alignment horizontal="left" vertical="center" wrapText="1" indent="1"/>
    </xf>
    <xf numFmtId="6" fontId="5" fillId="6" borderId="3" xfId="0" applyNumberFormat="1" applyFont="1" applyFill="1" applyBorder="1" applyAlignment="1" applyProtection="1">
      <alignment horizontal="left" vertical="center" wrapText="1" indent="1"/>
      <protection locked="0"/>
    </xf>
    <xf numFmtId="6" fontId="5" fillId="6" borderId="4" xfId="0" applyNumberFormat="1" applyFont="1" applyFill="1" applyBorder="1" applyAlignment="1" applyProtection="1">
      <alignment horizontal="left" vertical="center" wrapText="1" indent="1"/>
      <protection locked="0"/>
    </xf>
    <xf numFmtId="6" fontId="5" fillId="6" borderId="5" xfId="0" applyNumberFormat="1" applyFont="1" applyFill="1" applyBorder="1" applyAlignment="1" applyProtection="1">
      <alignment horizontal="left" vertical="center" wrapText="1" indent="1"/>
      <protection locked="0"/>
    </xf>
    <xf numFmtId="0" fontId="57" fillId="24" borderId="44" xfId="0" applyFont="1" applyFill="1" applyBorder="1" applyAlignment="1">
      <alignment vertical="center"/>
    </xf>
    <xf numFmtId="0" fontId="57" fillId="0" borderId="0" xfId="0" applyFont="1" applyAlignment="1">
      <alignment vertical="center"/>
    </xf>
    <xf numFmtId="0" fontId="56" fillId="0" borderId="0" xfId="0" applyFont="1"/>
    <xf numFmtId="0" fontId="58" fillId="0" borderId="0" xfId="0" applyFont="1"/>
    <xf numFmtId="0" fontId="56" fillId="0" borderId="0" xfId="0" applyFont="1" applyAlignment="1">
      <alignment vertical="center"/>
    </xf>
    <xf numFmtId="0" fontId="60" fillId="0" borderId="0" xfId="0" applyFont="1" applyAlignment="1">
      <alignment vertical="top"/>
    </xf>
    <xf numFmtId="0" fontId="56" fillId="0" borderId="0" xfId="0" applyFont="1" applyAlignment="1">
      <alignment vertical="top"/>
    </xf>
    <xf numFmtId="0" fontId="59" fillId="0" borderId="0" xfId="0" applyFont="1" applyAlignment="1">
      <alignment vertical="center"/>
    </xf>
    <xf numFmtId="0" fontId="56" fillId="0" borderId="0" xfId="0" applyFont="1" applyAlignment="1">
      <alignment horizontal="left"/>
    </xf>
    <xf numFmtId="168" fontId="21" fillId="13" borderId="0" xfId="4" applyNumberFormat="1" applyFill="1"/>
    <xf numFmtId="40" fontId="56" fillId="24" borderId="45" xfId="0" applyNumberFormat="1" applyFont="1" applyFill="1" applyBorder="1" applyAlignment="1">
      <alignment vertical="center"/>
    </xf>
    <xf numFmtId="0" fontId="9" fillId="0" borderId="0" xfId="3" applyAlignment="1" applyProtection="1">
      <alignment horizontal="center" wrapText="1"/>
    </xf>
    <xf numFmtId="0" fontId="9" fillId="0" borderId="0" xfId="3" applyAlignment="1">
      <alignment horizontal="center" wrapText="1"/>
    </xf>
    <xf numFmtId="0" fontId="27" fillId="9" borderId="19" xfId="4" applyFont="1" applyFill="1" applyBorder="1" applyAlignment="1" applyProtection="1">
      <alignment horizontal="center" vertical="center" wrapText="1"/>
      <protection locked="0"/>
    </xf>
    <xf numFmtId="0" fontId="27" fillId="9" borderId="0" xfId="4" applyFont="1" applyFill="1" applyAlignment="1" applyProtection="1">
      <alignment wrapText="1"/>
      <protection locked="0"/>
    </xf>
    <xf numFmtId="4" fontId="27" fillId="9" borderId="0" xfId="4" applyNumberFormat="1" applyFont="1" applyFill="1" applyAlignment="1" applyProtection="1">
      <alignment horizontal="center" wrapText="1"/>
      <protection locked="0"/>
    </xf>
    <xf numFmtId="0" fontId="27" fillId="9" borderId="0" xfId="4" applyFont="1" applyFill="1" applyAlignment="1">
      <alignment horizontal="center" wrapText="1"/>
    </xf>
    <xf numFmtId="166" fontId="9" fillId="8" borderId="0" xfId="3" applyNumberFormat="1" applyFill="1" applyBorder="1" applyAlignment="1" applyProtection="1">
      <alignment horizontal="center" wrapText="1"/>
    </xf>
    <xf numFmtId="0" fontId="9" fillId="0" borderId="0" xfId="3" applyBorder="1" applyAlignment="1">
      <alignment horizontal="center" wrapText="1"/>
    </xf>
    <xf numFmtId="49" fontId="24" fillId="16" borderId="0" xfId="4" applyNumberFormat="1" applyFont="1" applyFill="1" applyAlignment="1" applyProtection="1">
      <alignment horizontal="center" vertical="center" wrapText="1"/>
      <protection locked="0"/>
    </xf>
    <xf numFmtId="0" fontId="21" fillId="16" borderId="0" xfId="4" applyFill="1" applyAlignment="1" applyProtection="1">
      <alignment horizontal="center" vertical="center" wrapText="1"/>
      <protection locked="0"/>
    </xf>
    <xf numFmtId="168" fontId="29" fillId="13" borderId="0" xfId="4" applyNumberFormat="1" applyFont="1" applyFill="1"/>
    <xf numFmtId="0" fontId="75" fillId="0" borderId="0" xfId="6"/>
    <xf numFmtId="0" fontId="81" fillId="0" borderId="0" xfId="6" applyFont="1" applyAlignment="1">
      <alignment vertical="center"/>
    </xf>
    <xf numFmtId="0" fontId="83" fillId="0" borderId="0" xfId="6" applyFont="1" applyAlignment="1">
      <alignment vertical="center"/>
    </xf>
    <xf numFmtId="0" fontId="81" fillId="0" borderId="0" xfId="6" applyFont="1"/>
    <xf numFmtId="0" fontId="85" fillId="0" borderId="0" xfId="6" applyFont="1" applyAlignment="1">
      <alignment vertical="center"/>
    </xf>
    <xf numFmtId="0" fontId="88" fillId="0" borderId="0" xfId="6" applyFont="1" applyAlignment="1">
      <alignment vertical="center"/>
    </xf>
    <xf numFmtId="0" fontId="80" fillId="0" borderId="0" xfId="6" applyFont="1"/>
    <xf numFmtId="0" fontId="76" fillId="0" borderId="0" xfId="6" applyFont="1"/>
    <xf numFmtId="0" fontId="75" fillId="0" borderId="0" xfId="6" applyAlignment="1">
      <alignment horizontal="center"/>
    </xf>
    <xf numFmtId="0" fontId="76" fillId="8" borderId="0" xfId="6" applyFont="1" applyFill="1"/>
    <xf numFmtId="0" fontId="75" fillId="8" borderId="0" xfId="6" applyFill="1"/>
    <xf numFmtId="0" fontId="79" fillId="8" borderId="0" xfId="6" applyFont="1" applyFill="1" applyAlignment="1">
      <alignment vertical="center"/>
    </xf>
    <xf numFmtId="0" fontId="81" fillId="8" borderId="0" xfId="6" applyFont="1" applyFill="1" applyAlignment="1">
      <alignment vertical="center"/>
    </xf>
    <xf numFmtId="0" fontId="78" fillId="8" borderId="0" xfId="8" applyFont="1" applyFill="1" applyBorder="1" applyAlignment="1">
      <alignment horizontal="left" vertical="center" wrapText="1"/>
    </xf>
    <xf numFmtId="0" fontId="78" fillId="8" borderId="0" xfId="8" applyNumberFormat="1" applyFont="1" applyFill="1" applyBorder="1" applyAlignment="1">
      <alignment horizontal="right" vertical="center"/>
    </xf>
    <xf numFmtId="0" fontId="78" fillId="8" borderId="0" xfId="8" applyFont="1" applyFill="1" applyBorder="1" applyAlignment="1">
      <alignment horizontal="left" wrapText="1"/>
    </xf>
    <xf numFmtId="43" fontId="78" fillId="8" borderId="0" xfId="8" applyNumberFormat="1" applyFont="1" applyFill="1" applyBorder="1"/>
    <xf numFmtId="0" fontId="87" fillId="8" borderId="0" xfId="7" applyFont="1" applyFill="1" applyBorder="1" applyAlignment="1">
      <alignment horizontal="left" vertical="center" wrapText="1"/>
    </xf>
    <xf numFmtId="43" fontId="87" fillId="8" borderId="0" xfId="7" applyNumberFormat="1" applyFont="1" applyFill="1" applyBorder="1" applyAlignment="1">
      <alignment horizontal="center" vertical="center"/>
    </xf>
    <xf numFmtId="0" fontId="78" fillId="8" borderId="0" xfId="9" applyFont="1" applyFill="1" applyBorder="1" applyAlignment="1">
      <alignment vertical="center" wrapText="1"/>
    </xf>
    <xf numFmtId="0" fontId="78" fillId="8" borderId="0" xfId="9" applyNumberFormat="1" applyFont="1" applyFill="1" applyBorder="1" applyAlignment="1">
      <alignment horizontal="right" vertical="center"/>
    </xf>
    <xf numFmtId="0" fontId="78" fillId="8" borderId="0" xfId="9" applyFont="1" applyFill="1" applyBorder="1" applyAlignment="1">
      <alignment wrapText="1"/>
    </xf>
    <xf numFmtId="43" fontId="78" fillId="8" borderId="0" xfId="9" applyNumberFormat="1" applyFont="1" applyFill="1" applyBorder="1"/>
    <xf numFmtId="173" fontId="75" fillId="8" borderId="0" xfId="6" applyNumberFormat="1" applyFill="1" applyAlignment="1">
      <alignment horizontal="center"/>
    </xf>
    <xf numFmtId="0" fontId="0" fillId="0" borderId="0" xfId="0" applyAlignment="1">
      <alignment wrapText="1"/>
    </xf>
    <xf numFmtId="4" fontId="78" fillId="8" borderId="0" xfId="9" applyNumberFormat="1" applyFont="1" applyFill="1" applyBorder="1" applyAlignment="1">
      <alignment wrapText="1"/>
    </xf>
    <xf numFmtId="0" fontId="93" fillId="8" borderId="0" xfId="9" applyNumberFormat="1" applyFont="1" applyFill="1" applyBorder="1" applyAlignment="1">
      <alignment horizontal="right" vertical="center"/>
    </xf>
    <xf numFmtId="166" fontId="9" fillId="8" borderId="0" xfId="3" applyNumberFormat="1" applyFill="1" applyBorder="1" applyAlignment="1" applyProtection="1">
      <alignment horizontal="center"/>
    </xf>
    <xf numFmtId="0" fontId="37" fillId="8" borderId="0" xfId="4" applyFont="1" applyFill="1"/>
    <xf numFmtId="0" fontId="37" fillId="8" borderId="20" xfId="4" applyFont="1" applyFill="1" applyBorder="1"/>
    <xf numFmtId="0" fontId="27" fillId="8" borderId="19" xfId="4" applyFont="1" applyFill="1" applyBorder="1" applyAlignment="1">
      <alignment horizontal="center" vertical="center" wrapText="1"/>
    </xf>
    <xf numFmtId="0" fontId="21" fillId="8" borderId="13" xfId="4" applyFill="1" applyBorder="1" applyAlignment="1">
      <alignment horizontal="center" vertical="center" wrapText="1"/>
    </xf>
    <xf numFmtId="0" fontId="31" fillId="8" borderId="19" xfId="4" applyFont="1" applyFill="1" applyBorder="1"/>
    <xf numFmtId="0" fontId="39" fillId="8" borderId="0" xfId="4" applyFont="1" applyFill="1"/>
    <xf numFmtId="49" fontId="39" fillId="8" borderId="0" xfId="4" applyNumberFormat="1" applyFont="1" applyFill="1" applyAlignment="1">
      <alignment horizontal="center" vertical="center"/>
    </xf>
    <xf numFmtId="0" fontId="31" fillId="8" borderId="20" xfId="4" applyFont="1" applyFill="1" applyBorder="1"/>
    <xf numFmtId="0" fontId="27" fillId="8" borderId="19" xfId="4" applyFont="1" applyFill="1" applyBorder="1"/>
    <xf numFmtId="0" fontId="24" fillId="8" borderId="19" xfId="4" applyFont="1" applyFill="1" applyBorder="1"/>
    <xf numFmtId="0" fontId="21" fillId="8" borderId="19" xfId="4" applyFill="1" applyBorder="1"/>
    <xf numFmtId="49" fontId="21" fillId="9" borderId="0" xfId="4" applyNumberFormat="1" applyFill="1"/>
    <xf numFmtId="0" fontId="21" fillId="8" borderId="20" xfId="4" applyFill="1" applyBorder="1" applyAlignment="1">
      <alignment horizontal="center"/>
    </xf>
    <xf numFmtId="0" fontId="21" fillId="8" borderId="24" xfId="4" applyFill="1" applyBorder="1"/>
    <xf numFmtId="4" fontId="27" fillId="8" borderId="0" xfId="4" applyNumberFormat="1" applyFont="1" applyFill="1" applyAlignment="1">
      <alignment horizontal="center" wrapText="1"/>
    </xf>
    <xf numFmtId="0" fontId="27" fillId="8" borderId="0" xfId="4" applyFont="1" applyFill="1" applyAlignment="1">
      <alignment horizontal="center" wrapText="1"/>
    </xf>
    <xf numFmtId="0" fontId="9" fillId="8" borderId="0" xfId="3" applyFill="1" applyBorder="1" applyAlignment="1" applyProtection="1">
      <alignment horizontal="center" wrapText="1"/>
    </xf>
    <xf numFmtId="49" fontId="24" fillId="8" borderId="0" xfId="4" applyNumberFormat="1" applyFont="1" applyFill="1" applyAlignment="1">
      <alignment horizontal="center" vertical="center" wrapText="1"/>
    </xf>
    <xf numFmtId="0" fontId="27" fillId="8" borderId="19" xfId="4" applyFont="1" applyFill="1" applyBorder="1" applyAlignment="1">
      <alignment horizontal="center" vertical="center"/>
    </xf>
    <xf numFmtId="4" fontId="27" fillId="8" borderId="0" xfId="4" applyNumberFormat="1" applyFont="1" applyFill="1" applyAlignment="1">
      <alignment horizontal="center"/>
    </xf>
    <xf numFmtId="0" fontId="27" fillId="8" borderId="0" xfId="4" applyFont="1" applyFill="1" applyAlignment="1">
      <alignment horizontal="center"/>
    </xf>
    <xf numFmtId="0" fontId="9" fillId="8" borderId="0" xfId="3" applyFill="1" applyBorder="1" applyAlignment="1" applyProtection="1">
      <alignment horizontal="center"/>
    </xf>
    <xf numFmtId="49" fontId="24" fillId="8" borderId="0" xfId="4" applyNumberFormat="1" applyFont="1" applyFill="1" applyAlignment="1">
      <alignment horizontal="center" vertical="center"/>
    </xf>
    <xf numFmtId="0" fontId="21" fillId="28" borderId="0" xfId="4" applyFill="1"/>
    <xf numFmtId="0" fontId="56" fillId="8" borderId="0" xfId="0" applyFont="1" applyFill="1"/>
    <xf numFmtId="168" fontId="67" fillId="0" borderId="0" xfId="0" applyNumberFormat="1" applyFont="1" applyAlignment="1">
      <alignment horizontal="right" vertical="center"/>
    </xf>
    <xf numFmtId="168" fontId="0" fillId="0" borderId="0" xfId="0" applyNumberFormat="1" applyAlignment="1">
      <alignment horizontal="right" vertical="center" wrapText="1"/>
    </xf>
    <xf numFmtId="168" fontId="71" fillId="0" borderId="28" xfId="0" applyNumberFormat="1" applyFont="1" applyBorder="1" applyAlignment="1">
      <alignment horizontal="right" vertical="center"/>
    </xf>
    <xf numFmtId="43" fontId="96" fillId="8" borderId="0" xfId="8" applyNumberFormat="1" applyFont="1" applyFill="1" applyBorder="1"/>
    <xf numFmtId="43" fontId="78" fillId="8" borderId="0" xfId="0" applyNumberFormat="1" applyFont="1" applyFill="1" applyAlignment="1">
      <alignment horizontal="center" vertical="center"/>
    </xf>
    <xf numFmtId="0" fontId="78" fillId="8" borderId="0" xfId="6" applyFont="1" applyFill="1" applyAlignment="1">
      <alignment horizontal="center" vertical="center"/>
    </xf>
    <xf numFmtId="0" fontId="76" fillId="8" borderId="0" xfId="6" applyFont="1" applyFill="1" applyAlignment="1">
      <alignment horizontal="center"/>
    </xf>
    <xf numFmtId="0" fontId="80" fillId="8" borderId="0" xfId="6" applyFont="1" applyFill="1" applyAlignment="1">
      <alignment horizontal="left" vertical="center" wrapText="1"/>
    </xf>
    <xf numFmtId="0" fontId="82" fillId="8" borderId="0" xfId="6" applyFont="1" applyFill="1" applyAlignment="1">
      <alignment vertical="center"/>
    </xf>
    <xf numFmtId="0" fontId="83" fillId="8" borderId="0" xfId="6" applyFont="1" applyFill="1" applyAlignment="1">
      <alignment vertical="center"/>
    </xf>
    <xf numFmtId="0" fontId="78" fillId="8" borderId="0" xfId="6" applyFont="1" applyFill="1" applyAlignment="1" applyProtection="1">
      <alignment horizontal="left" vertical="center"/>
      <protection locked="0"/>
    </xf>
    <xf numFmtId="0" fontId="79" fillId="8" borderId="0" xfId="6" applyFont="1" applyFill="1"/>
    <xf numFmtId="0" fontId="78" fillId="8" borderId="0" xfId="6" applyFont="1" applyFill="1" applyAlignment="1">
      <alignment horizontal="left" vertical="center" wrapText="1"/>
    </xf>
    <xf numFmtId="0" fontId="78" fillId="8" borderId="0" xfId="6" applyFont="1" applyFill="1" applyAlignment="1">
      <alignment horizontal="right" vertical="center"/>
    </xf>
    <xf numFmtId="0" fontId="81" fillId="8" borderId="0" xfId="6" applyFont="1" applyFill="1"/>
    <xf numFmtId="0" fontId="75" fillId="8" borderId="0" xfId="6" applyFill="1" applyAlignment="1">
      <alignment horizontal="center" vertical="center"/>
    </xf>
    <xf numFmtId="0" fontId="84" fillId="8" borderId="0" xfId="6" applyFont="1" applyFill="1" applyAlignment="1">
      <alignment vertical="center"/>
    </xf>
    <xf numFmtId="0" fontId="85" fillId="8" borderId="0" xfId="6" applyFont="1" applyFill="1" applyAlignment="1">
      <alignment vertical="center"/>
    </xf>
    <xf numFmtId="0" fontId="86" fillId="8" borderId="0" xfId="6" applyFont="1" applyFill="1" applyAlignment="1">
      <alignment vertical="center"/>
    </xf>
    <xf numFmtId="0" fontId="88" fillId="8" borderId="0" xfId="6" applyFont="1" applyFill="1" applyAlignment="1">
      <alignment vertical="center"/>
    </xf>
    <xf numFmtId="0" fontId="89" fillId="8" borderId="0" xfId="6" applyFont="1" applyFill="1"/>
    <xf numFmtId="0" fontId="80" fillId="8" borderId="0" xfId="6" applyFont="1" applyFill="1"/>
    <xf numFmtId="168" fontId="80" fillId="8" borderId="0" xfId="6" applyNumberFormat="1" applyFont="1" applyFill="1" applyAlignment="1">
      <alignment horizontal="right" vertical="center" wrapText="1"/>
    </xf>
    <xf numFmtId="168" fontId="78" fillId="8" borderId="0" xfId="8" applyNumberFormat="1" applyFont="1" applyFill="1" applyBorder="1" applyAlignment="1">
      <alignment horizontal="right" vertical="center"/>
    </xf>
    <xf numFmtId="168" fontId="78" fillId="8" borderId="0" xfId="6" applyNumberFormat="1" applyFont="1" applyFill="1" applyAlignment="1" applyProtection="1">
      <alignment horizontal="right" vertical="center"/>
      <protection locked="0"/>
    </xf>
    <xf numFmtId="168" fontId="78" fillId="8" borderId="0" xfId="6" applyNumberFormat="1" applyFont="1" applyFill="1" applyAlignment="1">
      <alignment horizontal="right" vertical="center"/>
    </xf>
    <xf numFmtId="168" fontId="75" fillId="8" borderId="0" xfId="6" applyNumberFormat="1" applyFill="1" applyAlignment="1">
      <alignment horizontal="right" vertical="center"/>
    </xf>
    <xf numFmtId="168" fontId="78" fillId="8" borderId="0" xfId="0" applyNumberFormat="1" applyFont="1" applyFill="1" applyAlignment="1">
      <alignment horizontal="right" vertical="center"/>
    </xf>
    <xf numFmtId="168" fontId="87" fillId="8" borderId="0" xfId="7" applyNumberFormat="1" applyFont="1" applyFill="1" applyBorder="1" applyAlignment="1">
      <alignment horizontal="right" vertical="center"/>
    </xf>
    <xf numFmtId="168" fontId="76" fillId="8" borderId="0" xfId="6" applyNumberFormat="1" applyFont="1" applyFill="1" applyAlignment="1">
      <alignment horizontal="right" vertical="center"/>
    </xf>
    <xf numFmtId="168" fontId="78" fillId="8" borderId="0" xfId="9" applyNumberFormat="1" applyFont="1" applyFill="1" applyBorder="1" applyAlignment="1">
      <alignment horizontal="right" vertical="center"/>
    </xf>
    <xf numFmtId="168" fontId="90" fillId="8" borderId="0" xfId="6" applyNumberFormat="1" applyFont="1" applyFill="1" applyAlignment="1">
      <alignment horizontal="right" vertical="center"/>
    </xf>
    <xf numFmtId="168" fontId="75" fillId="0" borderId="0" xfId="6" applyNumberFormat="1" applyAlignment="1">
      <alignment horizontal="right" vertical="center"/>
    </xf>
    <xf numFmtId="0" fontId="78" fillId="0" borderId="0" xfId="6" applyFont="1" applyAlignment="1">
      <alignment horizontal="center"/>
    </xf>
    <xf numFmtId="0" fontId="56" fillId="8" borderId="0" xfId="0" applyFont="1" applyFill="1" applyAlignment="1">
      <alignment vertical="top"/>
    </xf>
    <xf numFmtId="0" fontId="56" fillId="8" borderId="0" xfId="0" applyFont="1" applyFill="1" applyAlignment="1">
      <alignment horizontal="center" vertical="top"/>
    </xf>
    <xf numFmtId="168" fontId="67" fillId="8" borderId="0" xfId="0" applyNumberFormat="1" applyFont="1" applyFill="1" applyAlignment="1">
      <alignment horizontal="right" vertical="center"/>
    </xf>
    <xf numFmtId="0" fontId="56" fillId="8" borderId="0" xfId="0" applyFont="1" applyFill="1" applyAlignment="1">
      <alignment vertical="center"/>
    </xf>
    <xf numFmtId="0" fontId="60" fillId="8" borderId="0" xfId="0" applyFont="1" applyFill="1" applyAlignment="1">
      <alignment horizontal="left" vertical="center"/>
    </xf>
    <xf numFmtId="0" fontId="60" fillId="8" borderId="0" xfId="0" applyFont="1" applyFill="1" applyAlignment="1">
      <alignment vertical="center"/>
    </xf>
    <xf numFmtId="49" fontId="56" fillId="0" borderId="0" xfId="0" applyNumberFormat="1" applyFont="1" applyAlignment="1">
      <alignment horizontal="center" vertical="center"/>
    </xf>
    <xf numFmtId="49" fontId="56" fillId="8" borderId="0" xfId="0" applyNumberFormat="1" applyFont="1" applyFill="1" applyAlignment="1">
      <alignment horizontal="center" vertical="center"/>
    </xf>
    <xf numFmtId="0" fontId="72" fillId="0" borderId="0" xfId="0" applyFont="1" applyAlignment="1">
      <alignment horizontal="right" vertical="center"/>
    </xf>
    <xf numFmtId="168" fontId="74" fillId="0" borderId="0" xfId="0" applyNumberFormat="1" applyFont="1" applyAlignment="1">
      <alignment horizontal="right" vertical="center"/>
    </xf>
    <xf numFmtId="0" fontId="56" fillId="8" borderId="0" xfId="0" applyFont="1" applyFill="1" applyAlignment="1">
      <alignment horizontal="left" vertical="center"/>
    </xf>
    <xf numFmtId="0" fontId="60" fillId="0" borderId="0" xfId="0" applyFont="1" applyAlignment="1">
      <alignment horizontal="right" vertical="center"/>
    </xf>
    <xf numFmtId="0" fontId="60" fillId="8" borderId="0" xfId="0" applyFont="1" applyFill="1" applyAlignment="1">
      <alignment horizontal="right" vertical="center"/>
    </xf>
    <xf numFmtId="168" fontId="73" fillId="0" borderId="0" xfId="0" applyNumberFormat="1" applyFont="1" applyAlignment="1">
      <alignment horizontal="right" vertical="center"/>
    </xf>
    <xf numFmtId="0" fontId="72" fillId="8" borderId="0" xfId="0" applyFont="1" applyFill="1" applyAlignment="1">
      <alignment horizontal="right" vertical="center"/>
    </xf>
    <xf numFmtId="168" fontId="73" fillId="8" borderId="0" xfId="0" applyNumberFormat="1" applyFont="1" applyFill="1" applyAlignment="1">
      <alignment horizontal="right" vertical="center"/>
    </xf>
    <xf numFmtId="0" fontId="65" fillId="8" borderId="0" xfId="0" applyFont="1" applyFill="1" applyAlignment="1">
      <alignment horizontal="right" vertical="center"/>
    </xf>
    <xf numFmtId="168" fontId="68" fillId="8" borderId="0" xfId="0" applyNumberFormat="1" applyFont="1" applyFill="1" applyAlignment="1">
      <alignment horizontal="right" vertical="center"/>
    </xf>
    <xf numFmtId="0" fontId="56" fillId="8" borderId="0" xfId="0" applyFont="1" applyFill="1" applyAlignment="1">
      <alignment horizontal="center" vertical="center"/>
    </xf>
    <xf numFmtId="168" fontId="69" fillId="0" borderId="0" xfId="0" applyNumberFormat="1" applyFont="1" applyAlignment="1">
      <alignment horizontal="right" vertical="center"/>
    </xf>
    <xf numFmtId="0" fontId="59" fillId="8" borderId="0" xfId="0" applyFont="1" applyFill="1" applyAlignment="1">
      <alignment vertical="center"/>
    </xf>
    <xf numFmtId="0" fontId="97" fillId="8" borderId="0" xfId="0" applyFont="1" applyFill="1" applyAlignment="1">
      <alignment horizontal="left" vertical="center" wrapText="1"/>
    </xf>
    <xf numFmtId="0" fontId="98" fillId="0" borderId="0" xfId="0" applyFont="1" applyAlignment="1">
      <alignment horizontal="left" vertical="center" wrapText="1"/>
    </xf>
    <xf numFmtId="168" fontId="97" fillId="8" borderId="0" xfId="0" applyNumberFormat="1" applyFont="1" applyFill="1" applyAlignment="1">
      <alignment horizontal="right" vertical="center" wrapText="1"/>
    </xf>
    <xf numFmtId="168" fontId="98" fillId="0" borderId="0" xfId="0" applyNumberFormat="1" applyFont="1" applyAlignment="1">
      <alignment horizontal="right" vertical="center" wrapText="1"/>
    </xf>
    <xf numFmtId="0" fontId="61" fillId="8" borderId="0" xfId="0" applyFont="1" applyFill="1" applyAlignment="1">
      <alignment horizontal="left" vertical="center"/>
    </xf>
    <xf numFmtId="168" fontId="70" fillId="8" borderId="0" xfId="0" applyNumberFormat="1" applyFont="1" applyFill="1" applyAlignment="1">
      <alignment horizontal="right" vertical="center"/>
    </xf>
    <xf numFmtId="49" fontId="62" fillId="0" borderId="0" xfId="0" applyNumberFormat="1" applyFont="1" applyAlignment="1">
      <alignment vertical="center" wrapText="1"/>
    </xf>
    <xf numFmtId="0" fontId="0" fillId="0" borderId="0" xfId="0" applyAlignment="1">
      <alignment vertical="center" wrapText="1"/>
    </xf>
    <xf numFmtId="0" fontId="56" fillId="8" borderId="0" xfId="0" applyFont="1" applyFill="1" applyAlignment="1">
      <alignment horizontal="center"/>
    </xf>
    <xf numFmtId="14" fontId="67" fillId="0" borderId="0" xfId="0" applyNumberFormat="1" applyFont="1" applyAlignment="1">
      <alignment horizontal="right" vertical="center"/>
    </xf>
    <xf numFmtId="0" fontId="58" fillId="8" borderId="0" xfId="0" applyFont="1" applyFill="1"/>
    <xf numFmtId="0" fontId="88" fillId="8" borderId="0" xfId="6" applyFont="1" applyFill="1"/>
    <xf numFmtId="0" fontId="6" fillId="8" borderId="0" xfId="0" applyFont="1" applyFill="1" applyAlignment="1">
      <alignment horizontal="left" vertical="center" wrapText="1"/>
    </xf>
    <xf numFmtId="43" fontId="6" fillId="8" borderId="0" xfId="0" applyNumberFormat="1" applyFont="1" applyFill="1" applyAlignment="1" applyProtection="1">
      <alignment horizontal="right" vertical="center"/>
      <protection locked="0"/>
    </xf>
    <xf numFmtId="168" fontId="6" fillId="8" borderId="0" xfId="0" applyNumberFormat="1" applyFont="1" applyFill="1" applyAlignment="1" applyProtection="1">
      <alignment horizontal="right" vertical="center"/>
      <protection locked="0"/>
    </xf>
    <xf numFmtId="0" fontId="100" fillId="8" borderId="0" xfId="0" applyFont="1" applyFill="1" applyAlignment="1">
      <alignment horizontal="left" vertical="center" wrapText="1"/>
    </xf>
    <xf numFmtId="43" fontId="100" fillId="8" borderId="0" xfId="0" applyNumberFormat="1" applyFont="1" applyFill="1" applyAlignment="1" applyProtection="1">
      <alignment horizontal="right" vertical="center"/>
      <protection locked="0"/>
    </xf>
    <xf numFmtId="0" fontId="96" fillId="8" borderId="0" xfId="0" applyFont="1" applyFill="1" applyAlignment="1">
      <alignment horizontal="left" vertical="center" wrapText="1"/>
    </xf>
    <xf numFmtId="0" fontId="85" fillId="8" borderId="40" xfId="7" applyFont="1" applyFill="1" applyBorder="1" applyAlignment="1">
      <alignment horizontal="left" vertical="center" wrapText="1"/>
    </xf>
    <xf numFmtId="43" fontId="85" fillId="8" borderId="40" xfId="7" applyNumberFormat="1" applyFont="1" applyFill="1" applyBorder="1" applyAlignment="1">
      <alignment horizontal="center" vertical="center"/>
    </xf>
    <xf numFmtId="168" fontId="85" fillId="8" borderId="40" xfId="7" applyNumberFormat="1" applyFont="1" applyFill="1" applyBorder="1" applyAlignment="1">
      <alignment horizontal="right" vertical="center"/>
    </xf>
    <xf numFmtId="0" fontId="91" fillId="8" borderId="0" xfId="6" applyFont="1" applyFill="1" applyAlignment="1">
      <alignment horizontal="right" vertical="center"/>
    </xf>
    <xf numFmtId="43" fontId="91" fillId="8" borderId="0" xfId="6" applyNumberFormat="1" applyFont="1" applyFill="1" applyAlignment="1">
      <alignment horizontal="center" vertical="center"/>
    </xf>
    <xf numFmtId="168" fontId="91" fillId="8" borderId="0" xfId="6" applyNumberFormat="1" applyFont="1" applyFill="1" applyAlignment="1">
      <alignment horizontal="right" vertical="center"/>
    </xf>
    <xf numFmtId="0" fontId="85" fillId="8" borderId="0" xfId="6" applyFont="1" applyFill="1" applyAlignment="1">
      <alignment horizontal="left" vertical="center" wrapText="1"/>
    </xf>
    <xf numFmtId="168" fontId="85" fillId="8" borderId="0" xfId="6" applyNumberFormat="1" applyFont="1" applyFill="1" applyAlignment="1">
      <alignment horizontal="right" vertical="center" wrapText="1"/>
    </xf>
    <xf numFmtId="0" fontId="101" fillId="8" borderId="0" xfId="6" applyFont="1" applyFill="1"/>
    <xf numFmtId="0" fontId="6" fillId="8" borderId="0" xfId="6" applyFont="1" applyFill="1"/>
    <xf numFmtId="0" fontId="6" fillId="0" borderId="0" xfId="6" applyFont="1"/>
    <xf numFmtId="0" fontId="102" fillId="8" borderId="0" xfId="6" applyFont="1" applyFill="1"/>
    <xf numFmtId="0" fontId="88" fillId="8" borderId="0" xfId="8" applyFont="1" applyFill="1" applyBorder="1" applyAlignment="1">
      <alignment horizontal="left" vertical="center" wrapText="1"/>
    </xf>
    <xf numFmtId="0" fontId="88" fillId="8" borderId="0" xfId="8" applyNumberFormat="1" applyFont="1" applyFill="1" applyBorder="1" applyAlignment="1">
      <alignment horizontal="right" vertical="center"/>
    </xf>
    <xf numFmtId="168" fontId="88" fillId="8" borderId="0" xfId="8" applyNumberFormat="1" applyFont="1" applyFill="1" applyBorder="1" applyAlignment="1">
      <alignment horizontal="right" vertical="center"/>
    </xf>
    <xf numFmtId="0" fontId="103" fillId="8" borderId="0" xfId="6" applyFont="1" applyFill="1"/>
    <xf numFmtId="0" fontId="103" fillId="0" borderId="0" xfId="6" applyFont="1"/>
    <xf numFmtId="43" fontId="6" fillId="8" borderId="0" xfId="0" applyNumberFormat="1" applyFont="1" applyFill="1" applyAlignment="1">
      <alignment horizontal="center" vertical="center"/>
    </xf>
    <xf numFmtId="168" fontId="6" fillId="8" borderId="0" xfId="0" applyNumberFormat="1" applyFont="1" applyFill="1" applyAlignment="1">
      <alignment horizontal="right" vertical="center"/>
    </xf>
    <xf numFmtId="0" fontId="89" fillId="8" borderId="0" xfId="6" applyFont="1" applyFill="1" applyAlignment="1">
      <alignment vertical="center"/>
    </xf>
    <xf numFmtId="0" fontId="80" fillId="8" borderId="0" xfId="6" applyFont="1" applyFill="1" applyAlignment="1">
      <alignment vertical="center"/>
    </xf>
    <xf numFmtId="0" fontId="80" fillId="0" borderId="0" xfId="6" applyFont="1" applyAlignment="1">
      <alignment vertical="center"/>
    </xf>
    <xf numFmtId="168" fontId="87" fillId="8" borderId="0" xfId="8" applyNumberFormat="1" applyFont="1" applyFill="1" applyBorder="1" applyAlignment="1">
      <alignment horizontal="right" vertical="center"/>
    </xf>
    <xf numFmtId="0" fontId="6" fillId="8" borderId="0" xfId="0" applyFont="1" applyFill="1" applyAlignment="1">
      <alignment vertical="center" wrapText="1"/>
    </xf>
    <xf numFmtId="43" fontId="6" fillId="8" borderId="0" xfId="0" applyNumberFormat="1" applyFont="1" applyFill="1" applyAlignment="1">
      <alignment vertical="center"/>
    </xf>
    <xf numFmtId="0" fontId="88" fillId="8" borderId="0" xfId="6" applyFont="1" applyFill="1" applyAlignment="1">
      <alignment horizontal="center" vertical="center"/>
    </xf>
    <xf numFmtId="0" fontId="85" fillId="8" borderId="0" xfId="6" applyFont="1" applyFill="1" applyAlignment="1">
      <alignment horizontal="left" vertical="center"/>
    </xf>
    <xf numFmtId="168" fontId="85" fillId="8" borderId="0" xfId="6" applyNumberFormat="1" applyFont="1" applyFill="1" applyAlignment="1">
      <alignment horizontal="right" vertical="center"/>
    </xf>
    <xf numFmtId="0" fontId="84" fillId="8" borderId="0" xfId="6" applyFont="1" applyFill="1"/>
    <xf numFmtId="0" fontId="85" fillId="8" borderId="0" xfId="6" applyFont="1" applyFill="1"/>
    <xf numFmtId="0" fontId="85" fillId="0" borderId="0" xfId="6" applyFont="1"/>
    <xf numFmtId="0" fontId="83" fillId="8" borderId="0" xfId="0" applyFont="1" applyFill="1" applyAlignment="1">
      <alignment horizontal="left" vertical="center" wrapText="1"/>
    </xf>
    <xf numFmtId="168" fontId="83" fillId="8" borderId="0" xfId="0" applyNumberFormat="1" applyFont="1" applyFill="1" applyAlignment="1" applyProtection="1">
      <alignment horizontal="right" vertical="center"/>
      <protection locked="0"/>
    </xf>
    <xf numFmtId="0" fontId="57" fillId="8" borderId="0" xfId="0" applyFont="1" applyFill="1" applyAlignment="1">
      <alignment vertical="center"/>
    </xf>
    <xf numFmtId="0" fontId="60" fillId="0" borderId="0" xfId="0" applyFont="1" applyAlignment="1">
      <alignment vertical="center"/>
    </xf>
    <xf numFmtId="49" fontId="75" fillId="8" borderId="0" xfId="6" applyNumberFormat="1" applyFill="1" applyAlignment="1">
      <alignment horizontal="center"/>
    </xf>
    <xf numFmtId="0" fontId="78" fillId="8" borderId="28" xfId="6" applyFont="1" applyFill="1" applyBorder="1" applyAlignment="1">
      <alignment horizontal="center"/>
    </xf>
    <xf numFmtId="168" fontId="0" fillId="8" borderId="0" xfId="0" applyNumberFormat="1" applyFill="1" applyAlignment="1">
      <alignment horizontal="right" vertical="center" wrapText="1"/>
    </xf>
    <xf numFmtId="14" fontId="75" fillId="8" borderId="0" xfId="6" applyNumberFormat="1" applyFill="1" applyAlignment="1">
      <alignment horizontal="right" vertical="center"/>
    </xf>
    <xf numFmtId="168" fontId="78" fillId="8" borderId="28" xfId="6" applyNumberFormat="1" applyFont="1" applyFill="1" applyBorder="1" applyAlignment="1">
      <alignment horizontal="right" vertical="center"/>
    </xf>
    <xf numFmtId="1" fontId="67" fillId="8" borderId="0" xfId="0" applyNumberFormat="1" applyFont="1" applyFill="1" applyAlignment="1">
      <alignment horizontal="center" vertical="center"/>
    </xf>
    <xf numFmtId="1" fontId="67" fillId="0" borderId="0" xfId="0" applyNumberFormat="1" applyFont="1" applyAlignment="1">
      <alignment horizontal="center" vertical="center"/>
    </xf>
    <xf numFmtId="1" fontId="69" fillId="8" borderId="0" xfId="0" applyNumberFormat="1" applyFont="1" applyFill="1" applyAlignment="1">
      <alignment horizontal="center" vertical="center"/>
    </xf>
    <xf numFmtId="1" fontId="69" fillId="0" borderId="0" xfId="0" applyNumberFormat="1" applyFont="1" applyAlignment="1">
      <alignment horizontal="center" vertical="center"/>
    </xf>
    <xf numFmtId="1" fontId="98" fillId="0" borderId="0" xfId="0" applyNumberFormat="1" applyFont="1" applyAlignment="1">
      <alignment horizontal="center" vertical="center" wrapText="1"/>
    </xf>
    <xf numFmtId="1" fontId="106" fillId="8" borderId="0" xfId="0" applyNumberFormat="1" applyFont="1" applyFill="1" applyAlignment="1">
      <alignment horizontal="center" vertical="center"/>
    </xf>
    <xf numFmtId="1" fontId="0" fillId="0" borderId="0" xfId="0" applyNumberFormat="1" applyAlignment="1">
      <alignment horizontal="center" vertical="center" wrapText="1"/>
    </xf>
    <xf numFmtId="0" fontId="104" fillId="8" borderId="0" xfId="6" applyFont="1" applyFill="1"/>
    <xf numFmtId="0" fontId="107" fillId="8" borderId="0" xfId="6" applyFont="1" applyFill="1"/>
    <xf numFmtId="0" fontId="104" fillId="0" borderId="0" xfId="6" applyFont="1"/>
    <xf numFmtId="0" fontId="4" fillId="8" borderId="0" xfId="9" applyFont="1" applyFill="1" applyBorder="1" applyAlignment="1">
      <alignment wrapText="1"/>
    </xf>
    <xf numFmtId="168" fontId="4" fillId="8" borderId="0" xfId="9" applyNumberFormat="1" applyFont="1" applyFill="1" applyBorder="1" applyAlignment="1">
      <alignment horizontal="right" vertical="center"/>
    </xf>
    <xf numFmtId="0" fontId="0" fillId="0" borderId="0" xfId="0" applyAlignment="1">
      <alignment horizontal="center" wrapText="1"/>
    </xf>
    <xf numFmtId="0" fontId="92" fillId="8" borderId="0" xfId="0" applyFont="1" applyFill="1" applyAlignment="1">
      <alignment horizontal="center" vertical="center" wrapText="1"/>
    </xf>
    <xf numFmtId="168" fontId="29" fillId="8" borderId="0" xfId="4" applyNumberFormat="1" applyFont="1" applyFill="1"/>
    <xf numFmtId="6" fontId="78" fillId="8" borderId="0" xfId="8" applyNumberFormat="1" applyFont="1" applyFill="1" applyBorder="1" applyAlignment="1">
      <alignment horizontal="right" vertical="center"/>
    </xf>
    <xf numFmtId="6" fontId="78" fillId="8" borderId="0" xfId="9" applyNumberFormat="1" applyFont="1" applyFill="1" applyBorder="1" applyAlignment="1">
      <alignment horizontal="right" vertical="center"/>
    </xf>
    <xf numFmtId="168" fontId="29" fillId="8" borderId="0" xfId="4" applyNumberFormat="1" applyFont="1" applyFill="1" applyAlignment="1">
      <alignment horizontal="center"/>
    </xf>
    <xf numFmtId="168" fontId="29" fillId="8" borderId="23" xfId="4" applyNumberFormat="1" applyFont="1" applyFill="1" applyBorder="1"/>
    <xf numFmtId="0" fontId="108" fillId="8" borderId="0" xfId="6" applyFont="1" applyFill="1"/>
    <xf numFmtId="0" fontId="3" fillId="8" borderId="0" xfId="0" applyFont="1" applyFill="1" applyAlignment="1">
      <alignment horizontal="left" vertical="center" wrapText="1"/>
    </xf>
    <xf numFmtId="168" fontId="3" fillId="8" borderId="0" xfId="0" applyNumberFormat="1" applyFont="1" applyFill="1" applyAlignment="1" applyProtection="1">
      <alignment horizontal="right" vertical="center"/>
      <protection locked="0"/>
    </xf>
    <xf numFmtId="0" fontId="109" fillId="8" borderId="0" xfId="6" applyFont="1" applyFill="1"/>
    <xf numFmtId="0" fontId="109" fillId="0" borderId="0" xfId="6" applyFont="1"/>
    <xf numFmtId="0" fontId="0" fillId="11" borderId="0" xfId="0" applyFill="1"/>
    <xf numFmtId="0" fontId="21" fillId="11" borderId="0" xfId="4" applyFill="1" applyAlignment="1">
      <alignment horizontal="center" vertical="center" wrapText="1"/>
    </xf>
    <xf numFmtId="0" fontId="21" fillId="13" borderId="50" xfId="4" applyFill="1" applyBorder="1"/>
    <xf numFmtId="0" fontId="29" fillId="8" borderId="54" xfId="4" applyFont="1" applyFill="1" applyBorder="1"/>
    <xf numFmtId="165" fontId="5" fillId="4" borderId="3" xfId="0" applyNumberFormat="1" applyFont="1" applyFill="1" applyBorder="1" applyAlignment="1">
      <alignment horizontal="left" vertical="center" wrapText="1" indent="1"/>
    </xf>
    <xf numFmtId="8" fontId="0" fillId="8" borderId="12" xfId="0" applyNumberFormat="1" applyFill="1" applyBorder="1" applyAlignment="1" applyProtection="1">
      <alignment horizontal="left" vertical="center" wrapText="1" indent="1"/>
      <protection locked="0"/>
    </xf>
    <xf numFmtId="8" fontId="0" fillId="8" borderId="12" xfId="0" applyNumberFormat="1" applyFill="1" applyBorder="1" applyAlignment="1">
      <alignment horizontal="left" vertical="center" wrapText="1" indent="1"/>
    </xf>
    <xf numFmtId="0" fontId="9" fillId="0" borderId="0" xfId="3" applyBorder="1" applyAlignment="1" applyProtection="1">
      <alignment horizontal="center" wrapText="1"/>
    </xf>
    <xf numFmtId="0" fontId="30" fillId="8" borderId="11" xfId="4" applyFont="1" applyFill="1" applyBorder="1"/>
    <xf numFmtId="0" fontId="30" fillId="8" borderId="12" xfId="4" applyFont="1" applyFill="1" applyBorder="1"/>
    <xf numFmtId="0" fontId="29" fillId="13" borderId="0" xfId="4" applyFont="1" applyFill="1"/>
    <xf numFmtId="0" fontId="27" fillId="9" borderId="19" xfId="4" applyFont="1" applyFill="1" applyBorder="1" applyAlignment="1">
      <alignment horizontal="center" vertical="center" wrapText="1"/>
    </xf>
    <xf numFmtId="0" fontId="27" fillId="9" borderId="0" xfId="4" applyFont="1" applyFill="1" applyAlignment="1">
      <alignment wrapText="1"/>
    </xf>
    <xf numFmtId="4" fontId="27" fillId="9" borderId="0" xfId="4" applyNumberFormat="1" applyFont="1" applyFill="1" applyAlignment="1">
      <alignment horizontal="center" wrapText="1"/>
    </xf>
    <xf numFmtId="49" fontId="24" fillId="16" borderId="0" xfId="4" applyNumberFormat="1" applyFont="1" applyFill="1" applyAlignment="1">
      <alignment horizontal="center" vertical="center" wrapText="1"/>
    </xf>
    <xf numFmtId="0" fontId="21" fillId="16" borderId="0" xfId="4" applyFill="1" applyAlignment="1">
      <alignment horizontal="center" vertical="center" wrapText="1"/>
    </xf>
    <xf numFmtId="0" fontId="30" fillId="8" borderId="27" xfId="4" applyFont="1" applyFill="1" applyBorder="1"/>
    <xf numFmtId="0" fontId="37" fillId="8" borderId="31" xfId="4" applyFont="1" applyFill="1" applyBorder="1"/>
    <xf numFmtId="0" fontId="37" fillId="8" borderId="13" xfId="4" applyFont="1" applyFill="1" applyBorder="1"/>
    <xf numFmtId="0" fontId="37" fillId="8" borderId="26" xfId="4" applyFont="1" applyFill="1" applyBorder="1"/>
    <xf numFmtId="10" fontId="113" fillId="31" borderId="10" xfId="4" applyNumberFormat="1" applyFont="1" applyFill="1" applyBorder="1" applyAlignment="1">
      <alignment horizontal="center" vertical="center" wrapText="1"/>
    </xf>
    <xf numFmtId="0" fontId="27" fillId="8" borderId="36" xfId="4" applyFont="1" applyFill="1" applyBorder="1"/>
    <xf numFmtId="0" fontId="27" fillId="9" borderId="27" xfId="4" applyFont="1" applyFill="1" applyBorder="1" applyAlignment="1" applyProtection="1">
      <alignment horizontal="center" vertical="center" wrapText="1"/>
      <protection locked="0"/>
    </xf>
    <xf numFmtId="0" fontId="27" fillId="9" borderId="11" xfId="4" applyFont="1" applyFill="1" applyBorder="1" applyAlignment="1" applyProtection="1">
      <alignment wrapText="1"/>
      <protection locked="0"/>
    </xf>
    <xf numFmtId="0" fontId="27" fillId="9" borderId="12" xfId="4" applyFont="1" applyFill="1" applyBorder="1" applyAlignment="1" applyProtection="1">
      <alignment wrapText="1"/>
      <protection locked="0"/>
    </xf>
    <xf numFmtId="4" fontId="27" fillId="9" borderId="10" xfId="4" applyNumberFormat="1" applyFont="1" applyFill="1" applyBorder="1" applyAlignment="1" applyProtection="1">
      <alignment horizontal="center" wrapText="1"/>
      <protection locked="0"/>
    </xf>
    <xf numFmtId="0" fontId="27" fillId="9" borderId="11" xfId="4" applyFont="1" applyFill="1" applyBorder="1" applyAlignment="1">
      <alignment horizontal="center" wrapText="1"/>
    </xf>
    <xf numFmtId="0" fontId="27" fillId="9" borderId="12" xfId="4" applyFont="1" applyFill="1" applyBorder="1" applyAlignment="1">
      <alignment horizontal="center" wrapText="1"/>
    </xf>
    <xf numFmtId="166" fontId="9" fillId="8" borderId="36" xfId="3" applyNumberFormat="1" applyFill="1" applyBorder="1" applyAlignment="1" applyProtection="1">
      <alignment horizontal="center" wrapText="1"/>
    </xf>
    <xf numFmtId="0" fontId="9" fillId="0" borderId="0" xfId="3" applyAlignment="1" applyProtection="1">
      <alignment horizontal="center" wrapText="1"/>
    </xf>
    <xf numFmtId="0" fontId="9" fillId="0" borderId="0" xfId="3" applyAlignment="1">
      <alignment horizontal="center" wrapText="1"/>
    </xf>
    <xf numFmtId="0" fontId="9" fillId="0" borderId="21" xfId="3" applyBorder="1" applyAlignment="1">
      <alignment horizontal="center" wrapText="1"/>
    </xf>
    <xf numFmtId="49" fontId="24" fillId="16" borderId="10" xfId="4" applyNumberFormat="1" applyFont="1" applyFill="1" applyBorder="1" applyAlignment="1" applyProtection="1">
      <alignment horizontal="center" vertical="center" wrapText="1"/>
      <protection locked="0"/>
    </xf>
    <xf numFmtId="0" fontId="21" fillId="16" borderId="12" xfId="4" applyFill="1" applyBorder="1" applyAlignment="1" applyProtection="1">
      <alignment horizontal="center" vertical="center" wrapText="1"/>
      <protection locked="0"/>
    </xf>
    <xf numFmtId="0" fontId="27" fillId="5" borderId="27" xfId="4" applyFont="1" applyFill="1" applyBorder="1" applyAlignment="1">
      <alignment horizontal="center" vertical="center" wrapText="1"/>
    </xf>
    <xf numFmtId="0" fontId="0" fillId="0" borderId="11" xfId="0" applyBorder="1" applyAlignment="1">
      <alignment wrapText="1"/>
    </xf>
    <xf numFmtId="0" fontId="15" fillId="4" borderId="10" xfId="0" applyFont="1" applyFill="1" applyBorder="1" applyAlignment="1" applyProtection="1">
      <alignment horizontal="center" shrinkToFit="1"/>
      <protection locked="0"/>
    </xf>
    <xf numFmtId="0" fontId="15" fillId="4" borderId="11" xfId="0" applyFont="1" applyFill="1" applyBorder="1" applyAlignment="1" applyProtection="1">
      <alignment horizontal="center" shrinkToFit="1"/>
      <protection locked="0"/>
    </xf>
    <xf numFmtId="0" fontId="15" fillId="4" borderId="12" xfId="0" applyFont="1" applyFill="1" applyBorder="1" applyAlignment="1" applyProtection="1">
      <alignment horizontal="center" shrinkToFit="1"/>
      <protection locked="0"/>
    </xf>
    <xf numFmtId="0" fontId="22" fillId="11" borderId="17" xfId="4" applyFont="1" applyFill="1" applyBorder="1" applyAlignment="1">
      <alignment wrapText="1"/>
    </xf>
    <xf numFmtId="0" fontId="22" fillId="11" borderId="0" xfId="4" applyFont="1" applyFill="1" applyAlignment="1">
      <alignment wrapText="1"/>
    </xf>
    <xf numFmtId="17" fontId="22" fillId="11" borderId="17" xfId="4" applyNumberFormat="1" applyFont="1" applyFill="1" applyBorder="1" applyAlignment="1">
      <alignment horizontal="center" vertical="center" wrapText="1"/>
    </xf>
    <xf numFmtId="0" fontId="21" fillId="0" borderId="17" xfId="4" applyBorder="1" applyAlignment="1">
      <alignment horizontal="center" vertical="center" wrapText="1"/>
    </xf>
    <xf numFmtId="0" fontId="21" fillId="0" borderId="0" xfId="4" applyAlignment="1">
      <alignment horizontal="center" vertical="center" wrapText="1"/>
    </xf>
    <xf numFmtId="0" fontId="35" fillId="11" borderId="0" xfId="4" applyFont="1" applyFill="1" applyAlignment="1">
      <alignment wrapText="1"/>
    </xf>
    <xf numFmtId="0" fontId="26" fillId="0" borderId="0" xfId="4" applyFont="1" applyAlignment="1">
      <alignment wrapText="1"/>
    </xf>
    <xf numFmtId="0" fontId="24" fillId="13" borderId="19" xfId="4" applyFont="1" applyFill="1" applyBorder="1" applyAlignment="1">
      <alignment horizontal="center" vertical="center"/>
    </xf>
    <xf numFmtId="0" fontId="21" fillId="0" borderId="21" xfId="4" applyBorder="1" applyAlignment="1">
      <alignment horizontal="center" vertical="center"/>
    </xf>
    <xf numFmtId="0" fontId="21" fillId="16" borderId="10" xfId="4" applyFill="1" applyBorder="1" applyProtection="1">
      <protection locked="0"/>
    </xf>
    <xf numFmtId="0" fontId="21" fillId="16" borderId="11" xfId="4" applyFill="1" applyBorder="1" applyProtection="1">
      <protection locked="0"/>
    </xf>
    <xf numFmtId="0" fontId="21" fillId="16" borderId="28" xfId="4" applyFill="1" applyBorder="1" applyProtection="1">
      <protection locked="0"/>
    </xf>
    <xf numFmtId="0" fontId="21" fillId="16" borderId="30" xfId="4" applyFill="1" applyBorder="1" applyProtection="1">
      <protection locked="0"/>
    </xf>
    <xf numFmtId="0" fontId="21" fillId="13" borderId="36" xfId="4" applyFill="1" applyBorder="1" applyAlignment="1">
      <alignment horizontal="center" wrapText="1"/>
    </xf>
    <xf numFmtId="0" fontId="21" fillId="0" borderId="0" xfId="4" applyAlignment="1">
      <alignment horizontal="center" wrapText="1"/>
    </xf>
    <xf numFmtId="49" fontId="24" fillId="16" borderId="10" xfId="4" applyNumberFormat="1" applyFont="1" applyFill="1" applyBorder="1" applyAlignment="1" applyProtection="1">
      <alignment wrapText="1"/>
      <protection locked="0"/>
    </xf>
    <xf numFmtId="49" fontId="21" fillId="16" borderId="11" xfId="4" applyNumberFormat="1" applyFill="1" applyBorder="1" applyAlignment="1" applyProtection="1">
      <alignment wrapText="1"/>
      <protection locked="0"/>
    </xf>
    <xf numFmtId="49" fontId="21" fillId="16" borderId="12" xfId="4" applyNumberFormat="1" applyFill="1" applyBorder="1" applyAlignment="1" applyProtection="1">
      <alignment wrapText="1"/>
      <protection locked="0"/>
    </xf>
    <xf numFmtId="166" fontId="36" fillId="8" borderId="36" xfId="4" applyNumberFormat="1" applyFont="1" applyFill="1" applyBorder="1" applyAlignment="1">
      <alignment horizontal="center" vertical="center" wrapText="1"/>
    </xf>
    <xf numFmtId="0" fontId="36" fillId="0" borderId="0" xfId="4" applyFont="1" applyAlignment="1">
      <alignment horizontal="center" vertical="center" wrapText="1"/>
    </xf>
    <xf numFmtId="169" fontId="24" fillId="16" borderId="10" xfId="4" applyNumberFormat="1" applyFont="1" applyFill="1" applyBorder="1" applyAlignment="1" applyProtection="1">
      <alignment horizontal="center" vertical="center" wrapText="1"/>
      <protection locked="0"/>
    </xf>
    <xf numFmtId="169" fontId="21" fillId="16" borderId="11" xfId="4" applyNumberFormat="1" applyFill="1" applyBorder="1" applyAlignment="1" applyProtection="1">
      <alignment horizontal="center" vertical="center" wrapText="1"/>
      <protection locked="0"/>
    </xf>
    <xf numFmtId="169" fontId="21" fillId="16" borderId="12" xfId="4" applyNumberFormat="1" applyFill="1" applyBorder="1" applyAlignment="1" applyProtection="1">
      <alignment horizontal="center" vertical="center" wrapText="1"/>
      <protection locked="0"/>
    </xf>
    <xf numFmtId="0" fontId="29" fillId="8" borderId="0" xfId="4" applyFont="1" applyFill="1" applyAlignment="1">
      <alignment horizontal="center" vertical="center" wrapText="1"/>
    </xf>
    <xf numFmtId="0" fontId="36" fillId="13" borderId="19" xfId="4" applyFont="1" applyFill="1" applyBorder="1" applyAlignment="1">
      <alignment horizontal="center" vertical="center"/>
    </xf>
    <xf numFmtId="0" fontId="36" fillId="0" borderId="21" xfId="4" applyFont="1" applyBorder="1" applyAlignment="1">
      <alignment horizontal="center" vertical="center"/>
    </xf>
    <xf numFmtId="167" fontId="24" fillId="16" borderId="10" xfId="4" applyNumberFormat="1" applyFont="1" applyFill="1" applyBorder="1" applyAlignment="1" applyProtection="1">
      <alignment wrapText="1"/>
      <protection locked="0"/>
    </xf>
    <xf numFmtId="167" fontId="21" fillId="16" borderId="11" xfId="4" applyNumberFormat="1" applyFill="1" applyBorder="1" applyAlignment="1" applyProtection="1">
      <alignment wrapText="1"/>
      <protection locked="0"/>
    </xf>
    <xf numFmtId="167" fontId="21" fillId="16" borderId="12" xfId="4" applyNumberFormat="1" applyFill="1" applyBorder="1" applyAlignment="1" applyProtection="1">
      <alignment wrapText="1"/>
      <protection locked="0"/>
    </xf>
    <xf numFmtId="0" fontId="36" fillId="8" borderId="0" xfId="4" applyFont="1" applyFill="1" applyAlignment="1">
      <alignment horizontal="center" vertical="center" wrapText="1"/>
    </xf>
    <xf numFmtId="0" fontId="36" fillId="8" borderId="21" xfId="4" applyFont="1" applyFill="1" applyBorder="1" applyAlignment="1">
      <alignment horizontal="center" vertical="center" wrapText="1"/>
    </xf>
    <xf numFmtId="0" fontId="24" fillId="18" borderId="10" xfId="4" applyFont="1" applyFill="1" applyBorder="1" applyAlignment="1" applyProtection="1">
      <alignment horizontal="center" vertical="center" wrapText="1"/>
      <protection locked="0"/>
    </xf>
    <xf numFmtId="0" fontId="21" fillId="18" borderId="11" xfId="4" applyFill="1" applyBorder="1" applyAlignment="1" applyProtection="1">
      <alignment horizontal="center" vertical="center" wrapText="1"/>
      <protection locked="0"/>
    </xf>
    <xf numFmtId="0" fontId="21" fillId="0" borderId="11" xfId="4" applyBorder="1" applyAlignment="1" applyProtection="1">
      <alignment wrapText="1"/>
      <protection locked="0"/>
    </xf>
    <xf numFmtId="0" fontId="21" fillId="0" borderId="12" xfId="4" applyBorder="1" applyAlignment="1" applyProtection="1">
      <alignment wrapText="1"/>
      <protection locked="0"/>
    </xf>
    <xf numFmtId="0" fontId="66" fillId="8" borderId="36" xfId="4" applyFont="1" applyFill="1" applyBorder="1" applyAlignment="1">
      <alignment horizontal="center" vertical="center" wrapText="1"/>
    </xf>
    <xf numFmtId="0" fontId="66" fillId="8" borderId="0" xfId="4" applyFont="1" applyFill="1" applyAlignment="1">
      <alignment horizontal="center" vertical="center" wrapText="1"/>
    </xf>
    <xf numFmtId="0" fontId="42" fillId="0" borderId="0" xfId="4" applyFont="1" applyAlignment="1">
      <alignment horizontal="center" vertical="center" wrapText="1"/>
    </xf>
    <xf numFmtId="0" fontId="21" fillId="18" borderId="10" xfId="4" applyFill="1" applyBorder="1" applyAlignment="1" applyProtection="1">
      <alignment horizontal="center" vertical="center" shrinkToFit="1"/>
      <protection locked="0"/>
    </xf>
    <xf numFmtId="0" fontId="0" fillId="0" borderId="11" xfId="0" applyBorder="1" applyAlignment="1">
      <alignment shrinkToFit="1"/>
    </xf>
    <xf numFmtId="0" fontId="0" fillId="0" borderId="36" xfId="0" applyBorder="1" applyAlignment="1" applyProtection="1">
      <alignment wrapText="1"/>
      <protection locked="0"/>
    </xf>
    <xf numFmtId="0" fontId="0" fillId="0" borderId="21" xfId="0" applyBorder="1" applyAlignment="1" applyProtection="1">
      <alignment wrapText="1"/>
      <protection locked="0"/>
    </xf>
    <xf numFmtId="0" fontId="36" fillId="5" borderId="19" xfId="4" applyFont="1" applyFill="1" applyBorder="1" applyAlignment="1">
      <alignment horizontal="center" vertical="center" wrapText="1"/>
    </xf>
    <xf numFmtId="0" fontId="36" fillId="5" borderId="0" xfId="4" applyFont="1" applyFill="1" applyAlignment="1">
      <alignment horizontal="center" vertical="center" wrapText="1"/>
    </xf>
    <xf numFmtId="0" fontId="36" fillId="14" borderId="27" xfId="4" applyFont="1" applyFill="1" applyBorder="1" applyAlignment="1">
      <alignment horizontal="center"/>
    </xf>
    <xf numFmtId="0" fontId="21" fillId="14" borderId="11" xfId="4" applyFill="1" applyBorder="1" applyAlignment="1">
      <alignment horizontal="center"/>
    </xf>
    <xf numFmtId="0" fontId="21" fillId="14" borderId="12" xfId="4" applyFill="1" applyBorder="1" applyAlignment="1">
      <alignment horizontal="center"/>
    </xf>
    <xf numFmtId="0" fontId="41" fillId="14" borderId="10" xfId="4" applyFont="1" applyFill="1" applyBorder="1" applyAlignment="1">
      <alignment horizontal="center" wrapText="1"/>
    </xf>
    <xf numFmtId="0" fontId="41" fillId="14" borderId="28" xfId="4" applyFont="1" applyFill="1" applyBorder="1" applyAlignment="1">
      <alignment horizontal="center" wrapText="1"/>
    </xf>
    <xf numFmtId="0" fontId="41" fillId="14" borderId="11" xfId="4" applyFont="1" applyFill="1" applyBorder="1" applyAlignment="1">
      <alignment horizontal="center" wrapText="1"/>
    </xf>
    <xf numFmtId="0" fontId="41" fillId="14" borderId="37" xfId="4" applyFont="1" applyFill="1" applyBorder="1" applyAlignment="1">
      <alignment horizontal="center" wrapText="1"/>
    </xf>
    <xf numFmtId="0" fontId="21" fillId="8" borderId="27" xfId="4" applyFill="1" applyBorder="1"/>
    <xf numFmtId="0" fontId="21" fillId="8" borderId="11" xfId="4" applyFill="1" applyBorder="1"/>
    <xf numFmtId="0" fontId="21" fillId="13" borderId="12" xfId="4" applyFill="1" applyBorder="1"/>
    <xf numFmtId="168" fontId="21" fillId="27" borderId="10" xfId="4" applyNumberFormat="1" applyFill="1" applyBorder="1" applyAlignment="1" applyProtection="1">
      <alignment vertical="center"/>
      <protection locked="0"/>
    </xf>
    <xf numFmtId="168" fontId="21" fillId="27" borderId="11" xfId="4" applyNumberFormat="1" applyFill="1" applyBorder="1" applyAlignment="1" applyProtection="1">
      <alignment vertical="center"/>
      <protection locked="0"/>
    </xf>
    <xf numFmtId="168" fontId="21" fillId="27" borderId="12" xfId="4" applyNumberFormat="1" applyFill="1" applyBorder="1" applyAlignment="1" applyProtection="1">
      <alignment vertical="center"/>
      <protection locked="0"/>
    </xf>
    <xf numFmtId="0" fontId="30" fillId="8" borderId="10" xfId="4" applyFont="1" applyFill="1" applyBorder="1"/>
    <xf numFmtId="0" fontId="30" fillId="8" borderId="11" xfId="4" applyFont="1" applyFill="1" applyBorder="1"/>
    <xf numFmtId="0" fontId="30" fillId="8" borderId="12" xfId="4" applyFont="1" applyFill="1" applyBorder="1"/>
    <xf numFmtId="168" fontId="21" fillId="27" borderId="10" xfId="4" applyNumberFormat="1" applyFill="1" applyBorder="1" applyAlignment="1" applyProtection="1">
      <alignment horizontal="right" vertical="center"/>
      <protection locked="0"/>
    </xf>
    <xf numFmtId="168" fontId="21" fillId="27" borderId="11" xfId="4" applyNumberFormat="1" applyFill="1" applyBorder="1" applyAlignment="1" applyProtection="1">
      <alignment horizontal="right" vertical="center"/>
      <protection locked="0"/>
    </xf>
    <xf numFmtId="168" fontId="21" fillId="27" borderId="12" xfId="4" applyNumberFormat="1" applyFill="1" applyBorder="1" applyAlignment="1" applyProtection="1">
      <alignment horizontal="right" vertical="center"/>
      <protection locked="0"/>
    </xf>
    <xf numFmtId="0" fontId="21" fillId="9" borderId="11" xfId="4" applyFill="1" applyBorder="1" applyAlignment="1" applyProtection="1">
      <alignment horizontal="center" vertical="center" wrapText="1"/>
      <protection locked="0"/>
    </xf>
    <xf numFmtId="0" fontId="21" fillId="9" borderId="12" xfId="4" applyFill="1" applyBorder="1" applyAlignment="1" applyProtection="1">
      <alignment horizontal="center" vertical="center" wrapText="1"/>
      <protection locked="0"/>
    </xf>
    <xf numFmtId="0" fontId="54" fillId="0" borderId="0" xfId="4" applyFont="1" applyAlignment="1">
      <alignment horizontal="center" wrapText="1"/>
    </xf>
    <xf numFmtId="0" fontId="38" fillId="0" borderId="0" xfId="4" applyFont="1" applyAlignment="1">
      <alignment horizontal="center" wrapText="1"/>
    </xf>
    <xf numFmtId="0" fontId="38" fillId="0" borderId="20" xfId="4" applyFont="1" applyBorder="1" applyAlignment="1">
      <alignment horizontal="center" wrapText="1"/>
    </xf>
    <xf numFmtId="49" fontId="39" fillId="18" borderId="31" xfId="4" applyNumberFormat="1" applyFont="1" applyFill="1" applyBorder="1" applyAlignment="1" applyProtection="1">
      <alignment horizontal="center" vertical="center" wrapText="1"/>
      <protection locked="0"/>
    </xf>
    <xf numFmtId="49" fontId="39" fillId="18" borderId="13" xfId="4" applyNumberFormat="1" applyFont="1" applyFill="1" applyBorder="1" applyAlignment="1" applyProtection="1">
      <alignment horizontal="center" vertical="center" wrapText="1"/>
      <protection locked="0"/>
    </xf>
    <xf numFmtId="49" fontId="39" fillId="18" borderId="12" xfId="4" applyNumberFormat="1" applyFont="1" applyFill="1" applyBorder="1" applyAlignment="1" applyProtection="1">
      <alignment horizontal="center" vertical="center" wrapText="1"/>
      <protection locked="0"/>
    </xf>
    <xf numFmtId="49" fontId="39" fillId="9" borderId="10" xfId="4" applyNumberFormat="1" applyFont="1" applyFill="1" applyBorder="1" applyAlignment="1" applyProtection="1">
      <alignment horizontal="center" vertical="center" wrapText="1"/>
      <protection locked="0"/>
    </xf>
    <xf numFmtId="49" fontId="39" fillId="9" borderId="11" xfId="4" applyNumberFormat="1" applyFont="1" applyFill="1" applyBorder="1" applyAlignment="1" applyProtection="1">
      <alignment horizontal="center" vertical="center" wrapText="1"/>
      <protection locked="0"/>
    </xf>
    <xf numFmtId="49" fontId="39" fillId="9" borderId="12" xfId="4" applyNumberFormat="1" applyFont="1" applyFill="1" applyBorder="1" applyAlignment="1" applyProtection="1">
      <alignment horizontal="center" vertical="center" wrapText="1"/>
      <protection locked="0"/>
    </xf>
    <xf numFmtId="0" fontId="27" fillId="8" borderId="27" xfId="4" applyFont="1" applyFill="1" applyBorder="1"/>
    <xf numFmtId="0" fontId="27" fillId="8" borderId="11" xfId="4" applyFont="1" applyFill="1" applyBorder="1"/>
    <xf numFmtId="0" fontId="27" fillId="8" borderId="12" xfId="4" applyFont="1" applyFill="1" applyBorder="1"/>
    <xf numFmtId="0" fontId="27" fillId="8" borderId="31" xfId="4" applyFont="1" applyFill="1" applyBorder="1"/>
    <xf numFmtId="0" fontId="27" fillId="8" borderId="13" xfId="4" applyFont="1" applyFill="1" applyBorder="1"/>
    <xf numFmtId="0" fontId="27" fillId="8" borderId="26" xfId="4" applyFont="1" applyFill="1" applyBorder="1"/>
    <xf numFmtId="176" fontId="27" fillId="27" borderId="31" xfId="4" applyNumberFormat="1" applyFont="1" applyFill="1" applyBorder="1" applyAlignment="1" applyProtection="1">
      <alignment horizontal="right" vertical="center"/>
      <protection locked="0"/>
    </xf>
    <xf numFmtId="176" fontId="27" fillId="27" borderId="13" xfId="4" applyNumberFormat="1" applyFont="1" applyFill="1" applyBorder="1" applyAlignment="1" applyProtection="1">
      <alignment horizontal="right" vertical="center"/>
      <protection locked="0"/>
    </xf>
    <xf numFmtId="176" fontId="27" fillId="27" borderId="26" xfId="4" applyNumberFormat="1" applyFont="1" applyFill="1" applyBorder="1" applyAlignment="1" applyProtection="1">
      <alignment horizontal="right" vertical="center"/>
      <protection locked="0"/>
    </xf>
    <xf numFmtId="0" fontId="42" fillId="8" borderId="11" xfId="4" applyFont="1" applyFill="1" applyBorder="1" applyAlignment="1">
      <alignment wrapText="1"/>
    </xf>
    <xf numFmtId="0" fontId="42" fillId="8" borderId="12" xfId="4" applyFont="1" applyFill="1" applyBorder="1" applyAlignment="1">
      <alignment wrapText="1"/>
    </xf>
    <xf numFmtId="0" fontId="21" fillId="8" borderId="10" xfId="4" applyFill="1" applyBorder="1"/>
    <xf numFmtId="0" fontId="21" fillId="8" borderId="12" xfId="4" applyFill="1" applyBorder="1"/>
    <xf numFmtId="168" fontId="21" fillId="27" borderId="31" xfId="4" applyNumberFormat="1" applyFill="1" applyBorder="1" applyAlignment="1" applyProtection="1">
      <alignment horizontal="right" vertical="center"/>
      <protection locked="0"/>
    </xf>
    <xf numFmtId="168" fontId="21" fillId="27" borderId="13" xfId="4" applyNumberFormat="1" applyFill="1" applyBorder="1" applyAlignment="1" applyProtection="1">
      <alignment horizontal="right" vertical="center"/>
      <protection locked="0"/>
    </xf>
    <xf numFmtId="168" fontId="21" fillId="27" borderId="26" xfId="4" applyNumberFormat="1" applyFill="1" applyBorder="1" applyAlignment="1" applyProtection="1">
      <alignment horizontal="right" vertical="center"/>
      <protection locked="0"/>
    </xf>
    <xf numFmtId="0" fontId="37" fillId="8" borderId="10" xfId="4" applyFont="1" applyFill="1" applyBorder="1" applyAlignment="1">
      <alignment wrapText="1"/>
    </xf>
    <xf numFmtId="0" fontId="37" fillId="8" borderId="11" xfId="4" applyFont="1" applyFill="1" applyBorder="1" applyAlignment="1">
      <alignment wrapText="1"/>
    </xf>
    <xf numFmtId="0" fontId="37" fillId="8" borderId="12" xfId="4" applyFont="1" applyFill="1" applyBorder="1" applyAlignment="1">
      <alignment wrapText="1"/>
    </xf>
    <xf numFmtId="168" fontId="37" fillId="8" borderId="10" xfId="4" applyNumberFormat="1" applyFont="1" applyFill="1" applyBorder="1" applyAlignment="1">
      <alignment horizontal="right" vertical="center" wrapText="1"/>
    </xf>
    <xf numFmtId="168" fontId="37" fillId="8" borderId="11" xfId="4" applyNumberFormat="1" applyFont="1" applyFill="1" applyBorder="1" applyAlignment="1">
      <alignment horizontal="right" vertical="center" wrapText="1"/>
    </xf>
    <xf numFmtId="168" fontId="37" fillId="8" borderId="12" xfId="4" applyNumberFormat="1" applyFont="1" applyFill="1" applyBorder="1" applyAlignment="1">
      <alignment horizontal="right" vertical="center" wrapText="1"/>
    </xf>
    <xf numFmtId="0" fontId="24" fillId="8" borderId="27" xfId="4" applyFont="1" applyFill="1" applyBorder="1"/>
    <xf numFmtId="0" fontId="21" fillId="8" borderId="27" xfId="4" applyFill="1" applyBorder="1" applyAlignment="1">
      <alignment wrapText="1"/>
    </xf>
    <xf numFmtId="0" fontId="0" fillId="8" borderId="11" xfId="0" applyFill="1" applyBorder="1" applyAlignment="1">
      <alignment wrapText="1"/>
    </xf>
    <xf numFmtId="0" fontId="0" fillId="8" borderId="12" xfId="0" applyFill="1" applyBorder="1" applyAlignment="1">
      <alignment wrapText="1"/>
    </xf>
    <xf numFmtId="168" fontId="0" fillId="8" borderId="10" xfId="0" applyNumberFormat="1" applyFill="1" applyBorder="1" applyAlignment="1">
      <alignment wrapText="1"/>
    </xf>
    <xf numFmtId="168" fontId="21" fillId="27" borderId="10" xfId="4" applyNumberFormat="1" applyFill="1" applyBorder="1" applyAlignment="1" applyProtection="1">
      <alignment horizontal="right" vertical="center" wrapText="1"/>
      <protection locked="0"/>
    </xf>
    <xf numFmtId="168" fontId="21" fillId="27" borderId="11" xfId="4" applyNumberFormat="1" applyFill="1" applyBorder="1" applyAlignment="1" applyProtection="1">
      <alignment horizontal="right" vertical="center" wrapText="1"/>
      <protection locked="0"/>
    </xf>
    <xf numFmtId="168" fontId="21" fillId="27" borderId="12" xfId="4" applyNumberFormat="1" applyFill="1" applyBorder="1" applyAlignment="1" applyProtection="1">
      <alignment horizontal="right" vertical="center" wrapText="1"/>
      <protection locked="0"/>
    </xf>
    <xf numFmtId="0" fontId="21" fillId="8" borderId="27" xfId="4" applyFill="1" applyBorder="1" applyProtection="1">
      <protection locked="0"/>
    </xf>
    <xf numFmtId="0" fontId="21" fillId="8" borderId="11" xfId="4" applyFill="1" applyBorder="1" applyProtection="1">
      <protection locked="0"/>
    </xf>
    <xf numFmtId="0" fontId="21" fillId="8" borderId="12" xfId="4" applyFill="1" applyBorder="1" applyProtection="1">
      <protection locked="0"/>
    </xf>
    <xf numFmtId="0" fontId="21" fillId="8" borderId="10" xfId="4" applyFill="1" applyBorder="1" applyAlignment="1" applyProtection="1">
      <alignment wrapText="1"/>
      <protection locked="0"/>
    </xf>
    <xf numFmtId="0" fontId="21" fillId="8" borderId="11" xfId="4" applyFill="1" applyBorder="1" applyAlignment="1" applyProtection="1">
      <alignment wrapText="1"/>
      <protection locked="0"/>
    </xf>
    <xf numFmtId="0" fontId="21" fillId="8" borderId="12" xfId="4" applyFill="1" applyBorder="1" applyAlignment="1" applyProtection="1">
      <alignment wrapText="1"/>
      <protection locked="0"/>
    </xf>
    <xf numFmtId="168" fontId="21" fillId="27" borderId="29" xfId="4" applyNumberFormat="1" applyFill="1" applyBorder="1" applyAlignment="1" applyProtection="1">
      <alignment horizontal="right" vertical="center" wrapText="1"/>
      <protection locked="0"/>
    </xf>
    <xf numFmtId="168" fontId="21" fillId="27" borderId="28" xfId="4" applyNumberFormat="1" applyFill="1" applyBorder="1" applyAlignment="1" applyProtection="1">
      <alignment horizontal="right" vertical="center" wrapText="1"/>
      <protection locked="0"/>
    </xf>
    <xf numFmtId="168" fontId="21" fillId="27" borderId="30" xfId="4" applyNumberFormat="1" applyFill="1" applyBorder="1" applyAlignment="1" applyProtection="1">
      <alignment horizontal="right" vertical="center" wrapText="1"/>
      <protection locked="0"/>
    </xf>
    <xf numFmtId="0" fontId="21" fillId="13" borderId="31" xfId="4" applyFill="1" applyBorder="1"/>
    <xf numFmtId="0" fontId="21" fillId="8" borderId="13" xfId="4" applyFill="1" applyBorder="1"/>
    <xf numFmtId="0" fontId="21" fillId="13" borderId="26" xfId="4" applyFill="1" applyBorder="1"/>
    <xf numFmtId="0" fontId="21" fillId="13" borderId="10" xfId="4" applyFill="1" applyBorder="1"/>
    <xf numFmtId="0" fontId="36" fillId="14" borderId="10" xfId="4" applyFont="1" applyFill="1" applyBorder="1" applyAlignment="1">
      <alignment horizontal="center" wrapText="1"/>
    </xf>
    <xf numFmtId="0" fontId="36" fillId="14" borderId="11" xfId="4" applyFont="1" applyFill="1" applyBorder="1" applyAlignment="1">
      <alignment horizontal="center" wrapText="1"/>
    </xf>
    <xf numFmtId="0" fontId="36" fillId="14" borderId="37" xfId="4" applyFont="1" applyFill="1" applyBorder="1" applyAlignment="1">
      <alignment horizontal="center" wrapText="1"/>
    </xf>
    <xf numFmtId="0" fontId="27" fillId="13" borderId="12" xfId="4" applyFont="1" applyFill="1" applyBorder="1"/>
    <xf numFmtId="0" fontId="28" fillId="13" borderId="27" xfId="5" applyFill="1" applyBorder="1" applyAlignment="1"/>
    <xf numFmtId="0" fontId="28" fillId="8" borderId="11" xfId="5" applyFill="1" applyBorder="1" applyAlignment="1"/>
    <xf numFmtId="0" fontId="28" fillId="13" borderId="12" xfId="5" applyFill="1" applyBorder="1" applyAlignment="1"/>
    <xf numFmtId="0" fontId="24" fillId="14" borderId="10" xfId="4" applyFont="1" applyFill="1" applyBorder="1" applyAlignment="1">
      <alignment horizontal="center"/>
    </xf>
    <xf numFmtId="0" fontId="24" fillId="14" borderId="11" xfId="4" applyFont="1" applyFill="1" applyBorder="1" applyAlignment="1">
      <alignment horizontal="center"/>
    </xf>
    <xf numFmtId="0" fontId="24" fillId="14" borderId="37" xfId="4" applyFont="1" applyFill="1" applyBorder="1" applyAlignment="1">
      <alignment horizontal="center"/>
    </xf>
    <xf numFmtId="168" fontId="21" fillId="27" borderId="10" xfId="4" applyNumberFormat="1" applyFill="1" applyBorder="1" applyProtection="1">
      <protection locked="0"/>
    </xf>
    <xf numFmtId="168" fontId="21" fillId="27" borderId="11" xfId="4" applyNumberFormat="1" applyFill="1" applyBorder="1" applyProtection="1">
      <protection locked="0"/>
    </xf>
    <xf numFmtId="168" fontId="21" fillId="27" borderId="12" xfId="4" applyNumberFormat="1" applyFill="1" applyBorder="1" applyProtection="1">
      <protection locked="0"/>
    </xf>
    <xf numFmtId="0" fontId="36" fillId="8" borderId="10" xfId="4" applyFont="1" applyFill="1" applyBorder="1"/>
    <xf numFmtId="0" fontId="36" fillId="8" borderId="11" xfId="4" applyFont="1" applyFill="1" applyBorder="1"/>
    <xf numFmtId="0" fontId="36" fillId="8" borderId="12" xfId="4" applyFont="1" applyFill="1" applyBorder="1"/>
    <xf numFmtId="168" fontId="36" fillId="8" borderId="31" xfId="4" applyNumberFormat="1" applyFont="1" applyFill="1" applyBorder="1" applyAlignment="1">
      <alignment horizontal="right" vertical="center"/>
    </xf>
    <xf numFmtId="168" fontId="36" fillId="8" borderId="13" xfId="4" applyNumberFormat="1" applyFont="1" applyFill="1" applyBorder="1" applyAlignment="1">
      <alignment horizontal="right" vertical="center"/>
    </xf>
    <xf numFmtId="168" fontId="36" fillId="8" borderId="26" xfId="4" applyNumberFormat="1" applyFont="1" applyFill="1" applyBorder="1" applyAlignment="1">
      <alignment horizontal="right" vertical="center"/>
    </xf>
    <xf numFmtId="4" fontId="24" fillId="8" borderId="11" xfId="4" applyNumberFormat="1" applyFont="1" applyFill="1" applyBorder="1"/>
    <xf numFmtId="4" fontId="21" fillId="8" borderId="11" xfId="4" applyNumberFormat="1" applyFill="1" applyBorder="1"/>
    <xf numFmtId="0" fontId="21" fillId="14" borderId="10" xfId="4" applyFill="1" applyBorder="1" applyAlignment="1">
      <alignment horizontal="center" shrinkToFit="1"/>
    </xf>
    <xf numFmtId="0" fontId="24" fillId="14" borderId="11" xfId="4" applyFont="1" applyFill="1" applyBorder="1" applyAlignment="1">
      <alignment horizontal="center" shrinkToFit="1"/>
    </xf>
    <xf numFmtId="0" fontId="24" fillId="14" borderId="37" xfId="4" applyFont="1" applyFill="1" applyBorder="1" applyAlignment="1">
      <alignment horizontal="center" shrinkToFit="1"/>
    </xf>
    <xf numFmtId="0" fontId="27" fillId="13" borderId="27" xfId="5" applyFont="1" applyFill="1" applyBorder="1" applyAlignment="1" applyProtection="1">
      <alignment wrapText="1"/>
    </xf>
    <xf numFmtId="0" fontId="27" fillId="0" borderId="11" xfId="5" applyFont="1" applyBorder="1" applyAlignment="1" applyProtection="1">
      <alignment wrapText="1"/>
    </xf>
    <xf numFmtId="0" fontId="21" fillId="0" borderId="11" xfId="4" applyBorder="1" applyAlignment="1">
      <alignment wrapText="1"/>
    </xf>
    <xf numFmtId="0" fontId="21" fillId="0" borderId="12" xfId="4" applyBorder="1" applyAlignment="1">
      <alignment wrapText="1"/>
    </xf>
    <xf numFmtId="0" fontId="21" fillId="13" borderId="10" xfId="4" applyFill="1" applyBorder="1" applyProtection="1">
      <protection locked="0"/>
    </xf>
    <xf numFmtId="0" fontId="21" fillId="18" borderId="12" xfId="4" applyFill="1" applyBorder="1" applyProtection="1">
      <protection locked="0"/>
    </xf>
    <xf numFmtId="0" fontId="24" fillId="13" borderId="10" xfId="4" applyFont="1" applyFill="1" applyBorder="1"/>
    <xf numFmtId="168" fontId="21" fillId="9" borderId="10" xfId="4" applyNumberFormat="1" applyFill="1" applyBorder="1"/>
    <xf numFmtId="168" fontId="21" fillId="9" borderId="11" xfId="4" applyNumberFormat="1" applyFill="1" applyBorder="1"/>
    <xf numFmtId="168" fontId="21" fillId="9" borderId="12" xfId="4" applyNumberFormat="1" applyFill="1" applyBorder="1"/>
    <xf numFmtId="0" fontId="27" fillId="13" borderId="27" xfId="4" applyFont="1" applyFill="1" applyBorder="1"/>
    <xf numFmtId="0" fontId="21" fillId="0" borderId="11" xfId="4" applyBorder="1"/>
    <xf numFmtId="0" fontId="27" fillId="13" borderId="10" xfId="4" applyFont="1" applyFill="1" applyBorder="1"/>
    <xf numFmtId="0" fontId="37" fillId="13" borderId="10" xfId="4" applyFont="1" applyFill="1" applyBorder="1"/>
    <xf numFmtId="0" fontId="37" fillId="8" borderId="11" xfId="4" applyFont="1" applyFill="1" applyBorder="1"/>
    <xf numFmtId="0" fontId="37" fillId="13" borderId="12" xfId="4" applyFont="1" applyFill="1" applyBorder="1"/>
    <xf numFmtId="168" fontId="21" fillId="9" borderId="10" xfId="4" applyNumberFormat="1" applyFill="1" applyBorder="1" applyAlignment="1">
      <alignment horizontal="right" vertical="center"/>
    </xf>
    <xf numFmtId="168" fontId="21" fillId="9" borderId="11" xfId="4" applyNumberFormat="1" applyFill="1" applyBorder="1" applyAlignment="1">
      <alignment horizontal="right" vertical="center"/>
    </xf>
    <xf numFmtId="168" fontId="21" fillId="9" borderId="12" xfId="4" applyNumberFormat="1" applyFill="1" applyBorder="1" applyAlignment="1">
      <alignment horizontal="right" vertical="center"/>
    </xf>
    <xf numFmtId="0" fontId="27" fillId="28" borderId="0" xfId="4" applyFont="1" applyFill="1" applyAlignment="1">
      <alignment wrapText="1"/>
    </xf>
    <xf numFmtId="165" fontId="21" fillId="28" borderId="0" xfId="4" applyNumberFormat="1" applyFill="1" applyAlignment="1">
      <alignment wrapText="1"/>
    </xf>
    <xf numFmtId="0" fontId="24" fillId="12" borderId="0" xfId="4" applyFont="1" applyFill="1" applyAlignment="1">
      <alignment horizontal="center"/>
    </xf>
    <xf numFmtId="0" fontId="43" fillId="13" borderId="10" xfId="4" applyFont="1" applyFill="1" applyBorder="1"/>
    <xf numFmtId="0" fontId="43" fillId="8" borderId="11" xfId="4" applyFont="1" applyFill="1" applyBorder="1"/>
    <xf numFmtId="0" fontId="43" fillId="13" borderId="12" xfId="4" applyFont="1" applyFill="1" applyBorder="1"/>
    <xf numFmtId="168" fontId="44" fillId="27" borderId="10" xfId="4" applyNumberFormat="1" applyFont="1" applyFill="1" applyBorder="1" applyAlignment="1" applyProtection="1">
      <alignment horizontal="right" vertical="center"/>
      <protection locked="0"/>
    </xf>
    <xf numFmtId="168" fontId="44" fillId="27" borderId="11" xfId="4" applyNumberFormat="1" applyFont="1" applyFill="1" applyBorder="1" applyAlignment="1" applyProtection="1">
      <alignment horizontal="right" vertical="center"/>
      <protection locked="0"/>
    </xf>
    <xf numFmtId="168" fontId="44" fillId="27" borderId="12" xfId="4" applyNumberFormat="1" applyFont="1" applyFill="1" applyBorder="1" applyAlignment="1" applyProtection="1">
      <alignment horizontal="right" vertical="center"/>
      <protection locked="0"/>
    </xf>
    <xf numFmtId="40" fontId="21" fillId="12" borderId="0" xfId="4" applyNumberFormat="1" applyFill="1" applyAlignment="1">
      <alignment wrapText="1"/>
    </xf>
    <xf numFmtId="0" fontId="30" fillId="8" borderId="31" xfId="4" applyFont="1" applyFill="1" applyBorder="1" applyAlignment="1">
      <alignment wrapText="1"/>
    </xf>
    <xf numFmtId="0" fontId="30" fillId="8" borderId="13" xfId="4" applyFont="1" applyFill="1" applyBorder="1" applyAlignment="1">
      <alignment wrapText="1"/>
    </xf>
    <xf numFmtId="0" fontId="30" fillId="8" borderId="26" xfId="4" applyFont="1" applyFill="1" applyBorder="1" applyAlignment="1">
      <alignment wrapText="1"/>
    </xf>
    <xf numFmtId="3" fontId="21" fillId="27" borderId="10" xfId="4" applyNumberFormat="1" applyFill="1" applyBorder="1" applyAlignment="1" applyProtection="1">
      <alignment horizontal="right" vertical="center"/>
      <protection locked="0"/>
    </xf>
    <xf numFmtId="3" fontId="21" fillId="27" borderId="11" xfId="4" applyNumberFormat="1" applyFill="1" applyBorder="1" applyAlignment="1" applyProtection="1">
      <alignment horizontal="right" vertical="center"/>
      <protection locked="0"/>
    </xf>
    <xf numFmtId="3" fontId="21" fillId="27" borderId="12" xfId="4" applyNumberFormat="1" applyFill="1" applyBorder="1" applyAlignment="1" applyProtection="1">
      <alignment horizontal="right" vertical="center"/>
      <protection locked="0"/>
    </xf>
    <xf numFmtId="0" fontId="21" fillId="12" borderId="0" xfId="4" applyFill="1" applyAlignment="1">
      <alignment horizontal="center"/>
    </xf>
    <xf numFmtId="0" fontId="27" fillId="12" borderId="0" xfId="4" applyFont="1" applyFill="1" applyAlignment="1">
      <alignment wrapText="1"/>
    </xf>
    <xf numFmtId="0" fontId="21" fillId="14" borderId="10" xfId="4" applyFill="1" applyBorder="1" applyAlignment="1">
      <alignment wrapText="1"/>
    </xf>
    <xf numFmtId="0" fontId="0" fillId="0" borderId="12" xfId="0" applyBorder="1" applyAlignment="1">
      <alignment wrapText="1"/>
    </xf>
    <xf numFmtId="168" fontId="21" fillId="30" borderId="10" xfId="4" applyNumberFormat="1" applyFill="1" applyBorder="1" applyAlignment="1">
      <alignment horizontal="right" vertical="center"/>
    </xf>
    <xf numFmtId="168" fontId="21" fillId="30" borderId="11" xfId="4" applyNumberFormat="1" applyFill="1" applyBorder="1" applyAlignment="1">
      <alignment horizontal="right" vertical="center"/>
    </xf>
    <xf numFmtId="168" fontId="21" fillId="30" borderId="12" xfId="4" applyNumberFormat="1" applyFill="1" applyBorder="1" applyAlignment="1">
      <alignment horizontal="right" vertical="center"/>
    </xf>
    <xf numFmtId="0" fontId="21" fillId="8" borderId="27" xfId="5" applyFont="1" applyFill="1" applyBorder="1" applyAlignment="1" applyProtection="1"/>
    <xf numFmtId="0" fontId="21" fillId="8" borderId="11" xfId="5" applyFont="1" applyFill="1" applyBorder="1" applyAlignment="1" applyProtection="1"/>
    <xf numFmtId="0" fontId="21" fillId="8" borderId="12" xfId="5" applyFont="1" applyFill="1" applyBorder="1" applyAlignment="1" applyProtection="1"/>
    <xf numFmtId="0" fontId="30" fillId="8" borderId="31" xfId="4" applyFont="1" applyFill="1" applyBorder="1" applyAlignment="1">
      <alignment horizontal="left" wrapText="1"/>
    </xf>
    <xf numFmtId="0" fontId="30" fillId="8" borderId="13" xfId="4" applyFont="1" applyFill="1" applyBorder="1" applyAlignment="1">
      <alignment horizontal="left" wrapText="1"/>
    </xf>
    <xf numFmtId="0" fontId="30" fillId="8" borderId="26" xfId="4" applyFont="1" applyFill="1" applyBorder="1" applyAlignment="1">
      <alignment horizontal="left" wrapText="1"/>
    </xf>
    <xf numFmtId="0" fontId="21" fillId="8" borderId="27" xfId="5" applyFont="1" applyFill="1" applyBorder="1" applyAlignment="1" applyProtection="1">
      <alignment horizontal="left"/>
    </xf>
    <xf numFmtId="0" fontId="21" fillId="8" borderId="11" xfId="5" applyFont="1" applyFill="1" applyBorder="1" applyAlignment="1" applyProtection="1">
      <alignment horizontal="left"/>
    </xf>
    <xf numFmtId="0" fontId="21" fillId="8" borderId="12" xfId="5" applyFont="1" applyFill="1" applyBorder="1" applyAlignment="1" applyProtection="1">
      <alignment horizontal="left"/>
    </xf>
    <xf numFmtId="0" fontId="30" fillId="5" borderId="10" xfId="5" applyFont="1" applyFill="1" applyBorder="1" applyAlignment="1" applyProtection="1">
      <alignment wrapText="1"/>
    </xf>
    <xf numFmtId="0" fontId="30" fillId="0" borderId="11" xfId="4" applyFont="1" applyBorder="1" applyAlignment="1">
      <alignment wrapText="1"/>
    </xf>
    <xf numFmtId="10" fontId="27" fillId="9" borderId="10" xfId="4" applyNumberFormat="1" applyFont="1" applyFill="1" applyBorder="1" applyProtection="1">
      <protection locked="0"/>
    </xf>
    <xf numFmtId="10" fontId="27" fillId="9" borderId="12" xfId="4" applyNumberFormat="1" applyFont="1" applyFill="1" applyBorder="1" applyProtection="1">
      <protection locked="0"/>
    </xf>
    <xf numFmtId="40" fontId="21" fillId="12" borderId="0" xfId="4" applyNumberFormat="1" applyFill="1" applyAlignment="1" applyProtection="1">
      <alignment wrapText="1"/>
      <protection locked="0"/>
    </xf>
    <xf numFmtId="0" fontId="116" fillId="5" borderId="10" xfId="5" applyFont="1" applyFill="1" applyBorder="1" applyAlignment="1" applyProtection="1">
      <alignment wrapText="1"/>
    </xf>
    <xf numFmtId="0" fontId="116" fillId="0" borderId="11" xfId="4" applyFont="1" applyBorder="1" applyAlignment="1">
      <alignment wrapText="1"/>
    </xf>
    <xf numFmtId="10" fontId="27" fillId="9" borderId="3" xfId="5" applyNumberFormat="1" applyFont="1" applyFill="1" applyBorder="1" applyAlignment="1" applyProtection="1">
      <alignment wrapText="1"/>
      <protection locked="0"/>
    </xf>
    <xf numFmtId="10" fontId="27" fillId="9" borderId="3" xfId="4" applyNumberFormat="1" applyFont="1" applyFill="1" applyBorder="1" applyAlignment="1" applyProtection="1">
      <alignment wrapText="1"/>
      <protection locked="0"/>
    </xf>
    <xf numFmtId="168" fontId="21" fillId="21" borderId="10" xfId="4" applyNumberFormat="1" applyFill="1" applyBorder="1" applyAlignment="1">
      <alignment wrapText="1"/>
    </xf>
    <xf numFmtId="168" fontId="21" fillId="0" borderId="11" xfId="4" applyNumberFormat="1" applyBorder="1" applyAlignment="1">
      <alignment wrapText="1"/>
    </xf>
    <xf numFmtId="168" fontId="21" fillId="0" borderId="12" xfId="4" applyNumberFormat="1" applyBorder="1" applyAlignment="1">
      <alignment wrapText="1"/>
    </xf>
    <xf numFmtId="0" fontId="45" fillId="5" borderId="39" xfId="4" applyFont="1" applyFill="1" applyBorder="1" applyAlignment="1">
      <alignment horizontal="distributed" vertical="justify" wrapText="1"/>
    </xf>
    <xf numFmtId="0" fontId="45" fillId="5" borderId="5" xfId="4" applyFont="1" applyFill="1" applyBorder="1" applyAlignment="1">
      <alignment horizontal="distributed" vertical="justify" wrapText="1"/>
    </xf>
    <xf numFmtId="0" fontId="45" fillId="5" borderId="4" xfId="4" applyFont="1" applyFill="1" applyBorder="1" applyAlignment="1">
      <alignment horizontal="distributed" vertical="justify" wrapText="1"/>
    </xf>
    <xf numFmtId="0" fontId="30" fillId="29" borderId="31" xfId="4" applyFont="1" applyFill="1" applyBorder="1" applyAlignment="1">
      <alignment wrapText="1"/>
    </xf>
    <xf numFmtId="0" fontId="30" fillId="29" borderId="13" xfId="4" applyFont="1" applyFill="1" applyBorder="1" applyAlignment="1">
      <alignment wrapText="1"/>
    </xf>
    <xf numFmtId="0" fontId="30" fillId="29" borderId="26" xfId="4" applyFont="1" applyFill="1" applyBorder="1" applyAlignment="1">
      <alignment wrapText="1"/>
    </xf>
    <xf numFmtId="168" fontId="30" fillId="29" borderId="10" xfId="4" applyNumberFormat="1" applyFont="1" applyFill="1" applyBorder="1"/>
    <xf numFmtId="168" fontId="30" fillId="29" borderId="11" xfId="4" applyNumberFormat="1" applyFont="1" applyFill="1" applyBorder="1"/>
    <xf numFmtId="168" fontId="30" fillId="29" borderId="12" xfId="4" applyNumberFormat="1" applyFont="1" applyFill="1" applyBorder="1"/>
    <xf numFmtId="0" fontId="27" fillId="6" borderId="29" xfId="4" applyFont="1" applyFill="1" applyBorder="1" applyAlignment="1">
      <alignment horizontal="justify" vertical="center" wrapText="1"/>
    </xf>
    <xf numFmtId="0" fontId="21" fillId="6" borderId="38" xfId="4" applyFill="1" applyBorder="1" applyAlignment="1">
      <alignment horizontal="justify" vertical="center" wrapText="1"/>
    </xf>
    <xf numFmtId="0" fontId="21" fillId="6" borderId="36" xfId="4" applyFill="1" applyBorder="1" applyAlignment="1">
      <alignment horizontal="justify" vertical="center" wrapText="1"/>
    </xf>
    <xf numFmtId="0" fontId="21" fillId="6" borderId="20" xfId="4" applyFill="1" applyBorder="1" applyAlignment="1">
      <alignment horizontal="justify" vertical="center" wrapText="1"/>
    </xf>
    <xf numFmtId="0" fontId="21" fillId="6" borderId="42" xfId="4" applyFill="1" applyBorder="1" applyAlignment="1">
      <alignment horizontal="justify" vertical="center" wrapText="1"/>
    </xf>
    <xf numFmtId="0" fontId="21" fillId="6" borderId="24" xfId="4" applyFill="1" applyBorder="1" applyAlignment="1">
      <alignment horizontal="justify" vertical="center" wrapText="1"/>
    </xf>
    <xf numFmtId="17" fontId="9" fillId="5" borderId="10" xfId="3" applyNumberFormat="1" applyFill="1" applyBorder="1" applyAlignment="1">
      <alignment horizontal="left" wrapText="1"/>
    </xf>
    <xf numFmtId="0" fontId="9" fillId="5" borderId="11" xfId="3" applyFill="1" applyBorder="1" applyAlignment="1">
      <alignment horizontal="left" wrapText="1"/>
    </xf>
    <xf numFmtId="0" fontId="9" fillId="5" borderId="12" xfId="3" applyFill="1" applyBorder="1" applyAlignment="1">
      <alignment horizontal="left" wrapText="1"/>
    </xf>
    <xf numFmtId="0" fontId="36" fillId="5" borderId="41" xfId="4" applyFont="1" applyFill="1" applyBorder="1"/>
    <xf numFmtId="0" fontId="36" fillId="5" borderId="7" xfId="4" applyFont="1" applyFill="1" applyBorder="1"/>
    <xf numFmtId="0" fontId="36" fillId="5" borderId="8" xfId="4" applyFont="1" applyFill="1" applyBorder="1"/>
    <xf numFmtId="168" fontId="36" fillId="5" borderId="6" xfId="4" applyNumberFormat="1" applyFont="1" applyFill="1" applyBorder="1" applyAlignment="1">
      <alignment vertical="center"/>
    </xf>
    <xf numFmtId="168" fontId="36" fillId="5" borderId="7" xfId="4" applyNumberFormat="1" applyFont="1" applyFill="1" applyBorder="1" applyAlignment="1">
      <alignment vertical="center"/>
    </xf>
    <xf numFmtId="168" fontId="36" fillId="5" borderId="8" xfId="4" applyNumberFormat="1" applyFont="1" applyFill="1" applyBorder="1" applyAlignment="1">
      <alignment vertical="center"/>
    </xf>
    <xf numFmtId="0" fontId="30" fillId="5" borderId="10" xfId="4" applyFont="1" applyFill="1" applyBorder="1"/>
    <xf numFmtId="0" fontId="30" fillId="5" borderId="11" xfId="4" applyFont="1" applyFill="1" applyBorder="1"/>
    <xf numFmtId="0" fontId="30" fillId="5" borderId="12" xfId="4" applyFont="1" applyFill="1" applyBorder="1"/>
    <xf numFmtId="0" fontId="21" fillId="12" borderId="0" xfId="4" applyFill="1" applyAlignment="1">
      <alignment wrapText="1"/>
    </xf>
    <xf numFmtId="168" fontId="21" fillId="27" borderId="29" xfId="4" applyNumberFormat="1" applyFill="1" applyBorder="1" applyAlignment="1" applyProtection="1">
      <alignment horizontal="right" vertical="center"/>
      <protection locked="0"/>
    </xf>
    <xf numFmtId="168" fontId="21" fillId="27" borderId="28" xfId="4" applyNumberFormat="1" applyFill="1" applyBorder="1" applyAlignment="1" applyProtection="1">
      <alignment horizontal="right" vertical="center"/>
      <protection locked="0"/>
    </xf>
    <xf numFmtId="168" fontId="21" fillId="27" borderId="30" xfId="4" applyNumberFormat="1" applyFill="1" applyBorder="1" applyAlignment="1" applyProtection="1">
      <alignment horizontal="right" vertical="center"/>
      <protection locked="0"/>
    </xf>
    <xf numFmtId="0" fontId="24" fillId="13" borderId="11" xfId="4" applyFont="1" applyFill="1" applyBorder="1"/>
    <xf numFmtId="0" fontId="27" fillId="8" borderId="20" xfId="4" applyFont="1" applyFill="1" applyBorder="1" applyAlignment="1">
      <alignment horizontal="distributed" wrapText="1"/>
    </xf>
    <xf numFmtId="0" fontId="15" fillId="8" borderId="20" xfId="0" applyFont="1" applyFill="1" applyBorder="1" applyAlignment="1">
      <alignment horizontal="distributed" wrapText="1"/>
    </xf>
    <xf numFmtId="0" fontId="9" fillId="5" borderId="10" xfId="3" applyFill="1" applyBorder="1" applyAlignment="1">
      <alignment wrapText="1"/>
    </xf>
    <xf numFmtId="0" fontId="9" fillId="5" borderId="11" xfId="3" applyFill="1" applyBorder="1" applyAlignment="1">
      <alignment wrapText="1"/>
    </xf>
    <xf numFmtId="0" fontId="9" fillId="5" borderId="12" xfId="3" applyFill="1" applyBorder="1" applyAlignment="1">
      <alignment wrapText="1"/>
    </xf>
    <xf numFmtId="168" fontId="24" fillId="27" borderId="31" xfId="4" applyNumberFormat="1" applyFont="1" applyFill="1" applyBorder="1" applyAlignment="1" applyProtection="1">
      <alignment horizontal="right" vertical="center"/>
      <protection locked="0"/>
    </xf>
    <xf numFmtId="175" fontId="22" fillId="11" borderId="17" xfId="4" applyNumberFormat="1" applyFont="1" applyFill="1" applyBorder="1" applyAlignment="1">
      <alignment horizontal="center" vertical="center" wrapText="1"/>
    </xf>
    <xf numFmtId="175" fontId="21" fillId="0" borderId="17" xfId="4" applyNumberFormat="1" applyBorder="1" applyAlignment="1">
      <alignment horizontal="center" vertical="center" wrapText="1"/>
    </xf>
    <xf numFmtId="175" fontId="21" fillId="0" borderId="0" xfId="4" applyNumberFormat="1" applyAlignment="1">
      <alignment horizontal="center" vertical="center" wrapText="1"/>
    </xf>
    <xf numFmtId="168" fontId="21" fillId="27" borderId="31" xfId="4" applyNumberFormat="1" applyFill="1" applyBorder="1" applyAlignment="1">
      <alignment horizontal="right" vertical="center"/>
    </xf>
    <xf numFmtId="168" fontId="21" fillId="27" borderId="13" xfId="4" applyNumberFormat="1" applyFill="1" applyBorder="1" applyAlignment="1">
      <alignment horizontal="right" vertical="center"/>
    </xf>
    <xf numFmtId="168" fontId="21" fillId="27" borderId="26" xfId="4" applyNumberFormat="1" applyFill="1" applyBorder="1" applyAlignment="1">
      <alignment horizontal="right" vertical="center"/>
    </xf>
    <xf numFmtId="0" fontId="115" fillId="5" borderId="10" xfId="5" applyFont="1" applyFill="1" applyBorder="1" applyAlignment="1" applyProtection="1">
      <alignment wrapText="1"/>
    </xf>
    <xf numFmtId="0" fontId="115" fillId="0" borderId="11" xfId="4" applyFont="1" applyBorder="1" applyAlignment="1">
      <alignment wrapText="1"/>
    </xf>
    <xf numFmtId="0" fontId="27" fillId="0" borderId="20" xfId="4" applyFont="1" applyBorder="1" applyAlignment="1">
      <alignment horizontal="distributed" wrapText="1"/>
    </xf>
    <xf numFmtId="0" fontId="15" fillId="0" borderId="20" xfId="0" applyFont="1" applyBorder="1" applyAlignment="1">
      <alignment horizontal="distributed" wrapText="1"/>
    </xf>
    <xf numFmtId="0" fontId="0" fillId="8" borderId="10" xfId="0" applyFill="1" applyBorder="1" applyAlignment="1">
      <alignment wrapText="1"/>
    </xf>
    <xf numFmtId="0" fontId="22" fillId="11" borderId="17" xfId="4" applyFont="1" applyFill="1" applyBorder="1" applyAlignment="1">
      <alignment vertical="center" wrapText="1"/>
    </xf>
    <xf numFmtId="0" fontId="22" fillId="11" borderId="0" xfId="4" applyFont="1" applyFill="1" applyAlignment="1">
      <alignment vertical="center" wrapText="1"/>
    </xf>
    <xf numFmtId="0" fontId="0" fillId="0" borderId="17" xfId="0" applyBorder="1" applyAlignment="1">
      <alignment horizontal="center" vertical="center" wrapText="1"/>
    </xf>
    <xf numFmtId="0" fontId="0" fillId="0" borderId="0" xfId="0" applyAlignment="1">
      <alignment horizontal="center" vertical="center" wrapText="1"/>
    </xf>
    <xf numFmtId="0" fontId="30" fillId="8" borderId="10" xfId="4" applyFont="1" applyFill="1" applyBorder="1" applyAlignment="1">
      <alignment wrapText="1"/>
    </xf>
    <xf numFmtId="0" fontId="30" fillId="8" borderId="11" xfId="4" applyFont="1" applyFill="1" applyBorder="1" applyAlignment="1">
      <alignment wrapText="1"/>
    </xf>
    <xf numFmtId="0" fontId="30" fillId="8" borderId="12" xfId="4" applyFont="1" applyFill="1" applyBorder="1" applyAlignment="1">
      <alignment wrapText="1"/>
    </xf>
    <xf numFmtId="0" fontId="21" fillId="14" borderId="11" xfId="4" applyFill="1" applyBorder="1" applyAlignment="1">
      <alignment wrapText="1"/>
    </xf>
    <xf numFmtId="0" fontId="21" fillId="14" borderId="12" xfId="4" applyFill="1" applyBorder="1" applyAlignment="1">
      <alignment wrapText="1"/>
    </xf>
    <xf numFmtId="168" fontId="21" fillId="30" borderId="10" xfId="4" applyNumberFormat="1" applyFill="1" applyBorder="1" applyAlignment="1" applyProtection="1">
      <alignment horizontal="right" vertical="center"/>
      <protection locked="0"/>
    </xf>
    <xf numFmtId="168" fontId="21" fillId="30" borderId="11" xfId="4" applyNumberFormat="1" applyFill="1" applyBorder="1" applyAlignment="1" applyProtection="1">
      <alignment horizontal="right" vertical="center"/>
      <protection locked="0"/>
    </xf>
    <xf numFmtId="168" fontId="21" fillId="30" borderId="12" xfId="4" applyNumberFormat="1" applyFill="1" applyBorder="1" applyAlignment="1" applyProtection="1">
      <alignment horizontal="right" vertical="center"/>
      <protection locked="0"/>
    </xf>
    <xf numFmtId="0" fontId="30" fillId="8" borderId="10" xfId="4" applyFont="1" applyFill="1" applyBorder="1" applyAlignment="1">
      <alignment horizontal="left" wrapText="1"/>
    </xf>
    <xf numFmtId="0" fontId="30" fillId="8" borderId="11" xfId="4" applyFont="1" applyFill="1" applyBorder="1" applyAlignment="1">
      <alignment horizontal="left" wrapText="1"/>
    </xf>
    <xf numFmtId="0" fontId="30" fillId="8" borderId="12" xfId="4" applyFont="1" applyFill="1" applyBorder="1" applyAlignment="1">
      <alignment horizontal="left" wrapText="1"/>
    </xf>
    <xf numFmtId="0" fontId="27" fillId="9" borderId="27" xfId="4" applyFont="1" applyFill="1" applyBorder="1" applyAlignment="1">
      <alignment horizontal="center" vertical="center" wrapText="1"/>
    </xf>
    <xf numFmtId="0" fontId="21" fillId="9" borderId="11" xfId="4" applyFill="1" applyBorder="1" applyAlignment="1">
      <alignment horizontal="center" vertical="center" wrapText="1"/>
    </xf>
    <xf numFmtId="0" fontId="21" fillId="9" borderId="12" xfId="4" applyFill="1" applyBorder="1" applyAlignment="1">
      <alignment horizontal="center" vertical="center" wrapText="1"/>
    </xf>
    <xf numFmtId="0" fontId="30" fillId="8" borderId="27" xfId="4" applyFont="1" applyFill="1" applyBorder="1"/>
    <xf numFmtId="168" fontId="30" fillId="8" borderId="10" xfId="4" applyNumberFormat="1" applyFont="1" applyFill="1" applyBorder="1" applyAlignment="1">
      <alignment vertical="center"/>
    </xf>
    <xf numFmtId="168" fontId="30" fillId="8" borderId="11" xfId="4" applyNumberFormat="1" applyFont="1" applyFill="1" applyBorder="1" applyAlignment="1">
      <alignment vertical="center"/>
    </xf>
    <xf numFmtId="168" fontId="30" fillId="8" borderId="12" xfId="4" applyNumberFormat="1" applyFont="1" applyFill="1" applyBorder="1" applyAlignment="1">
      <alignment vertical="center"/>
    </xf>
    <xf numFmtId="168" fontId="21" fillId="8" borderId="10" xfId="4" applyNumberFormat="1" applyFill="1" applyBorder="1" applyAlignment="1">
      <alignment horizontal="right" vertical="center"/>
    </xf>
    <xf numFmtId="168" fontId="21" fillId="8" borderId="11" xfId="4" applyNumberFormat="1" applyFill="1" applyBorder="1" applyAlignment="1">
      <alignment horizontal="right" vertical="center"/>
    </xf>
    <xf numFmtId="168" fontId="21" fillId="8" borderId="12" xfId="4" applyNumberFormat="1" applyFill="1" applyBorder="1" applyAlignment="1">
      <alignment horizontal="right" vertical="center"/>
    </xf>
    <xf numFmtId="176" fontId="21" fillId="8" borderId="10" xfId="4" applyNumberFormat="1" applyFill="1" applyBorder="1" applyAlignment="1">
      <alignment horizontal="right" vertical="center"/>
    </xf>
    <xf numFmtId="176" fontId="21" fillId="8" borderId="11" xfId="4" applyNumberFormat="1" applyFill="1" applyBorder="1" applyAlignment="1">
      <alignment horizontal="right" vertical="center"/>
    </xf>
    <xf numFmtId="176" fontId="21" fillId="8" borderId="12" xfId="4" applyNumberFormat="1" applyFill="1" applyBorder="1" applyAlignment="1">
      <alignment horizontal="right" vertical="center"/>
    </xf>
    <xf numFmtId="49" fontId="39" fillId="18" borderId="31" xfId="4" applyNumberFormat="1" applyFont="1" applyFill="1" applyBorder="1" applyAlignment="1">
      <alignment horizontal="center" vertical="center" wrapText="1"/>
    </xf>
    <xf numFmtId="49" fontId="39" fillId="18" borderId="13" xfId="4" applyNumberFormat="1" applyFont="1" applyFill="1" applyBorder="1" applyAlignment="1">
      <alignment horizontal="center" vertical="center" wrapText="1"/>
    </xf>
    <xf numFmtId="49" fontId="39" fillId="18" borderId="12" xfId="4" applyNumberFormat="1" applyFont="1" applyFill="1" applyBorder="1" applyAlignment="1">
      <alignment horizontal="center" vertical="center" wrapText="1"/>
    </xf>
    <xf numFmtId="49" fontId="39" fillId="9" borderId="10" xfId="4" applyNumberFormat="1" applyFont="1" applyFill="1" applyBorder="1" applyAlignment="1">
      <alignment horizontal="center" vertical="center" wrapText="1"/>
    </xf>
    <xf numFmtId="49" fontId="39" fillId="9" borderId="11" xfId="4" applyNumberFormat="1" applyFont="1" applyFill="1" applyBorder="1" applyAlignment="1">
      <alignment horizontal="center" vertical="center" wrapText="1"/>
    </xf>
    <xf numFmtId="49" fontId="39" fillId="9" borderId="12" xfId="4" applyNumberFormat="1" applyFont="1" applyFill="1" applyBorder="1" applyAlignment="1">
      <alignment horizontal="center" vertical="center" wrapText="1"/>
    </xf>
    <xf numFmtId="167" fontId="24" fillId="16" borderId="10" xfId="4" applyNumberFormat="1" applyFont="1" applyFill="1" applyBorder="1" applyAlignment="1">
      <alignment wrapText="1"/>
    </xf>
    <xf numFmtId="167" fontId="21" fillId="16" borderId="11" xfId="4" applyNumberFormat="1" applyFill="1" applyBorder="1" applyAlignment="1">
      <alignment wrapText="1"/>
    </xf>
    <xf numFmtId="167" fontId="21" fillId="16" borderId="12" xfId="4" applyNumberFormat="1" applyFill="1" applyBorder="1" applyAlignment="1">
      <alignment wrapText="1"/>
    </xf>
    <xf numFmtId="0" fontId="27" fillId="9" borderId="11" xfId="4" applyFont="1" applyFill="1" applyBorder="1" applyAlignment="1">
      <alignment wrapText="1"/>
    </xf>
    <xf numFmtId="0" fontId="27" fillId="9" borderId="12" xfId="4" applyFont="1" applyFill="1" applyBorder="1" applyAlignment="1">
      <alignment wrapText="1"/>
    </xf>
    <xf numFmtId="4" fontId="27" fillId="9" borderId="10" xfId="4" applyNumberFormat="1" applyFont="1" applyFill="1" applyBorder="1" applyAlignment="1">
      <alignment horizontal="center" wrapText="1"/>
    </xf>
    <xf numFmtId="0" fontId="9" fillId="0" borderId="21" xfId="3" applyBorder="1" applyAlignment="1" applyProtection="1">
      <alignment horizontal="center" wrapText="1"/>
    </xf>
    <xf numFmtId="49" fontId="24" fillId="16" borderId="10" xfId="4" applyNumberFormat="1" applyFont="1" applyFill="1" applyBorder="1" applyAlignment="1">
      <alignment horizontal="center" vertical="center" wrapText="1"/>
    </xf>
    <xf numFmtId="0" fontId="21" fillId="16" borderId="12" xfId="4" applyFill="1" applyBorder="1" applyAlignment="1">
      <alignment horizontal="center" vertical="center" wrapText="1"/>
    </xf>
    <xf numFmtId="0" fontId="24" fillId="18" borderId="10" xfId="4" applyFont="1" applyFill="1" applyBorder="1" applyAlignment="1">
      <alignment horizontal="center" vertical="center" wrapText="1"/>
    </xf>
    <xf numFmtId="0" fontId="21" fillId="18" borderId="11" xfId="4" applyFill="1" applyBorder="1" applyAlignment="1">
      <alignment horizontal="center" vertical="center" wrapText="1"/>
    </xf>
    <xf numFmtId="0" fontId="21" fillId="18" borderId="10" xfId="4" applyFill="1" applyBorder="1" applyAlignment="1">
      <alignment horizontal="center" vertical="center" shrinkToFit="1"/>
    </xf>
    <xf numFmtId="0" fontId="0" fillId="0" borderId="36" xfId="0" applyBorder="1" applyAlignment="1">
      <alignment wrapText="1"/>
    </xf>
    <xf numFmtId="0" fontId="0" fillId="0" borderId="21" xfId="0" applyBorder="1" applyAlignment="1">
      <alignment wrapText="1"/>
    </xf>
    <xf numFmtId="0" fontId="15" fillId="4" borderId="10" xfId="0" applyFont="1" applyFill="1" applyBorder="1" applyAlignment="1">
      <alignment horizontal="center" shrinkToFit="1"/>
    </xf>
    <xf numFmtId="0" fontId="15" fillId="4" borderId="11" xfId="0" applyFont="1" applyFill="1" applyBorder="1" applyAlignment="1">
      <alignment horizontal="center" shrinkToFit="1"/>
    </xf>
    <xf numFmtId="0" fontId="15" fillId="4" borderId="12" xfId="0" applyFont="1" applyFill="1" applyBorder="1" applyAlignment="1">
      <alignment horizontal="center" shrinkToFit="1"/>
    </xf>
    <xf numFmtId="0" fontId="30" fillId="7" borderId="31" xfId="4" applyFont="1" applyFill="1" applyBorder="1" applyAlignment="1" applyProtection="1">
      <alignment wrapText="1"/>
      <protection locked="0"/>
    </xf>
    <xf numFmtId="0" fontId="30" fillId="7" borderId="13" xfId="4" applyFont="1" applyFill="1" applyBorder="1" applyAlignment="1" applyProtection="1">
      <alignment wrapText="1"/>
      <protection locked="0"/>
    </xf>
    <xf numFmtId="0" fontId="30" fillId="7" borderId="26" xfId="4" applyFont="1" applyFill="1" applyBorder="1" applyAlignment="1" applyProtection="1">
      <alignment wrapText="1"/>
      <protection locked="0"/>
    </xf>
    <xf numFmtId="0" fontId="111" fillId="8" borderId="11" xfId="4" applyFont="1" applyFill="1" applyBorder="1" applyAlignment="1">
      <alignment wrapText="1"/>
    </xf>
    <xf numFmtId="0" fontId="111" fillId="8" borderId="12" xfId="4" applyFont="1" applyFill="1" applyBorder="1" applyAlignment="1">
      <alignment wrapText="1"/>
    </xf>
    <xf numFmtId="168" fontId="94" fillId="8" borderId="10" xfId="0" applyNumberFormat="1" applyFont="1" applyFill="1" applyBorder="1" applyAlignment="1">
      <alignment wrapText="1"/>
    </xf>
    <xf numFmtId="0" fontId="94" fillId="8" borderId="11" xfId="0" applyFont="1" applyFill="1" applyBorder="1" applyAlignment="1">
      <alignment wrapText="1"/>
    </xf>
    <xf numFmtId="0" fontId="94" fillId="8" borderId="12" xfId="0" applyFont="1" applyFill="1" applyBorder="1" applyAlignment="1">
      <alignment wrapText="1"/>
    </xf>
    <xf numFmtId="0" fontId="30" fillId="8" borderId="27" xfId="4" applyFont="1" applyFill="1" applyBorder="1" applyAlignment="1">
      <alignment wrapText="1"/>
    </xf>
    <xf numFmtId="0" fontId="21" fillId="8" borderId="31" xfId="4" applyFill="1" applyBorder="1"/>
    <xf numFmtId="0" fontId="21" fillId="8" borderId="26" xfId="4" applyFill="1" applyBorder="1"/>
    <xf numFmtId="168" fontId="21" fillId="8" borderId="31" xfId="4" applyNumberFormat="1" applyFill="1" applyBorder="1" applyAlignment="1">
      <alignment horizontal="right" vertical="center"/>
    </xf>
    <xf numFmtId="168" fontId="21" fillId="8" borderId="13" xfId="4" applyNumberFormat="1" applyFill="1" applyBorder="1" applyAlignment="1">
      <alignment horizontal="right" vertical="center"/>
    </xf>
    <xf numFmtId="168" fontId="21" fillId="8" borderId="26" xfId="4" applyNumberFormat="1" applyFill="1" applyBorder="1" applyAlignment="1">
      <alignment horizontal="right" vertical="center"/>
    </xf>
    <xf numFmtId="0" fontId="30" fillId="8" borderId="27" xfId="5" applyFont="1" applyFill="1" applyBorder="1" applyAlignment="1" applyProtection="1">
      <alignment wrapText="1"/>
    </xf>
    <xf numFmtId="0" fontId="30" fillId="8" borderId="11" xfId="5" applyFont="1" applyFill="1" applyBorder="1" applyAlignment="1" applyProtection="1">
      <alignment wrapText="1"/>
    </xf>
    <xf numFmtId="168" fontId="21" fillId="8" borderId="10" xfId="4" applyNumberFormat="1" applyFill="1" applyBorder="1"/>
    <xf numFmtId="168" fontId="21" fillId="8" borderId="11" xfId="4" applyNumberFormat="1" applyFill="1" applyBorder="1"/>
    <xf numFmtId="168" fontId="21" fillId="8" borderId="12" xfId="4" applyNumberFormat="1" applyFill="1" applyBorder="1"/>
    <xf numFmtId="0" fontId="24" fillId="8" borderId="10" xfId="4" applyFont="1" applyFill="1" applyBorder="1"/>
    <xf numFmtId="0" fontId="112" fillId="8" borderId="27" xfId="5" applyFont="1" applyFill="1" applyBorder="1" applyAlignment="1" applyProtection="1"/>
    <xf numFmtId="0" fontId="112" fillId="8" borderId="11" xfId="5" applyFont="1" applyFill="1" applyBorder="1" applyAlignment="1" applyProtection="1"/>
    <xf numFmtId="0" fontId="112" fillId="8" borderId="12" xfId="5" applyFont="1" applyFill="1" applyBorder="1" applyAlignment="1" applyProtection="1"/>
    <xf numFmtId="168" fontId="30" fillId="8" borderId="31" xfId="4" applyNumberFormat="1" applyFont="1" applyFill="1" applyBorder="1" applyAlignment="1">
      <alignment horizontal="right" vertical="center"/>
    </xf>
    <xf numFmtId="168" fontId="30" fillId="8" borderId="13" xfId="4" applyNumberFormat="1" applyFont="1" applyFill="1" applyBorder="1" applyAlignment="1">
      <alignment horizontal="right" vertical="center"/>
    </xf>
    <xf numFmtId="168" fontId="30" fillId="8" borderId="26" xfId="4" applyNumberFormat="1" applyFont="1" applyFill="1" applyBorder="1" applyAlignment="1">
      <alignment horizontal="right" vertical="center"/>
    </xf>
    <xf numFmtId="0" fontId="37" fillId="8" borderId="29" xfId="4" applyFont="1" applyFill="1" applyBorder="1"/>
    <xf numFmtId="0" fontId="37" fillId="8" borderId="28" xfId="4" applyFont="1" applyFill="1" applyBorder="1"/>
    <xf numFmtId="0" fontId="37" fillId="8" borderId="30" xfId="4" applyFont="1" applyFill="1" applyBorder="1"/>
    <xf numFmtId="168" fontId="30" fillId="8" borderId="36" xfId="4" applyNumberFormat="1" applyFont="1" applyFill="1" applyBorder="1" applyAlignment="1">
      <alignment horizontal="right" vertical="center"/>
    </xf>
    <xf numFmtId="168" fontId="30" fillId="8" borderId="0" xfId="4" applyNumberFormat="1" applyFont="1" applyFill="1" applyAlignment="1">
      <alignment horizontal="right" vertical="center"/>
    </xf>
    <xf numFmtId="168" fontId="30" fillId="8" borderId="21" xfId="4" applyNumberFormat="1" applyFont="1" applyFill="1" applyBorder="1" applyAlignment="1">
      <alignment horizontal="right" vertical="center"/>
    </xf>
    <xf numFmtId="3" fontId="30" fillId="8" borderId="10" xfId="4" applyNumberFormat="1" applyFont="1" applyFill="1" applyBorder="1" applyAlignment="1">
      <alignment horizontal="right" vertical="center"/>
    </xf>
    <xf numFmtId="3" fontId="30" fillId="8" borderId="11" xfId="4" applyNumberFormat="1" applyFont="1" applyFill="1" applyBorder="1" applyAlignment="1">
      <alignment horizontal="right" vertical="center"/>
    </xf>
    <xf numFmtId="3" fontId="30" fillId="8" borderId="12" xfId="4" applyNumberFormat="1" applyFont="1" applyFill="1" applyBorder="1" applyAlignment="1">
      <alignment horizontal="right" vertical="center"/>
    </xf>
    <xf numFmtId="0" fontId="30" fillId="8" borderId="27" xfId="5" applyFont="1" applyFill="1" applyBorder="1" applyAlignment="1" applyProtection="1"/>
    <xf numFmtId="0" fontId="30" fillId="8" borderId="11" xfId="5" applyFont="1" applyFill="1" applyBorder="1" applyAlignment="1" applyProtection="1"/>
    <xf numFmtId="0" fontId="30" fillId="8" borderId="12" xfId="5" applyFont="1" applyFill="1" applyBorder="1" applyAlignment="1" applyProtection="1"/>
    <xf numFmtId="168" fontId="30" fillId="8" borderId="10" xfId="4" applyNumberFormat="1" applyFont="1" applyFill="1" applyBorder="1" applyAlignment="1">
      <alignment horizontal="right" vertical="center"/>
    </xf>
    <xf numFmtId="168" fontId="30" fillId="8" borderId="11" xfId="4" applyNumberFormat="1" applyFont="1" applyFill="1" applyBorder="1" applyAlignment="1">
      <alignment horizontal="right" vertical="center"/>
    </xf>
    <xf numFmtId="168" fontId="30" fillId="8" borderId="12" xfId="4" applyNumberFormat="1" applyFont="1" applyFill="1" applyBorder="1" applyAlignment="1">
      <alignment horizontal="right" vertical="center"/>
    </xf>
    <xf numFmtId="0" fontId="30" fillId="7" borderId="31" xfId="4" applyFont="1" applyFill="1" applyBorder="1" applyAlignment="1" applyProtection="1">
      <alignment horizontal="left" wrapText="1"/>
      <protection locked="0"/>
    </xf>
    <xf numFmtId="0" fontId="30" fillId="7" borderId="13" xfId="4" applyFont="1" applyFill="1" applyBorder="1" applyAlignment="1" applyProtection="1">
      <alignment horizontal="left" wrapText="1"/>
      <protection locked="0"/>
    </xf>
    <xf numFmtId="0" fontId="30" fillId="7" borderId="26" xfId="4" applyFont="1" applyFill="1" applyBorder="1" applyAlignment="1" applyProtection="1">
      <alignment horizontal="left" wrapText="1"/>
      <protection locked="0"/>
    </xf>
    <xf numFmtId="17" fontId="9" fillId="5" borderId="10" xfId="3" applyNumberFormat="1" applyFill="1" applyBorder="1" applyAlignment="1" applyProtection="1">
      <alignment horizontal="left" wrapText="1"/>
    </xf>
    <xf numFmtId="0" fontId="9" fillId="5" borderId="11" xfId="3" applyFill="1" applyBorder="1" applyAlignment="1" applyProtection="1">
      <alignment horizontal="left" wrapText="1"/>
    </xf>
    <xf numFmtId="0" fontId="9" fillId="5" borderId="12" xfId="3" applyFill="1" applyBorder="1" applyAlignment="1" applyProtection="1">
      <alignment horizontal="left" wrapText="1"/>
    </xf>
    <xf numFmtId="0" fontId="21" fillId="16" borderId="10" xfId="4" applyFill="1" applyBorder="1"/>
    <xf numFmtId="0" fontId="21" fillId="16" borderId="11" xfId="4" applyFill="1" applyBorder="1"/>
    <xf numFmtId="0" fontId="21" fillId="16" borderId="28" xfId="4" applyFill="1" applyBorder="1"/>
    <xf numFmtId="0" fontId="21" fillId="16" borderId="30" xfId="4" applyFill="1" applyBorder="1"/>
    <xf numFmtId="49" fontId="24" fillId="16" borderId="10" xfId="4" applyNumberFormat="1" applyFont="1" applyFill="1" applyBorder="1" applyAlignment="1">
      <alignment wrapText="1"/>
    </xf>
    <xf numFmtId="49" fontId="21" fillId="16" borderId="11" xfId="4" applyNumberFormat="1" applyFill="1" applyBorder="1" applyAlignment="1">
      <alignment wrapText="1"/>
    </xf>
    <xf numFmtId="49" fontId="21" fillId="16" borderId="12" xfId="4" applyNumberFormat="1" applyFill="1" applyBorder="1" applyAlignment="1">
      <alignment wrapText="1"/>
    </xf>
    <xf numFmtId="169" fontId="24" fillId="16" borderId="10" xfId="4" applyNumberFormat="1" applyFont="1" applyFill="1" applyBorder="1" applyAlignment="1">
      <alignment horizontal="center" vertical="center" wrapText="1"/>
    </xf>
    <xf numFmtId="169" fontId="21" fillId="16" borderId="11" xfId="4" applyNumberFormat="1" applyFill="1" applyBorder="1" applyAlignment="1">
      <alignment horizontal="center" vertical="center" wrapText="1"/>
    </xf>
    <xf numFmtId="169" fontId="21" fillId="16" borderId="12" xfId="4" applyNumberFormat="1" applyFill="1" applyBorder="1" applyAlignment="1">
      <alignment horizontal="center" vertical="center" wrapText="1"/>
    </xf>
    <xf numFmtId="0" fontId="21" fillId="7" borderId="27" xfId="5" applyFont="1" applyFill="1" applyBorder="1" applyAlignment="1" applyProtection="1">
      <alignment horizontal="left"/>
      <protection locked="0"/>
    </xf>
    <xf numFmtId="0" fontId="21" fillId="7" borderId="11" xfId="5" applyFont="1" applyFill="1" applyBorder="1" applyAlignment="1" applyProtection="1">
      <alignment horizontal="left"/>
      <protection locked="0"/>
    </xf>
    <xf numFmtId="0" fontId="21" fillId="7" borderId="12" xfId="5" applyFont="1" applyFill="1" applyBorder="1" applyAlignment="1" applyProtection="1">
      <alignment horizontal="left"/>
      <protection locked="0"/>
    </xf>
    <xf numFmtId="168" fontId="21" fillId="8" borderId="10" xfId="4" applyNumberFormat="1" applyFill="1" applyBorder="1" applyAlignment="1">
      <alignment vertical="center"/>
    </xf>
    <xf numFmtId="168" fontId="21" fillId="8" borderId="11" xfId="4" applyNumberFormat="1" applyFill="1" applyBorder="1" applyAlignment="1">
      <alignment vertical="center"/>
    </xf>
    <xf numFmtId="168" fontId="21" fillId="8" borderId="12" xfId="4" applyNumberFormat="1" applyFill="1" applyBorder="1" applyAlignment="1">
      <alignment vertical="center"/>
    </xf>
    <xf numFmtId="10" fontId="27" fillId="7" borderId="3" xfId="5" applyNumberFormat="1" applyFont="1" applyFill="1" applyBorder="1" applyAlignment="1" applyProtection="1">
      <alignment wrapText="1"/>
    </xf>
    <xf numFmtId="10" fontId="27" fillId="7" borderId="3" xfId="4" applyNumberFormat="1" applyFont="1" applyFill="1" applyBorder="1" applyAlignment="1">
      <alignment wrapText="1"/>
    </xf>
    <xf numFmtId="10" fontId="27" fillId="9" borderId="10" xfId="4" applyNumberFormat="1" applyFont="1" applyFill="1" applyBorder="1"/>
    <xf numFmtId="10" fontId="27" fillId="9" borderId="12" xfId="4" applyNumberFormat="1" applyFont="1" applyFill="1" applyBorder="1"/>
    <xf numFmtId="0" fontId="22" fillId="11" borderId="17" xfId="4" applyFont="1" applyFill="1" applyBorder="1" applyAlignment="1">
      <alignment horizontal="center" vertical="center" wrapText="1"/>
    </xf>
    <xf numFmtId="0" fontId="9" fillId="5" borderId="10" xfId="3" applyFill="1" applyBorder="1" applyAlignment="1" applyProtection="1">
      <alignment wrapText="1"/>
    </xf>
    <xf numFmtId="0" fontId="9" fillId="5" borderId="11" xfId="3" applyFill="1" applyBorder="1" applyAlignment="1" applyProtection="1">
      <alignment wrapText="1"/>
    </xf>
    <xf numFmtId="0" fontId="9" fillId="5" borderId="12" xfId="3" applyFill="1" applyBorder="1" applyAlignment="1" applyProtection="1">
      <alignment wrapText="1"/>
    </xf>
    <xf numFmtId="0" fontId="21" fillId="13" borderId="19" xfId="4" applyFill="1" applyBorder="1" applyAlignment="1">
      <alignment horizontal="center" vertical="center"/>
    </xf>
    <xf numFmtId="0" fontId="21" fillId="27" borderId="10" xfId="4" applyFill="1" applyBorder="1" applyAlignment="1" applyProtection="1">
      <alignment horizontal="center" wrapText="1"/>
      <protection locked="0"/>
    </xf>
    <xf numFmtId="0" fontId="21" fillId="27" borderId="11" xfId="4" applyFill="1" applyBorder="1" applyAlignment="1" applyProtection="1">
      <alignment horizontal="center" wrapText="1"/>
      <protection locked="0"/>
    </xf>
    <xf numFmtId="0" fontId="21" fillId="27" borderId="28" xfId="4" applyFill="1" applyBorder="1" applyAlignment="1" applyProtection="1">
      <alignment horizontal="center" wrapText="1"/>
      <protection locked="0"/>
    </xf>
    <xf numFmtId="0" fontId="21" fillId="27" borderId="30" xfId="4" applyFill="1" applyBorder="1" applyAlignment="1" applyProtection="1">
      <alignment horizontal="center" wrapText="1"/>
      <protection locked="0"/>
    </xf>
    <xf numFmtId="174" fontId="21" fillId="27" borderId="10" xfId="4" applyNumberFormat="1" applyFill="1" applyBorder="1" applyAlignment="1" applyProtection="1">
      <alignment horizontal="center" wrapText="1"/>
      <protection locked="0"/>
    </xf>
    <xf numFmtId="174" fontId="21" fillId="27" borderId="11" xfId="4" applyNumberFormat="1" applyFill="1" applyBorder="1" applyAlignment="1" applyProtection="1">
      <alignment horizontal="center" wrapText="1"/>
      <protection locked="0"/>
    </xf>
    <xf numFmtId="174" fontId="21" fillId="27" borderId="12" xfId="4" applyNumberFormat="1" applyFill="1" applyBorder="1" applyAlignment="1" applyProtection="1">
      <alignment horizontal="center" wrapText="1"/>
      <protection locked="0"/>
    </xf>
    <xf numFmtId="169" fontId="24" fillId="27" borderId="10" xfId="4" applyNumberFormat="1" applyFont="1" applyFill="1" applyBorder="1" applyAlignment="1" applyProtection="1">
      <alignment horizontal="center" vertical="center" wrapText="1"/>
      <protection locked="0"/>
    </xf>
    <xf numFmtId="169" fontId="21" fillId="27" borderId="11" xfId="4" applyNumberFormat="1" applyFill="1" applyBorder="1" applyAlignment="1" applyProtection="1">
      <alignment horizontal="center" vertical="center" wrapText="1"/>
      <protection locked="0"/>
    </xf>
    <xf numFmtId="169" fontId="21" fillId="27" borderId="12" xfId="4" applyNumberFormat="1" applyFill="1" applyBorder="1" applyAlignment="1" applyProtection="1">
      <alignment horizontal="center" vertical="center" wrapText="1"/>
      <protection locked="0"/>
    </xf>
    <xf numFmtId="0" fontId="27" fillId="27" borderId="27" xfId="4" applyFont="1" applyFill="1" applyBorder="1" applyAlignment="1" applyProtection="1">
      <alignment horizontal="center" vertical="center" wrapText="1"/>
      <protection locked="0"/>
    </xf>
    <xf numFmtId="0" fontId="27" fillId="27" borderId="11" xfId="4" applyFont="1" applyFill="1" applyBorder="1" applyAlignment="1" applyProtection="1">
      <alignment wrapText="1"/>
      <protection locked="0"/>
    </xf>
    <xf numFmtId="0" fontId="27" fillId="27" borderId="12" xfId="4" applyFont="1" applyFill="1" applyBorder="1" applyAlignment="1" applyProtection="1">
      <alignment wrapText="1"/>
      <protection locked="0"/>
    </xf>
    <xf numFmtId="4" fontId="27" fillId="27" borderId="10" xfId="4" applyNumberFormat="1" applyFont="1" applyFill="1" applyBorder="1" applyAlignment="1" applyProtection="1">
      <alignment horizontal="center" wrapText="1"/>
      <protection locked="0"/>
    </xf>
    <xf numFmtId="0" fontId="27" fillId="27" borderId="11" xfId="4" applyFont="1" applyFill="1" applyBorder="1" applyAlignment="1" applyProtection="1">
      <alignment horizontal="center" wrapText="1"/>
      <protection locked="0"/>
    </xf>
    <xf numFmtId="0" fontId="27" fillId="27" borderId="12" xfId="4" applyFont="1" applyFill="1" applyBorder="1" applyAlignment="1" applyProtection="1">
      <alignment horizontal="center" wrapText="1"/>
      <protection locked="0"/>
    </xf>
    <xf numFmtId="0" fontId="9" fillId="0" borderId="0" xfId="3" applyBorder="1" applyAlignment="1" applyProtection="1">
      <alignment horizontal="center" wrapText="1"/>
    </xf>
    <xf numFmtId="49" fontId="21" fillId="27" borderId="10" xfId="4" applyNumberFormat="1" applyFill="1" applyBorder="1" applyAlignment="1" applyProtection="1">
      <alignment horizontal="center" vertical="center" wrapText="1"/>
      <protection locked="0"/>
    </xf>
    <xf numFmtId="0" fontId="21" fillId="27" borderId="12" xfId="4" applyFill="1" applyBorder="1" applyAlignment="1" applyProtection="1">
      <alignment horizontal="center" vertical="center" wrapText="1"/>
      <protection locked="0"/>
    </xf>
    <xf numFmtId="0" fontId="27" fillId="8" borderId="19" xfId="4" applyFont="1" applyFill="1" applyBorder="1" applyAlignment="1">
      <alignment horizontal="center" vertical="center" wrapText="1"/>
    </xf>
    <xf numFmtId="0" fontId="0" fillId="8" borderId="0" xfId="0" applyFill="1" applyAlignment="1">
      <alignment wrapText="1"/>
    </xf>
    <xf numFmtId="0" fontId="0" fillId="27" borderId="11" xfId="0" applyFill="1" applyBorder="1" applyAlignment="1" applyProtection="1">
      <alignment horizontal="center" wrapText="1"/>
      <protection locked="0"/>
    </xf>
    <xf numFmtId="0" fontId="0" fillId="27" borderId="12" xfId="0" applyFill="1" applyBorder="1" applyAlignment="1" applyProtection="1">
      <alignment horizontal="center" wrapText="1"/>
      <protection locked="0"/>
    </xf>
    <xf numFmtId="4" fontId="27" fillId="8" borderId="0" xfId="4" applyNumberFormat="1" applyFont="1" applyFill="1" applyAlignment="1">
      <alignment horizontal="center" wrapText="1"/>
    </xf>
    <xf numFmtId="0" fontId="0" fillId="8" borderId="0" xfId="0" applyFill="1" applyAlignment="1">
      <alignment horizontal="center" wrapText="1"/>
    </xf>
    <xf numFmtId="0" fontId="0" fillId="8" borderId="21" xfId="0" applyFill="1" applyBorder="1" applyAlignment="1">
      <alignment horizontal="center" wrapText="1"/>
    </xf>
    <xf numFmtId="49" fontId="94" fillId="7" borderId="10" xfId="3" applyNumberFormat="1" applyFont="1" applyFill="1" applyBorder="1" applyAlignment="1" applyProtection="1">
      <alignment horizontal="center" wrapText="1"/>
      <protection locked="0"/>
    </xf>
    <xf numFmtId="0" fontId="94" fillId="7" borderId="11" xfId="0" applyFont="1" applyFill="1" applyBorder="1" applyAlignment="1" applyProtection="1">
      <alignment horizontal="center" wrapText="1"/>
      <protection locked="0"/>
    </xf>
    <xf numFmtId="0" fontId="94" fillId="7" borderId="12" xfId="0" applyFont="1" applyFill="1" applyBorder="1" applyAlignment="1" applyProtection="1">
      <alignment horizontal="center" wrapText="1"/>
      <protection locked="0"/>
    </xf>
    <xf numFmtId="167" fontId="21" fillId="27" borderId="10" xfId="4" applyNumberFormat="1" applyFill="1" applyBorder="1" applyAlignment="1" applyProtection="1">
      <alignment horizontal="center" wrapText="1"/>
      <protection locked="0"/>
    </xf>
    <xf numFmtId="167" fontId="21" fillId="27" borderId="11" xfId="4" applyNumberFormat="1" applyFill="1" applyBorder="1" applyAlignment="1" applyProtection="1">
      <alignment horizontal="center" wrapText="1"/>
      <protection locked="0"/>
    </xf>
    <xf numFmtId="167" fontId="21" fillId="27" borderId="12" xfId="4" applyNumberFormat="1" applyFill="1" applyBorder="1" applyAlignment="1" applyProtection="1">
      <alignment horizontal="center" wrapText="1"/>
      <protection locked="0"/>
    </xf>
    <xf numFmtId="49" fontId="21" fillId="27" borderId="11" xfId="4" applyNumberFormat="1" applyFill="1" applyBorder="1" applyAlignment="1" applyProtection="1">
      <alignment horizontal="center" vertical="center" wrapText="1"/>
      <protection locked="0"/>
    </xf>
    <xf numFmtId="49" fontId="21" fillId="27" borderId="11" xfId="4" applyNumberFormat="1" applyFill="1" applyBorder="1" applyAlignment="1" applyProtection="1">
      <alignment wrapText="1"/>
      <protection locked="0"/>
    </xf>
    <xf numFmtId="49" fontId="21" fillId="27" borderId="12" xfId="4" applyNumberFormat="1" applyFill="1" applyBorder="1" applyAlignment="1" applyProtection="1">
      <alignment wrapText="1"/>
      <protection locked="0"/>
    </xf>
    <xf numFmtId="49" fontId="21" fillId="27" borderId="10" xfId="4" applyNumberFormat="1" applyFill="1" applyBorder="1" applyAlignment="1" applyProtection="1">
      <alignment horizontal="center" wrapText="1"/>
      <protection locked="0"/>
    </xf>
    <xf numFmtId="49" fontId="21" fillId="27" borderId="11" xfId="4" applyNumberFormat="1" applyFill="1" applyBorder="1" applyAlignment="1" applyProtection="1">
      <alignment horizontal="center" wrapText="1"/>
      <protection locked="0"/>
    </xf>
    <xf numFmtId="49" fontId="21" fillId="27" borderId="12" xfId="4" applyNumberFormat="1" applyFill="1" applyBorder="1" applyAlignment="1" applyProtection="1">
      <alignment horizontal="center" wrapText="1"/>
      <protection locked="0"/>
    </xf>
    <xf numFmtId="49" fontId="21" fillId="27" borderId="10" xfId="4" applyNumberFormat="1" applyFill="1" applyBorder="1" applyAlignment="1" applyProtection="1">
      <alignment horizontal="center" vertical="center" shrinkToFit="1"/>
      <protection locked="0"/>
    </xf>
    <xf numFmtId="49" fontId="0" fillId="27" borderId="11" xfId="0" applyNumberFormat="1" applyFill="1" applyBorder="1" applyAlignment="1" applyProtection="1">
      <alignment shrinkToFit="1"/>
      <protection locked="0"/>
    </xf>
    <xf numFmtId="165" fontId="113" fillId="9" borderId="29" xfId="4" applyNumberFormat="1" applyFont="1" applyFill="1" applyBorder="1" applyAlignment="1">
      <alignment horizontal="center" vertical="center" wrapText="1"/>
    </xf>
    <xf numFmtId="0" fontId="113" fillId="9" borderId="28" xfId="4" applyFont="1" applyFill="1" applyBorder="1" applyAlignment="1">
      <alignment horizontal="center" vertical="center" wrapText="1"/>
    </xf>
    <xf numFmtId="0" fontId="113" fillId="9" borderId="30" xfId="4" applyFont="1" applyFill="1" applyBorder="1" applyAlignment="1">
      <alignment horizontal="center" vertical="center" wrapText="1"/>
    </xf>
    <xf numFmtId="0" fontId="113" fillId="9" borderId="31" xfId="4" applyFont="1" applyFill="1" applyBorder="1" applyAlignment="1">
      <alignment horizontal="center" vertical="center" wrapText="1"/>
    </xf>
    <xf numFmtId="0" fontId="113" fillId="9" borderId="13" xfId="4" applyFont="1" applyFill="1" applyBorder="1" applyAlignment="1">
      <alignment horizontal="center" vertical="center" wrapText="1"/>
    </xf>
    <xf numFmtId="0" fontId="113" fillId="9" borderId="26" xfId="4" applyFont="1" applyFill="1" applyBorder="1" applyAlignment="1">
      <alignment horizontal="center" vertical="center" wrapText="1"/>
    </xf>
    <xf numFmtId="168" fontId="21" fillId="27" borderId="10" xfId="4" applyNumberFormat="1" applyFill="1" applyBorder="1" applyAlignment="1" applyProtection="1">
      <alignment wrapText="1"/>
      <protection locked="0"/>
    </xf>
    <xf numFmtId="0" fontId="0" fillId="27" borderId="11" xfId="0" applyFill="1" applyBorder="1" applyAlignment="1" applyProtection="1">
      <alignment wrapText="1"/>
      <protection locked="0"/>
    </xf>
    <xf numFmtId="0" fontId="0" fillId="27" borderId="12" xfId="0" applyFill="1" applyBorder="1" applyAlignment="1" applyProtection="1">
      <alignment wrapText="1"/>
      <protection locked="0"/>
    </xf>
    <xf numFmtId="0" fontId="21" fillId="8" borderId="10" xfId="4" applyFill="1" applyBorder="1" applyAlignment="1">
      <alignment wrapText="1"/>
    </xf>
    <xf numFmtId="0" fontId="30" fillId="13" borderId="31" xfId="4" applyFont="1" applyFill="1" applyBorder="1" applyAlignment="1">
      <alignment wrapText="1"/>
    </xf>
    <xf numFmtId="0" fontId="30" fillId="0" borderId="13" xfId="4" applyFont="1" applyBorder="1" applyAlignment="1">
      <alignment wrapText="1"/>
    </xf>
    <xf numFmtId="0" fontId="30" fillId="0" borderId="26" xfId="4" applyFont="1" applyBorder="1" applyAlignment="1">
      <alignment wrapText="1"/>
    </xf>
    <xf numFmtId="49" fontId="21" fillId="27" borderId="10" xfId="4" applyNumberFormat="1" applyFill="1" applyBorder="1" applyAlignment="1" applyProtection="1">
      <alignment wrapText="1"/>
      <protection locked="0"/>
    </xf>
    <xf numFmtId="0" fontId="21" fillId="27" borderId="11" xfId="4" applyFill="1" applyBorder="1" applyAlignment="1" applyProtection="1">
      <alignment wrapText="1"/>
      <protection locked="0"/>
    </xf>
    <xf numFmtId="0" fontId="21" fillId="27" borderId="12" xfId="4" applyFill="1" applyBorder="1" applyAlignment="1" applyProtection="1">
      <alignment wrapText="1"/>
      <protection locked="0"/>
    </xf>
    <xf numFmtId="49" fontId="27" fillId="9" borderId="0" xfId="4" applyNumberFormat="1" applyFont="1" applyFill="1" applyAlignment="1">
      <alignment wrapText="1"/>
    </xf>
    <xf numFmtId="0" fontId="27" fillId="0" borderId="0" xfId="4" applyFont="1" applyAlignment="1">
      <alignment wrapText="1"/>
    </xf>
    <xf numFmtId="0" fontId="27" fillId="0" borderId="21" xfId="4" applyFont="1" applyBorder="1" applyAlignment="1">
      <alignment wrapText="1"/>
    </xf>
    <xf numFmtId="0" fontId="37" fillId="15" borderId="27" xfId="4" applyFont="1" applyFill="1"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1" fontId="37" fillId="5" borderId="10" xfId="4" applyNumberFormat="1" applyFont="1" applyFill="1" applyBorder="1" applyAlignment="1" applyProtection="1">
      <alignment horizontal="center" wrapText="1"/>
      <protection locked="0"/>
    </xf>
    <xf numFmtId="1" fontId="0" fillId="5" borderId="12" xfId="0" applyNumberFormat="1" applyFill="1" applyBorder="1" applyAlignment="1" applyProtection="1">
      <alignment horizontal="center" wrapText="1"/>
      <protection locked="0"/>
    </xf>
    <xf numFmtId="0" fontId="37" fillId="15" borderId="36" xfId="4" applyFont="1" applyFill="1" applyBorder="1" applyAlignment="1">
      <alignment horizontal="center" wrapText="1"/>
    </xf>
    <xf numFmtId="0" fontId="0" fillId="0" borderId="0" xfId="0" applyAlignment="1">
      <alignment horizontal="center" wrapText="1"/>
    </xf>
    <xf numFmtId="49" fontId="27" fillId="5" borderId="10" xfId="4" applyNumberFormat="1" applyFont="1" applyFill="1" applyBorder="1" applyAlignment="1" applyProtection="1">
      <alignment wrapText="1"/>
      <protection locked="0"/>
    </xf>
    <xf numFmtId="0" fontId="0" fillId="0" borderId="12" xfId="0" applyBorder="1" applyAlignment="1" applyProtection="1">
      <alignment wrapText="1"/>
      <protection locked="0"/>
    </xf>
    <xf numFmtId="0" fontId="27" fillId="8" borderId="13" xfId="4" applyFont="1" applyFill="1" applyBorder="1" applyAlignment="1">
      <alignment horizontal="center" vertical="center" wrapText="1"/>
    </xf>
    <xf numFmtId="0" fontId="27" fillId="8" borderId="11" xfId="4" applyFont="1" applyFill="1" applyBorder="1" applyAlignment="1">
      <alignment horizontal="center" vertical="center" wrapText="1"/>
    </xf>
    <xf numFmtId="49" fontId="21" fillId="18" borderId="10" xfId="4" applyNumberFormat="1" applyFill="1" applyBorder="1" applyAlignment="1" applyProtection="1">
      <alignment horizontal="center" vertical="center" shrinkToFit="1"/>
      <protection locked="0"/>
    </xf>
    <xf numFmtId="49" fontId="0" fillId="0" borderId="11" xfId="0" applyNumberFormat="1" applyBorder="1" applyAlignment="1" applyProtection="1">
      <alignment horizontal="center" vertical="center" shrinkToFit="1"/>
      <protection locked="0"/>
    </xf>
    <xf numFmtId="49" fontId="0" fillId="0" borderId="12" xfId="0" applyNumberFormat="1" applyBorder="1" applyAlignment="1" applyProtection="1">
      <alignment horizontal="center" vertical="center" shrinkToFit="1"/>
      <protection locked="0"/>
    </xf>
    <xf numFmtId="1" fontId="95" fillId="27" borderId="31" xfId="4" applyNumberFormat="1" applyFont="1" applyFill="1" applyBorder="1" applyAlignment="1" applyProtection="1">
      <alignment horizontal="center" vertical="center" wrapText="1"/>
      <protection locked="0"/>
    </xf>
    <xf numFmtId="1" fontId="95" fillId="27" borderId="13" xfId="4" applyNumberFormat="1" applyFont="1" applyFill="1" applyBorder="1" applyAlignment="1" applyProtection="1">
      <alignment horizontal="center" vertical="center" wrapText="1"/>
      <protection locked="0"/>
    </xf>
    <xf numFmtId="1" fontId="95" fillId="27" borderId="12" xfId="4" applyNumberFormat="1" applyFont="1" applyFill="1" applyBorder="1" applyAlignment="1" applyProtection="1">
      <alignment horizontal="center" vertical="center" wrapText="1"/>
      <protection locked="0"/>
    </xf>
    <xf numFmtId="49" fontId="31" fillId="27" borderId="10" xfId="4" applyNumberFormat="1" applyFont="1" applyFill="1" applyBorder="1" applyAlignment="1" applyProtection="1">
      <alignment horizontal="center" vertical="center" wrapText="1"/>
      <protection locked="0"/>
    </xf>
    <xf numFmtId="49" fontId="31" fillId="27" borderId="11" xfId="4" applyNumberFormat="1" applyFont="1" applyFill="1" applyBorder="1" applyAlignment="1" applyProtection="1">
      <alignment horizontal="center" vertical="center" wrapText="1"/>
      <protection locked="0"/>
    </xf>
    <xf numFmtId="49" fontId="31" fillId="27" borderId="12" xfId="4" applyNumberFormat="1" applyFont="1" applyFill="1" applyBorder="1" applyAlignment="1" applyProtection="1">
      <alignment horizontal="center" vertical="center" wrapText="1"/>
      <protection locked="0"/>
    </xf>
    <xf numFmtId="0" fontId="21" fillId="5" borderId="27" xfId="4" applyFill="1" applyBorder="1" applyAlignment="1">
      <alignment horizontal="center" wrapText="1"/>
    </xf>
    <xf numFmtId="0" fontId="21" fillId="5" borderId="11" xfId="4" applyFill="1" applyBorder="1" applyAlignment="1">
      <alignment horizontal="center" wrapText="1"/>
    </xf>
    <xf numFmtId="0" fontId="27" fillId="0" borderId="13" xfId="4" applyFont="1" applyBorder="1" applyAlignment="1">
      <alignment horizontal="center" vertical="center" wrapText="1"/>
    </xf>
    <xf numFmtId="0" fontId="27" fillId="0" borderId="11" xfId="4" applyFont="1" applyBorder="1" applyAlignment="1">
      <alignment horizontal="center" vertical="center" wrapText="1"/>
    </xf>
    <xf numFmtId="14" fontId="21" fillId="16" borderId="27" xfId="4" applyNumberFormat="1" applyFill="1" applyBorder="1" applyAlignment="1">
      <alignment wrapText="1"/>
    </xf>
    <xf numFmtId="14" fontId="21" fillId="16" borderId="12" xfId="4" applyNumberFormat="1" applyFill="1" applyBorder="1" applyAlignment="1">
      <alignment wrapText="1"/>
    </xf>
    <xf numFmtId="168" fontId="21" fillId="17" borderId="10" xfId="4" applyNumberFormat="1" applyFill="1" applyBorder="1" applyAlignment="1">
      <alignment horizontal="center" vertical="center" wrapText="1"/>
    </xf>
    <xf numFmtId="168" fontId="21" fillId="17" borderId="11" xfId="4" applyNumberFormat="1" applyFill="1" applyBorder="1" applyAlignment="1">
      <alignment horizontal="center" vertical="center" wrapText="1"/>
    </xf>
    <xf numFmtId="168" fontId="21" fillId="17" borderId="12" xfId="4" applyNumberFormat="1" applyFill="1" applyBorder="1" applyAlignment="1">
      <alignment horizontal="center" vertical="center" wrapText="1"/>
    </xf>
    <xf numFmtId="1" fontId="21" fillId="17" borderId="10" xfId="4" applyNumberFormat="1" applyFill="1" applyBorder="1" applyAlignment="1">
      <alignment horizontal="center" vertical="center" wrapText="1"/>
    </xf>
    <xf numFmtId="1" fontId="21" fillId="17" borderId="11" xfId="4" applyNumberFormat="1" applyFill="1" applyBorder="1" applyAlignment="1">
      <alignment horizontal="center" vertical="center" wrapText="1"/>
    </xf>
    <xf numFmtId="1" fontId="21" fillId="17" borderId="12" xfId="4" applyNumberFormat="1" applyFill="1" applyBorder="1" applyAlignment="1">
      <alignment horizontal="center" vertical="center" wrapText="1"/>
    </xf>
    <xf numFmtId="49" fontId="21" fillId="16" borderId="10" xfId="4" applyNumberFormat="1" applyFill="1" applyBorder="1" applyAlignment="1">
      <alignment horizontal="center" vertical="center" wrapText="1"/>
    </xf>
    <xf numFmtId="49" fontId="21" fillId="16" borderId="11" xfId="4" applyNumberFormat="1" applyFill="1" applyBorder="1" applyAlignment="1">
      <alignment horizontal="center" vertical="center" wrapText="1"/>
    </xf>
    <xf numFmtId="49" fontId="21" fillId="16" borderId="12" xfId="4" applyNumberFormat="1" applyFill="1" applyBorder="1" applyAlignment="1">
      <alignment horizontal="center" vertical="center" wrapText="1"/>
    </xf>
    <xf numFmtId="14" fontId="21" fillId="16" borderId="10" xfId="4" applyNumberFormat="1" applyFill="1" applyBorder="1" applyAlignment="1">
      <alignment horizontal="center" vertical="center" wrapText="1"/>
    </xf>
    <xf numFmtId="14" fontId="21" fillId="16" borderId="11" xfId="4" applyNumberFormat="1" applyFill="1" applyBorder="1" applyAlignment="1">
      <alignment horizontal="center" vertical="center" wrapText="1"/>
    </xf>
    <xf numFmtId="14" fontId="21" fillId="16" borderId="12" xfId="4" applyNumberFormat="1" applyFill="1" applyBorder="1" applyAlignment="1">
      <alignment horizontal="center" vertical="center" wrapText="1"/>
    </xf>
    <xf numFmtId="165" fontId="21" fillId="16" borderId="10" xfId="4" applyNumberFormat="1" applyFill="1" applyBorder="1" applyAlignment="1">
      <alignment horizontal="center" vertical="center" wrapText="1"/>
    </xf>
    <xf numFmtId="165" fontId="21" fillId="16" borderId="11" xfId="4" applyNumberFormat="1" applyFill="1" applyBorder="1" applyAlignment="1">
      <alignment horizontal="center" vertical="center" wrapText="1"/>
    </xf>
    <xf numFmtId="165" fontId="21" fillId="16" borderId="12" xfId="4" applyNumberFormat="1" applyFill="1" applyBorder="1" applyAlignment="1">
      <alignment horizontal="center" vertical="center" wrapText="1"/>
    </xf>
    <xf numFmtId="167" fontId="113" fillId="9" borderId="29" xfId="4" applyNumberFormat="1" applyFont="1" applyFill="1" applyBorder="1" applyAlignment="1">
      <alignment horizontal="center" vertical="center" wrapText="1"/>
    </xf>
    <xf numFmtId="167" fontId="113" fillId="9" borderId="28" xfId="4" applyNumberFormat="1" applyFont="1" applyFill="1" applyBorder="1" applyAlignment="1">
      <alignment horizontal="center" vertical="center" wrapText="1"/>
    </xf>
    <xf numFmtId="167" fontId="113" fillId="9" borderId="31" xfId="4" applyNumberFormat="1" applyFont="1" applyFill="1" applyBorder="1" applyAlignment="1">
      <alignment horizontal="center" vertical="center" wrapText="1"/>
    </xf>
    <xf numFmtId="167" fontId="113" fillId="9" borderId="13" xfId="4" applyNumberFormat="1" applyFont="1" applyFill="1" applyBorder="1" applyAlignment="1">
      <alignment horizontal="center" vertical="center" wrapText="1"/>
    </xf>
    <xf numFmtId="3" fontId="113" fillId="9" borderId="28" xfId="4" applyNumberFormat="1" applyFont="1" applyFill="1" applyBorder="1" applyAlignment="1">
      <alignment horizontal="center" vertical="center" wrapText="1"/>
    </xf>
    <xf numFmtId="4" fontId="113" fillId="9" borderId="29" xfId="4" applyNumberFormat="1" applyFont="1" applyFill="1" applyBorder="1" applyAlignment="1">
      <alignment horizontal="center" vertical="center" wrapText="1"/>
    </xf>
    <xf numFmtId="0" fontId="114" fillId="9" borderId="28" xfId="0" applyFont="1" applyFill="1" applyBorder="1" applyAlignment="1">
      <alignment horizontal="center" vertical="center" wrapText="1"/>
    </xf>
    <xf numFmtId="0" fontId="114" fillId="9" borderId="30" xfId="0" applyFont="1" applyFill="1" applyBorder="1" applyAlignment="1">
      <alignment horizontal="center" vertical="center" wrapText="1"/>
    </xf>
    <xf numFmtId="0" fontId="114" fillId="9" borderId="31" xfId="0" applyFont="1" applyFill="1" applyBorder="1" applyAlignment="1">
      <alignment horizontal="center" vertical="center" wrapText="1"/>
    </xf>
    <xf numFmtId="0" fontId="114" fillId="9" borderId="13" xfId="0" applyFont="1" applyFill="1" applyBorder="1" applyAlignment="1">
      <alignment horizontal="center" vertical="center" wrapText="1"/>
    </xf>
    <xf numFmtId="0" fontId="114" fillId="9" borderId="26" xfId="0" applyFont="1" applyFill="1" applyBorder="1" applyAlignment="1">
      <alignment horizontal="center" vertical="center" wrapText="1"/>
    </xf>
    <xf numFmtId="4" fontId="113" fillId="9" borderId="29" xfId="4" applyNumberFormat="1" applyFont="1" applyFill="1" applyBorder="1" applyAlignment="1">
      <alignment horizontal="center" vertical="center"/>
    </xf>
    <xf numFmtId="0" fontId="114" fillId="9" borderId="30" xfId="0" applyFont="1" applyFill="1" applyBorder="1" applyAlignment="1">
      <alignment horizontal="center" vertical="center"/>
    </xf>
    <xf numFmtId="0" fontId="114" fillId="9" borderId="31" xfId="0" applyFont="1" applyFill="1" applyBorder="1" applyAlignment="1">
      <alignment horizontal="center" vertical="center"/>
    </xf>
    <xf numFmtId="0" fontId="114" fillId="9" borderId="26" xfId="0" applyFont="1" applyFill="1" applyBorder="1" applyAlignment="1">
      <alignment horizontal="center" vertical="center"/>
    </xf>
    <xf numFmtId="0" fontId="113" fillId="9" borderId="25" xfId="4" applyFont="1" applyFill="1"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vertical="center" wrapText="1"/>
    </xf>
    <xf numFmtId="1" fontId="113" fillId="31" borderId="10" xfId="4" applyNumberFormat="1" applyFont="1" applyFill="1" applyBorder="1" applyAlignment="1" applyProtection="1">
      <alignment horizontal="center" vertical="center" wrapText="1"/>
      <protection locked="0"/>
    </xf>
    <xf numFmtId="1" fontId="113" fillId="0" borderId="11" xfId="0" applyNumberFormat="1" applyFont="1" applyBorder="1" applyAlignment="1" applyProtection="1">
      <alignment horizontal="center" vertical="center" wrapText="1"/>
      <protection locked="0"/>
    </xf>
    <xf numFmtId="1" fontId="113" fillId="0" borderId="12" xfId="0" applyNumberFormat="1" applyFont="1" applyBorder="1" applyAlignment="1" applyProtection="1">
      <alignment horizontal="center" vertical="center" wrapText="1"/>
      <protection locked="0"/>
    </xf>
    <xf numFmtId="0" fontId="24" fillId="8" borderId="11" xfId="4" applyFont="1" applyFill="1" applyBorder="1" applyAlignment="1">
      <alignment wrapText="1"/>
    </xf>
    <xf numFmtId="0" fontId="24" fillId="8" borderId="12" xfId="4" applyFont="1" applyFill="1" applyBorder="1" applyAlignment="1">
      <alignment wrapText="1"/>
    </xf>
    <xf numFmtId="0" fontId="30" fillId="13" borderId="10" xfId="4" applyFont="1" applyFill="1" applyBorder="1" applyAlignment="1">
      <alignment wrapText="1"/>
    </xf>
    <xf numFmtId="0" fontId="30" fillId="13" borderId="11" xfId="4" applyFont="1" applyFill="1" applyBorder="1" applyAlignment="1">
      <alignment wrapText="1"/>
    </xf>
    <xf numFmtId="0" fontId="30" fillId="13" borderId="12" xfId="4" applyFont="1" applyFill="1" applyBorder="1" applyAlignment="1">
      <alignment wrapText="1"/>
    </xf>
    <xf numFmtId="168" fontId="21" fillId="8" borderId="10" xfId="4" applyNumberFormat="1" applyFill="1" applyBorder="1" applyProtection="1">
      <protection locked="0"/>
    </xf>
    <xf numFmtId="168" fontId="21" fillId="8" borderId="11" xfId="4" applyNumberFormat="1" applyFill="1" applyBorder="1" applyProtection="1">
      <protection locked="0"/>
    </xf>
    <xf numFmtId="168" fontId="21" fillId="8" borderId="12" xfId="4" applyNumberFormat="1" applyFill="1" applyBorder="1" applyProtection="1">
      <protection locked="0"/>
    </xf>
    <xf numFmtId="0" fontId="21" fillId="14" borderId="10" xfId="4" applyFill="1" applyBorder="1" applyAlignment="1">
      <alignment horizontal="center"/>
    </xf>
    <xf numFmtId="0" fontId="21" fillId="14" borderId="37" xfId="4" applyFill="1" applyBorder="1" applyAlignment="1">
      <alignment horizontal="center"/>
    </xf>
    <xf numFmtId="1" fontId="27" fillId="27" borderId="29" xfId="4" applyNumberFormat="1" applyFont="1" applyFill="1" applyBorder="1" applyAlignment="1" applyProtection="1">
      <alignment horizontal="center" wrapText="1"/>
      <protection locked="0"/>
    </xf>
    <xf numFmtId="1" fontId="27" fillId="27" borderId="28" xfId="4" applyNumberFormat="1" applyFont="1" applyFill="1" applyBorder="1" applyAlignment="1" applyProtection="1">
      <alignment horizontal="center" wrapText="1"/>
      <protection locked="0"/>
    </xf>
    <xf numFmtId="1" fontId="27" fillId="27" borderId="30" xfId="4" applyNumberFormat="1" applyFont="1" applyFill="1" applyBorder="1" applyAlignment="1" applyProtection="1">
      <alignment horizontal="center" wrapText="1"/>
      <protection locked="0"/>
    </xf>
    <xf numFmtId="168" fontId="21" fillId="8" borderId="31" xfId="4" applyNumberFormat="1" applyFill="1" applyBorder="1" applyProtection="1">
      <protection locked="0"/>
    </xf>
    <xf numFmtId="168" fontId="21" fillId="8" borderId="13" xfId="4" applyNumberFormat="1" applyFill="1" applyBorder="1" applyProtection="1">
      <protection locked="0"/>
    </xf>
    <xf numFmtId="168" fontId="21" fillId="8" borderId="26" xfId="4" applyNumberFormat="1" applyFill="1" applyBorder="1" applyProtection="1">
      <protection locked="0"/>
    </xf>
    <xf numFmtId="0" fontId="21" fillId="8" borderId="32" xfId="4" applyFill="1" applyBorder="1"/>
    <xf numFmtId="0" fontId="21" fillId="8" borderId="33" xfId="4" applyFill="1" applyBorder="1"/>
    <xf numFmtId="0" fontId="21" fillId="13" borderId="34" xfId="4" applyFill="1" applyBorder="1"/>
    <xf numFmtId="168" fontId="21" fillId="27" borderId="51" xfId="4" applyNumberFormat="1" applyFill="1" applyBorder="1" applyAlignment="1" applyProtection="1">
      <alignment wrapText="1"/>
      <protection locked="0"/>
    </xf>
    <xf numFmtId="168" fontId="21" fillId="27" borderId="52" xfId="4" applyNumberFormat="1" applyFill="1" applyBorder="1" applyAlignment="1" applyProtection="1">
      <alignment wrapText="1"/>
      <protection locked="0"/>
    </xf>
    <xf numFmtId="168" fontId="21" fillId="27" borderId="53" xfId="4" applyNumberFormat="1" applyFill="1" applyBorder="1" applyAlignment="1" applyProtection="1">
      <alignment wrapText="1"/>
      <protection locked="0"/>
    </xf>
    <xf numFmtId="168" fontId="21" fillId="8" borderId="35" xfId="4" applyNumberFormat="1" applyFill="1" applyBorder="1" applyProtection="1">
      <protection locked="0"/>
    </xf>
    <xf numFmtId="168" fontId="21" fillId="8" borderId="33" xfId="4" applyNumberFormat="1" applyFill="1" applyBorder="1" applyProtection="1">
      <protection locked="0"/>
    </xf>
    <xf numFmtId="168" fontId="21" fillId="8" borderId="34" xfId="4" applyNumberFormat="1" applyFill="1" applyBorder="1" applyProtection="1">
      <protection locked="0"/>
    </xf>
    <xf numFmtId="0" fontId="30" fillId="13" borderId="35" xfId="4" applyFont="1" applyFill="1" applyBorder="1" applyAlignment="1">
      <alignment wrapText="1"/>
    </xf>
    <xf numFmtId="0" fontId="30" fillId="13" borderId="33" xfId="4" applyFont="1" applyFill="1" applyBorder="1" applyAlignment="1">
      <alignment wrapText="1"/>
    </xf>
    <xf numFmtId="0" fontId="30" fillId="13" borderId="34" xfId="4" applyFont="1" applyFill="1" applyBorder="1" applyAlignment="1">
      <alignment wrapText="1"/>
    </xf>
    <xf numFmtId="168" fontId="21" fillId="27" borderId="11" xfId="4" applyNumberFormat="1" applyFill="1" applyBorder="1" applyAlignment="1" applyProtection="1">
      <alignment wrapText="1"/>
      <protection locked="0"/>
    </xf>
    <xf numFmtId="168" fontId="21" fillId="27" borderId="12" xfId="4" applyNumberFormat="1" applyFill="1" applyBorder="1" applyAlignment="1" applyProtection="1">
      <alignment wrapText="1"/>
      <protection locked="0"/>
    </xf>
    <xf numFmtId="49" fontId="21" fillId="27" borderId="10" xfId="4" applyNumberFormat="1" applyFill="1" applyBorder="1" applyAlignment="1" applyProtection="1">
      <alignment horizontal="left" wrapText="1"/>
      <protection locked="0"/>
    </xf>
    <xf numFmtId="49" fontId="21" fillId="27" borderId="11" xfId="4" applyNumberFormat="1" applyFill="1" applyBorder="1" applyAlignment="1" applyProtection="1">
      <alignment horizontal="left" wrapText="1"/>
      <protection locked="0"/>
    </xf>
    <xf numFmtId="49" fontId="21" fillId="27" borderId="12" xfId="4" applyNumberFormat="1" applyFill="1" applyBorder="1" applyAlignment="1" applyProtection="1">
      <alignment horizontal="left" wrapText="1"/>
      <protection locked="0"/>
    </xf>
    <xf numFmtId="49" fontId="21" fillId="27" borderId="10" xfId="4" applyNumberFormat="1" applyFill="1" applyBorder="1" applyAlignment="1" applyProtection="1">
      <alignment horizontal="left" vertical="center" wrapText="1"/>
      <protection locked="0"/>
    </xf>
    <xf numFmtId="49" fontId="21" fillId="27" borderId="11" xfId="4" applyNumberFormat="1" applyFill="1" applyBorder="1" applyAlignment="1" applyProtection="1">
      <alignment horizontal="left" vertical="center" wrapText="1"/>
      <protection locked="0"/>
    </xf>
    <xf numFmtId="49" fontId="21" fillId="27" borderId="12" xfId="4" applyNumberFormat="1" applyFill="1" applyBorder="1" applyAlignment="1" applyProtection="1">
      <alignment horizontal="left" vertical="center" wrapText="1"/>
      <protection locked="0"/>
    </xf>
    <xf numFmtId="166" fontId="21" fillId="27" borderId="10" xfId="4" applyNumberFormat="1" applyFill="1" applyBorder="1" applyAlignment="1" applyProtection="1">
      <alignment horizontal="center" vertical="center" wrapText="1"/>
      <protection locked="0"/>
    </xf>
    <xf numFmtId="166" fontId="21" fillId="27" borderId="11" xfId="4" applyNumberFormat="1" applyFill="1" applyBorder="1" applyAlignment="1" applyProtection="1">
      <alignment horizontal="center" vertical="center" wrapText="1"/>
      <protection locked="0"/>
    </xf>
    <xf numFmtId="166" fontId="21" fillId="27" borderId="12" xfId="4" applyNumberFormat="1" applyFill="1" applyBorder="1" applyAlignment="1" applyProtection="1">
      <alignment horizontal="center" vertical="center" wrapText="1"/>
      <protection locked="0"/>
    </xf>
    <xf numFmtId="10" fontId="21" fillId="27" borderId="10" xfId="4" applyNumberFormat="1" applyFill="1" applyBorder="1" applyAlignment="1" applyProtection="1">
      <alignment horizontal="center" vertical="center" wrapText="1"/>
      <protection locked="0"/>
    </xf>
    <xf numFmtId="10" fontId="21" fillId="27" borderId="12" xfId="4" applyNumberFormat="1" applyFill="1" applyBorder="1" applyAlignment="1" applyProtection="1">
      <alignment horizontal="center" vertical="center" wrapText="1"/>
      <protection locked="0"/>
    </xf>
    <xf numFmtId="165" fontId="21" fillId="27" borderId="10" xfId="4" applyNumberFormat="1" applyFill="1" applyBorder="1" applyAlignment="1" applyProtection="1">
      <alignment horizontal="center" vertical="center" wrapText="1"/>
      <protection locked="0"/>
    </xf>
    <xf numFmtId="165" fontId="21" fillId="27" borderId="11" xfId="4" applyNumberFormat="1" applyFill="1" applyBorder="1" applyAlignment="1" applyProtection="1">
      <alignment horizontal="center" vertical="center" wrapText="1"/>
      <protection locked="0"/>
    </xf>
    <xf numFmtId="165" fontId="21" fillId="27" borderId="12" xfId="4" applyNumberFormat="1" applyFill="1" applyBorder="1" applyAlignment="1" applyProtection="1">
      <alignment horizontal="center" vertical="center" wrapText="1"/>
      <protection locked="0"/>
    </xf>
    <xf numFmtId="14" fontId="21" fillId="27" borderId="27" xfId="4" applyNumberFormat="1" applyFill="1" applyBorder="1" applyAlignment="1" applyProtection="1">
      <alignment wrapText="1"/>
      <protection locked="0"/>
    </xf>
    <xf numFmtId="14" fontId="21" fillId="27" borderId="12" xfId="4" applyNumberFormat="1" applyFill="1" applyBorder="1" applyAlignment="1" applyProtection="1">
      <alignment wrapText="1"/>
      <protection locked="0"/>
    </xf>
    <xf numFmtId="168" fontId="21" fillId="31" borderId="10" xfId="4" applyNumberFormat="1" applyFill="1" applyBorder="1" applyAlignment="1" applyProtection="1">
      <alignment horizontal="center" vertical="center" wrapText="1"/>
      <protection locked="0"/>
    </xf>
    <xf numFmtId="168" fontId="21" fillId="31" borderId="11" xfId="4" applyNumberFormat="1" applyFill="1" applyBorder="1" applyAlignment="1" applyProtection="1">
      <alignment horizontal="center" vertical="center" wrapText="1"/>
      <protection locked="0"/>
    </xf>
    <xf numFmtId="168" fontId="21" fillId="31" borderId="12" xfId="4" applyNumberFormat="1" applyFill="1" applyBorder="1" applyAlignment="1" applyProtection="1">
      <alignment horizontal="center" vertical="center" wrapText="1"/>
      <protection locked="0"/>
    </xf>
    <xf numFmtId="49" fontId="21" fillId="27" borderId="12" xfId="4" applyNumberFormat="1" applyFill="1" applyBorder="1" applyAlignment="1" applyProtection="1">
      <alignment horizontal="center" vertical="center" wrapText="1"/>
      <protection locked="0"/>
    </xf>
    <xf numFmtId="14" fontId="21" fillId="27" borderId="10" xfId="4" applyNumberFormat="1" applyFill="1" applyBorder="1" applyAlignment="1" applyProtection="1">
      <alignment horizontal="center" vertical="center" wrapText="1"/>
      <protection locked="0"/>
    </xf>
    <xf numFmtId="14" fontId="21" fillId="27" borderId="11" xfId="4" applyNumberFormat="1" applyFill="1" applyBorder="1" applyAlignment="1" applyProtection="1">
      <alignment horizontal="center" vertical="center" wrapText="1"/>
      <protection locked="0"/>
    </xf>
    <xf numFmtId="14" fontId="21" fillId="27" borderId="12" xfId="4" applyNumberFormat="1" applyFill="1" applyBorder="1" applyAlignment="1" applyProtection="1">
      <alignment horizontal="center" vertical="center" wrapText="1"/>
      <protection locked="0"/>
    </xf>
    <xf numFmtId="0" fontId="113" fillId="9" borderId="27" xfId="4"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7" fontId="9" fillId="5" borderId="11" xfId="3" applyNumberFormat="1" applyFill="1" applyBorder="1" applyAlignment="1">
      <alignment horizontal="left" wrapText="1"/>
    </xf>
    <xf numFmtId="17" fontId="9" fillId="5" borderId="12" xfId="3" applyNumberFormat="1" applyFill="1" applyBorder="1" applyAlignment="1">
      <alignment horizontal="left" wrapText="1"/>
    </xf>
    <xf numFmtId="3" fontId="113" fillId="9" borderId="29" xfId="4" applyNumberFormat="1" applyFont="1" applyFill="1" applyBorder="1" applyAlignment="1">
      <alignment horizontal="center" vertical="center" wrapText="1"/>
    </xf>
    <xf numFmtId="1" fontId="95" fillId="27" borderId="10" xfId="4" applyNumberFormat="1" applyFont="1" applyFill="1" applyBorder="1" applyAlignment="1" applyProtection="1">
      <alignment horizontal="center" vertical="center" wrapText="1"/>
      <protection locked="0"/>
    </xf>
    <xf numFmtId="1" fontId="94" fillId="27" borderId="12" xfId="0" applyNumberFormat="1" applyFont="1" applyFill="1" applyBorder="1" applyAlignment="1" applyProtection="1">
      <alignment horizontal="center" vertical="center" wrapText="1"/>
      <protection locked="0"/>
    </xf>
    <xf numFmtId="1" fontId="39" fillId="8" borderId="10" xfId="4" applyNumberFormat="1" applyFont="1" applyFill="1" applyBorder="1" applyAlignment="1">
      <alignment horizontal="center" vertical="center" wrapText="1"/>
    </xf>
    <xf numFmtId="1" fontId="0" fillId="0" borderId="12" xfId="0" applyNumberFormat="1" applyBorder="1" applyAlignment="1">
      <alignment horizontal="center" vertical="center" wrapText="1"/>
    </xf>
    <xf numFmtId="168" fontId="67" fillId="0" borderId="0" xfId="0" applyNumberFormat="1" applyFont="1" applyAlignment="1">
      <alignment horizontal="right" vertical="center"/>
    </xf>
    <xf numFmtId="0" fontId="56" fillId="0" borderId="0" xfId="0" applyFont="1" applyAlignment="1">
      <alignment horizontal="left" vertical="center"/>
    </xf>
    <xf numFmtId="0" fontId="56" fillId="0" borderId="28" xfId="0" applyFont="1" applyBorder="1" applyAlignment="1">
      <alignment horizontal="center" wrapText="1"/>
    </xf>
    <xf numFmtId="0" fontId="0" fillId="0" borderId="28" xfId="0" applyBorder="1" applyAlignment="1">
      <alignment wrapText="1"/>
    </xf>
    <xf numFmtId="168" fontId="0" fillId="0" borderId="28" xfId="0" applyNumberFormat="1" applyBorder="1" applyAlignment="1">
      <alignment horizontal="right" vertical="center" wrapText="1"/>
    </xf>
    <xf numFmtId="0" fontId="105" fillId="8" borderId="0" xfId="0" applyFont="1" applyFill="1" applyAlignment="1">
      <alignment horizontal="left" vertical="center" wrapText="1"/>
    </xf>
    <xf numFmtId="0" fontId="3" fillId="0" borderId="0" xfId="0" applyFont="1" applyAlignment="1">
      <alignment horizontal="left" vertical="center" wrapText="1"/>
    </xf>
    <xf numFmtId="176" fontId="105" fillId="8" borderId="0" xfId="0" applyNumberFormat="1" applyFont="1" applyFill="1" applyAlignment="1">
      <alignment horizontal="right" vertical="center" wrapText="1"/>
    </xf>
    <xf numFmtId="176" fontId="3" fillId="0" borderId="0" xfId="0" applyNumberFormat="1" applyFont="1" applyAlignment="1">
      <alignment horizontal="right" vertical="center" wrapText="1"/>
    </xf>
    <xf numFmtId="49" fontId="56" fillId="8" borderId="0" xfId="0" applyNumberFormat="1" applyFont="1" applyFill="1" applyAlignment="1">
      <alignment horizontal="right"/>
    </xf>
    <xf numFmtId="0" fontId="56" fillId="8" borderId="0" xfId="0" applyFont="1" applyFill="1" applyAlignment="1">
      <alignment horizontal="right"/>
    </xf>
    <xf numFmtId="49" fontId="62" fillId="0" borderId="0" xfId="0" applyNumberFormat="1" applyFont="1" applyAlignment="1">
      <alignment vertical="center" wrapText="1"/>
    </xf>
    <xf numFmtId="0" fontId="0" fillId="0" borderId="0" xfId="0" applyAlignment="1">
      <alignment vertical="center" wrapText="1"/>
    </xf>
    <xf numFmtId="168" fontId="0" fillId="0" borderId="0" xfId="0" applyNumberFormat="1" applyAlignment="1">
      <alignment horizontal="right" vertical="center" wrapText="1"/>
    </xf>
    <xf numFmtId="0" fontId="56" fillId="8" borderId="0" xfId="0" applyFont="1" applyFill="1" applyAlignment="1">
      <alignment horizontal="left"/>
    </xf>
    <xf numFmtId="168" fontId="56" fillId="8" borderId="0" xfId="0" applyNumberFormat="1" applyFont="1" applyFill="1" applyAlignment="1">
      <alignment horizontal="left"/>
    </xf>
    <xf numFmtId="0" fontId="68" fillId="8" borderId="0" xfId="0" applyFont="1" applyFill="1" applyAlignment="1">
      <alignment horizontal="left" vertical="center"/>
    </xf>
    <xf numFmtId="0" fontId="69" fillId="8" borderId="0" xfId="0" applyFont="1" applyFill="1" applyAlignment="1">
      <alignment horizontal="left" vertical="center"/>
    </xf>
    <xf numFmtId="168" fontId="69" fillId="8" borderId="0" xfId="0" applyNumberFormat="1" applyFont="1" applyFill="1" applyAlignment="1">
      <alignment horizontal="right" vertical="center"/>
    </xf>
    <xf numFmtId="0" fontId="65" fillId="8" borderId="0" xfId="0" applyFont="1" applyFill="1" applyAlignment="1">
      <alignment horizontal="left" vertical="center"/>
    </xf>
    <xf numFmtId="168" fontId="65" fillId="8" borderId="0" xfId="0" applyNumberFormat="1" applyFont="1" applyFill="1" applyAlignment="1">
      <alignment horizontal="right" vertical="center"/>
    </xf>
    <xf numFmtId="0" fontId="60" fillId="8" borderId="0" xfId="0" applyFont="1" applyFill="1" applyAlignment="1">
      <alignment horizontal="left" vertical="center"/>
    </xf>
    <xf numFmtId="0" fontId="21" fillId="13" borderId="0" xfId="4" applyFill="1"/>
    <xf numFmtId="0" fontId="21" fillId="8" borderId="0" xfId="4" applyFill="1"/>
    <xf numFmtId="6" fontId="67" fillId="0" borderId="0" xfId="0" applyNumberFormat="1" applyFont="1" applyAlignment="1">
      <alignment horizontal="right" vertical="center"/>
    </xf>
    <xf numFmtId="0" fontId="65" fillId="0" borderId="0" xfId="0" applyFont="1" applyAlignment="1">
      <alignment horizontal="right" vertical="center"/>
    </xf>
    <xf numFmtId="168" fontId="99" fillId="0" borderId="0" xfId="0" applyNumberFormat="1" applyFont="1" applyAlignment="1">
      <alignment horizontal="right" vertical="center"/>
    </xf>
    <xf numFmtId="0" fontId="72" fillId="0" borderId="0" xfId="0" applyFont="1" applyAlignment="1">
      <alignment horizontal="right" vertical="center"/>
    </xf>
    <xf numFmtId="168" fontId="73" fillId="0" borderId="0" xfId="0" applyNumberFormat="1" applyFont="1" applyAlignment="1">
      <alignment horizontal="right" vertical="center"/>
    </xf>
    <xf numFmtId="168" fontId="73" fillId="8" borderId="0" xfId="0" applyNumberFormat="1" applyFont="1" applyFill="1" applyAlignment="1">
      <alignment horizontal="right" vertical="center"/>
    </xf>
    <xf numFmtId="0" fontId="65" fillId="8" borderId="0" xfId="0" applyFont="1" applyFill="1" applyAlignment="1">
      <alignment horizontal="right" vertical="center"/>
    </xf>
    <xf numFmtId="0" fontId="72" fillId="8" borderId="49" xfId="0" applyFont="1" applyFill="1" applyBorder="1" applyAlignment="1">
      <alignment horizontal="left" vertical="center"/>
    </xf>
    <xf numFmtId="0" fontId="72" fillId="8" borderId="46" xfId="0" applyFont="1" applyFill="1" applyBorder="1" applyAlignment="1">
      <alignment horizontal="left" vertical="center"/>
    </xf>
    <xf numFmtId="168" fontId="72" fillId="8" borderId="46" xfId="0" applyNumberFormat="1" applyFont="1" applyFill="1" applyBorder="1" applyAlignment="1">
      <alignment horizontal="right" vertical="center"/>
    </xf>
    <xf numFmtId="168" fontId="72" fillId="8" borderId="47" xfId="0" applyNumberFormat="1" applyFont="1" applyFill="1" applyBorder="1" applyAlignment="1">
      <alignment horizontal="right" vertical="center"/>
    </xf>
    <xf numFmtId="0" fontId="56" fillId="8" borderId="0" xfId="0" applyFont="1" applyFill="1" applyAlignment="1">
      <alignment horizontal="center"/>
    </xf>
    <xf numFmtId="0" fontId="56" fillId="24" borderId="0" xfId="0" applyFont="1" applyFill="1" applyAlignment="1">
      <alignment horizontal="center"/>
    </xf>
    <xf numFmtId="168" fontId="56" fillId="24" borderId="0" xfId="0" applyNumberFormat="1" applyFont="1" applyFill="1" applyAlignment="1">
      <alignment horizontal="right" vertical="center"/>
    </xf>
    <xf numFmtId="0" fontId="64" fillId="8" borderId="0" xfId="0" applyFont="1" applyFill="1" applyAlignment="1">
      <alignment horizontal="center" wrapText="1"/>
    </xf>
    <xf numFmtId="0" fontId="50" fillId="8" borderId="0" xfId="0" applyFont="1" applyFill="1" applyAlignment="1">
      <alignment horizontal="center" wrapText="1"/>
    </xf>
    <xf numFmtId="168" fontId="50" fillId="8" borderId="0" xfId="0" applyNumberFormat="1" applyFont="1" applyFill="1" applyAlignment="1">
      <alignment horizontal="center" vertical="center" wrapText="1"/>
    </xf>
    <xf numFmtId="0" fontId="63" fillId="8" borderId="0" xfId="0" applyFont="1" applyFill="1" applyAlignment="1">
      <alignment horizontal="center" wrapText="1"/>
    </xf>
    <xf numFmtId="0" fontId="3" fillId="8" borderId="0" xfId="0" applyFont="1" applyFill="1" applyAlignment="1">
      <alignment horizontal="center" wrapText="1"/>
    </xf>
    <xf numFmtId="168" fontId="3" fillId="8" borderId="0" xfId="0" applyNumberFormat="1" applyFont="1" applyFill="1" applyAlignment="1">
      <alignment horizontal="center" vertical="center" wrapText="1"/>
    </xf>
    <xf numFmtId="0" fontId="3" fillId="8" borderId="13" xfId="0" applyFont="1" applyFill="1" applyBorder="1" applyAlignment="1">
      <alignment horizontal="center" wrapText="1"/>
    </xf>
    <xf numFmtId="168" fontId="3" fillId="8" borderId="13" xfId="0" applyNumberFormat="1" applyFont="1" applyFill="1" applyBorder="1" applyAlignment="1">
      <alignment horizontal="center" vertical="center" wrapText="1"/>
    </xf>
    <xf numFmtId="168" fontId="69" fillId="0" borderId="0" xfId="0" applyNumberFormat="1" applyFont="1" applyAlignment="1">
      <alignment horizontal="right" vertical="center"/>
    </xf>
    <xf numFmtId="0" fontId="90" fillId="8" borderId="43" xfId="6" applyFont="1" applyFill="1" applyBorder="1" applyAlignment="1">
      <alignment wrapText="1"/>
    </xf>
    <xf numFmtId="0" fontId="3" fillId="0" borderId="43" xfId="0" applyFont="1" applyBorder="1" applyAlignment="1">
      <alignment wrapText="1"/>
    </xf>
    <xf numFmtId="0" fontId="3" fillId="0" borderId="0" xfId="0" applyFont="1" applyAlignment="1">
      <alignment wrapText="1"/>
    </xf>
    <xf numFmtId="0" fontId="64" fillId="8" borderId="50" xfId="0" applyFont="1" applyFill="1" applyBorder="1" applyAlignment="1">
      <alignment horizontal="center" wrapText="1"/>
    </xf>
    <xf numFmtId="0" fontId="0" fillId="0" borderId="43" xfId="0" applyBorder="1" applyAlignment="1">
      <alignment wrapText="1"/>
    </xf>
    <xf numFmtId="0" fontId="0" fillId="0" borderId="50" xfId="0" applyBorder="1" applyAlignment="1">
      <alignment wrapText="1"/>
    </xf>
    <xf numFmtId="0" fontId="92" fillId="8" borderId="0" xfId="0" applyFont="1" applyFill="1" applyAlignment="1">
      <alignment horizontal="center" vertical="center" wrapText="1"/>
    </xf>
    <xf numFmtId="0" fontId="0" fillId="6" borderId="10" xfId="0" applyFill="1" applyBorder="1" applyAlignment="1">
      <alignment horizontal="center" wrapText="1"/>
    </xf>
    <xf numFmtId="0" fontId="5" fillId="0" borderId="10" xfId="0" applyFont="1" applyBorder="1" applyAlignment="1">
      <alignment horizontal="left" vertical="center" wrapText="1" indent="1"/>
    </xf>
    <xf numFmtId="0" fontId="0" fillId="0" borderId="11" xfId="0" applyBorder="1" applyAlignment="1">
      <alignment horizontal="left" vertical="center" wrapText="1" indent="1"/>
    </xf>
    <xf numFmtId="0" fontId="52"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0" fillId="0" borderId="12" xfId="0" applyBorder="1" applyAlignment="1">
      <alignment horizontal="left" vertical="center" wrapText="1" indent="1"/>
    </xf>
    <xf numFmtId="0" fontId="14" fillId="8" borderId="0" xfId="0" applyFont="1" applyFill="1" applyAlignment="1">
      <alignment wrapText="1"/>
    </xf>
    <xf numFmtId="0" fontId="3" fillId="8" borderId="0" xfId="0" applyFont="1" applyFill="1" applyAlignment="1">
      <alignment wrapText="1"/>
    </xf>
    <xf numFmtId="0" fontId="0" fillId="0" borderId="0" xfId="0"/>
    <xf numFmtId="0" fontId="14" fillId="8" borderId="0" xfId="0" applyFont="1" applyFill="1" applyAlignment="1">
      <alignment horizontal="left" vertical="center" wrapText="1"/>
    </xf>
    <xf numFmtId="0" fontId="3" fillId="8" borderId="0" xfId="0" applyFont="1" applyFill="1"/>
    <xf numFmtId="0" fontId="3" fillId="4" borderId="13" xfId="0" applyFont="1" applyFill="1" applyBorder="1" applyAlignment="1" applyProtection="1">
      <alignment horizontal="center" wrapText="1"/>
      <protection locked="0"/>
    </xf>
    <xf numFmtId="0" fontId="0" fillId="4" borderId="13" xfId="0" applyFill="1" applyBorder="1" applyAlignment="1" applyProtection="1">
      <alignment horizontal="center" wrapText="1"/>
      <protection locked="0"/>
    </xf>
    <xf numFmtId="0" fontId="3" fillId="5" borderId="13" xfId="0" applyFont="1" applyFill="1" applyBorder="1" applyAlignment="1">
      <alignment horizontal="center" wrapText="1"/>
    </xf>
    <xf numFmtId="0" fontId="0" fillId="5" borderId="14" xfId="0" applyFill="1" applyBorder="1" applyAlignment="1">
      <alignment horizontal="center" wrapText="1"/>
    </xf>
    <xf numFmtId="0" fontId="10" fillId="8" borderId="0" xfId="0" applyFont="1" applyFill="1" applyAlignment="1">
      <alignment vertical="center" wrapText="1"/>
    </xf>
    <xf numFmtId="0" fontId="11" fillId="8" borderId="0" xfId="0" applyFont="1" applyFill="1" applyAlignment="1">
      <alignment wrapText="1"/>
    </xf>
    <xf numFmtId="0" fontId="12" fillId="8" borderId="0" xfId="3" applyFont="1" applyFill="1" applyAlignment="1" applyProtection="1">
      <alignment horizontal="left" vertical="center" wrapText="1"/>
    </xf>
    <xf numFmtId="0" fontId="5" fillId="0" borderId="10" xfId="0" applyFont="1" applyBorder="1" applyAlignment="1">
      <alignment horizontal="center" vertical="center" wrapText="1"/>
    </xf>
    <xf numFmtId="0" fontId="5" fillId="6" borderId="10" xfId="0" applyFont="1" applyFill="1" applyBorder="1" applyAlignment="1">
      <alignment horizontal="center" vertical="center" wrapText="1"/>
    </xf>
    <xf numFmtId="0" fontId="0" fillId="6" borderId="11" xfId="0" applyFill="1" applyBorder="1" applyAlignment="1">
      <alignment horizontal="center" vertical="center" wrapText="1"/>
    </xf>
    <xf numFmtId="0" fontId="0" fillId="6" borderId="12" xfId="0" applyFill="1" applyBorder="1" applyAlignment="1">
      <alignment horizontal="center" vertical="center" wrapText="1"/>
    </xf>
    <xf numFmtId="0" fontId="14" fillId="8" borderId="0" xfId="0" applyFont="1" applyFill="1"/>
    <xf numFmtId="0" fontId="5" fillId="5" borderId="6" xfId="0" applyFont="1" applyFill="1" applyBorder="1" applyAlignment="1">
      <alignment horizontal="left" vertical="center" wrapText="1" indent="1"/>
    </xf>
    <xf numFmtId="0" fontId="0" fillId="0" borderId="7" xfId="0" applyBorder="1" applyAlignment="1">
      <alignment horizontal="left" vertical="center" wrapText="1" indent="1"/>
    </xf>
    <xf numFmtId="0" fontId="16" fillId="6" borderId="6" xfId="0" applyFont="1" applyFill="1" applyBorder="1" applyAlignment="1">
      <alignment horizontal="left" vertical="center" wrapText="1" indent="1"/>
    </xf>
    <xf numFmtId="0" fontId="15" fillId="6" borderId="7" xfId="0" applyFont="1" applyFill="1" applyBorder="1" applyAlignment="1">
      <alignment horizontal="left" vertical="center" wrapText="1" indent="1"/>
    </xf>
    <xf numFmtId="0" fontId="15" fillId="6" borderId="8" xfId="0" applyFont="1" applyFill="1" applyBorder="1" applyAlignment="1">
      <alignment horizontal="left" vertical="center" wrapText="1" indent="1"/>
    </xf>
    <xf numFmtId="165" fontId="0" fillId="23" borderId="10" xfId="0" applyNumberFormat="1" applyFill="1" applyBorder="1" applyAlignment="1" applyProtection="1">
      <alignment wrapText="1"/>
      <protection locked="0"/>
    </xf>
    <xf numFmtId="165" fontId="0" fillId="23" borderId="11" xfId="0" applyNumberFormat="1" applyFill="1" applyBorder="1" applyAlignment="1" applyProtection="1">
      <alignment wrapText="1"/>
      <protection locked="0"/>
    </xf>
    <xf numFmtId="165" fontId="0" fillId="23" borderId="12" xfId="0" applyNumberFormat="1" applyFill="1" applyBorder="1" applyAlignment="1" applyProtection="1">
      <alignment wrapText="1"/>
      <protection locked="0"/>
    </xf>
    <xf numFmtId="0" fontId="3" fillId="22" borderId="10" xfId="0" applyFont="1" applyFill="1" applyBorder="1" applyAlignment="1">
      <alignment horizontal="center" wrapText="1"/>
    </xf>
    <xf numFmtId="0" fontId="0" fillId="22" borderId="11" xfId="0" applyFill="1" applyBorder="1" applyAlignment="1">
      <alignment wrapText="1"/>
    </xf>
    <xf numFmtId="0" fontId="0" fillId="22" borderId="12" xfId="0" applyFill="1" applyBorder="1" applyAlignment="1">
      <alignment wrapText="1"/>
    </xf>
    <xf numFmtId="165" fontId="0" fillId="22" borderId="10" xfId="0" applyNumberFormat="1" applyFill="1" applyBorder="1" applyAlignment="1">
      <alignment horizontal="center" wrapText="1"/>
    </xf>
    <xf numFmtId="165" fontId="0" fillId="22" borderId="11" xfId="0" applyNumberFormat="1" applyFill="1" applyBorder="1" applyAlignment="1">
      <alignment horizontal="center" wrapText="1"/>
    </xf>
    <xf numFmtId="165" fontId="0" fillId="22" borderId="12" xfId="0" applyNumberFormat="1" applyFill="1" applyBorder="1" applyAlignment="1">
      <alignment horizontal="center" wrapText="1"/>
    </xf>
    <xf numFmtId="165" fontId="0" fillId="5" borderId="10" xfId="0" applyNumberFormat="1" applyFill="1" applyBorder="1" applyAlignment="1">
      <alignment horizontal="center" wrapText="1"/>
    </xf>
    <xf numFmtId="165" fontId="0" fillId="5" borderId="11" xfId="0" applyNumberFormat="1" applyFill="1" applyBorder="1" applyAlignment="1">
      <alignment horizontal="center" wrapText="1"/>
    </xf>
    <xf numFmtId="165" fontId="0" fillId="5" borderId="12" xfId="0" applyNumberFormat="1" applyFill="1" applyBorder="1" applyAlignment="1">
      <alignment horizontal="center" wrapText="1"/>
    </xf>
    <xf numFmtId="10" fontId="0" fillId="20" borderId="10" xfId="0" applyNumberFormat="1" applyFill="1" applyBorder="1" applyAlignment="1" applyProtection="1">
      <alignment wrapText="1"/>
      <protection locked="0"/>
    </xf>
    <xf numFmtId="0" fontId="0" fillId="20" borderId="11" xfId="0" applyFill="1" applyBorder="1" applyAlignment="1" applyProtection="1">
      <alignment wrapText="1"/>
      <protection locked="0"/>
    </xf>
    <xf numFmtId="165" fontId="0" fillId="20" borderId="10" xfId="0" applyNumberFormat="1" applyFill="1" applyBorder="1" applyAlignment="1" applyProtection="1">
      <alignment wrapText="1"/>
      <protection locked="0"/>
    </xf>
    <xf numFmtId="165" fontId="0" fillId="20" borderId="11" xfId="0" applyNumberFormat="1" applyFill="1" applyBorder="1" applyAlignment="1" applyProtection="1">
      <alignment wrapText="1"/>
      <protection locked="0"/>
    </xf>
    <xf numFmtId="165" fontId="0" fillId="20" borderId="12" xfId="0" applyNumberFormat="1" applyFill="1" applyBorder="1" applyAlignment="1" applyProtection="1">
      <alignment wrapText="1"/>
      <protection locked="0"/>
    </xf>
    <xf numFmtId="0" fontId="0" fillId="8" borderId="28" xfId="0" applyFill="1" applyBorder="1" applyAlignment="1">
      <alignment horizontal="center" wrapText="1"/>
    </xf>
    <xf numFmtId="0" fontId="0" fillId="0" borderId="28" xfId="0" applyBorder="1" applyAlignment="1">
      <alignment horizontal="center" wrapText="1"/>
    </xf>
    <xf numFmtId="10" fontId="0" fillId="22" borderId="11" xfId="0" applyNumberFormat="1" applyFill="1" applyBorder="1" applyAlignment="1">
      <alignment wrapText="1"/>
    </xf>
    <xf numFmtId="10" fontId="0" fillId="0" borderId="11" xfId="0" applyNumberFormat="1" applyBorder="1" applyAlignment="1">
      <alignment wrapText="1"/>
    </xf>
    <xf numFmtId="10" fontId="0" fillId="0" borderId="12" xfId="0" applyNumberFormat="1" applyBorder="1" applyAlignment="1">
      <alignment wrapText="1"/>
    </xf>
    <xf numFmtId="0" fontId="24" fillId="13" borderId="27" xfId="0" applyFont="1" applyFill="1" applyBorder="1"/>
    <xf numFmtId="0" fontId="0" fillId="8" borderId="11" xfId="0" applyFill="1" applyBorder="1"/>
    <xf numFmtId="0" fontId="0" fillId="13" borderId="12" xfId="0" applyFill="1" applyBorder="1"/>
    <xf numFmtId="0" fontId="27" fillId="13" borderId="27" xfId="0" applyFont="1" applyFill="1" applyBorder="1"/>
    <xf numFmtId="0" fontId="27" fillId="13" borderId="11" xfId="0" applyFont="1" applyFill="1" applyBorder="1"/>
    <xf numFmtId="0" fontId="27" fillId="13" borderId="12" xfId="0" applyFont="1" applyFill="1" applyBorder="1"/>
    <xf numFmtId="0" fontId="0" fillId="0" borderId="11" xfId="0" applyBorder="1"/>
    <xf numFmtId="0" fontId="27" fillId="8" borderId="11" xfId="0" applyFont="1" applyFill="1" applyBorder="1"/>
    <xf numFmtId="0" fontId="0" fillId="8" borderId="12" xfId="0" applyFill="1" applyBorder="1"/>
    <xf numFmtId="0" fontId="0" fillId="13" borderId="27" xfId="0" applyFill="1" applyBorder="1"/>
    <xf numFmtId="0" fontId="27" fillId="13" borderId="27" xfId="3" applyFont="1" applyFill="1" applyBorder="1" applyAlignment="1" applyProtection="1"/>
    <xf numFmtId="0" fontId="27" fillId="0" borderId="11" xfId="3" applyFont="1" applyBorder="1" applyAlignment="1" applyProtection="1"/>
    <xf numFmtId="0" fontId="50" fillId="8" borderId="3" xfId="0" applyFont="1" applyFill="1" applyBorder="1" applyAlignment="1">
      <alignment horizontal="center" vertical="center" wrapText="1"/>
    </xf>
    <xf numFmtId="0" fontId="50" fillId="0" borderId="3" xfId="0" applyFont="1" applyBorder="1" applyAlignment="1">
      <alignment horizontal="center" vertical="center" wrapText="1"/>
    </xf>
    <xf numFmtId="0" fontId="49" fillId="5" borderId="28"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1"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0" fillId="13" borderId="27" xfId="0" applyFont="1" applyFill="1" applyBorder="1"/>
    <xf numFmtId="0" fontId="30" fillId="8" borderId="11" xfId="0" applyFont="1" applyFill="1" applyBorder="1"/>
    <xf numFmtId="0" fontId="30" fillId="13" borderId="12" xfId="0" applyFont="1" applyFill="1" applyBorder="1"/>
    <xf numFmtId="0" fontId="24" fillId="13" borderId="27" xfId="0" applyFont="1" applyFill="1" applyBorder="1" applyAlignment="1">
      <alignment wrapText="1"/>
    </xf>
    <xf numFmtId="0" fontId="42" fillId="5" borderId="11" xfId="0" applyFont="1" applyFill="1" applyBorder="1" applyAlignment="1">
      <alignment wrapText="1"/>
    </xf>
    <xf numFmtId="0" fontId="42" fillId="5" borderId="12" xfId="0" applyFont="1" applyFill="1" applyBorder="1" applyAlignment="1">
      <alignment wrapText="1"/>
    </xf>
    <xf numFmtId="1" fontId="0" fillId="8" borderId="10" xfId="0" applyNumberFormat="1" applyFill="1" applyBorder="1" applyProtection="1">
      <protection locked="0"/>
    </xf>
    <xf numFmtId="1" fontId="0" fillId="8" borderId="11" xfId="0" applyNumberFormat="1" applyFill="1" applyBorder="1" applyProtection="1">
      <protection locked="0"/>
    </xf>
    <xf numFmtId="1" fontId="0" fillId="8" borderId="12" xfId="0" applyNumberFormat="1" applyFill="1" applyBorder="1" applyProtection="1">
      <protection locked="0"/>
    </xf>
    <xf numFmtId="0" fontId="13" fillId="8" borderId="0" xfId="3" applyFont="1" applyFill="1" applyAlignment="1" applyProtection="1">
      <alignment horizontal="left" vertical="center" wrapText="1"/>
    </xf>
    <xf numFmtId="0" fontId="5" fillId="5" borderId="10" xfId="0" applyFont="1" applyFill="1" applyBorder="1" applyAlignment="1">
      <alignment horizontal="left" vertical="center" wrapText="1" indent="1"/>
    </xf>
    <xf numFmtId="0" fontId="0" fillId="5" borderId="11" xfId="0" applyFill="1" applyBorder="1" applyAlignment="1">
      <alignment horizontal="left" vertical="center" wrapText="1" indent="1"/>
    </xf>
    <xf numFmtId="0" fontId="0" fillId="5" borderId="12" xfId="0" applyFill="1" applyBorder="1" applyAlignment="1">
      <alignment horizontal="left" vertical="center" wrapText="1" indent="1"/>
    </xf>
  </cellXfs>
  <cellStyles count="10">
    <cellStyle name="Emphasis 1" xfId="8" builtinId="12"/>
    <cellStyle name="Emphasis 2" xfId="9" builtinId="13"/>
    <cellStyle name="Heading 2 2" xfId="7" xr:uid="{ABEB327F-7006-4058-812B-B6693E270706}"/>
    <cellStyle name="Hyperlink" xfId="3" builtinId="8"/>
    <cellStyle name="Hyperlink 2" xfId="5" xr:uid="{AFD4A1FC-C611-4FA3-A5D3-31983FE97DDA}"/>
    <cellStyle name="Input" xfId="1" builtinId="20"/>
    <cellStyle name="Normal" xfId="0" builtinId="0"/>
    <cellStyle name="Normal 2" xfId="4" xr:uid="{B0DA1B74-EFFE-4CB4-BCB8-76C8AAB88003}"/>
    <cellStyle name="Normal 3" xfId="6" xr:uid="{E1C23DA6-CE95-4DFB-8494-0D139DBAC85D}"/>
    <cellStyle name="Output" xfId="2" builtinId="21"/>
  </cellStyles>
  <dxfs count="109">
    <dxf>
      <font>
        <color indexed="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4" formatCode="#,##0.00"/>
    </dxf>
    <dxf>
      <numFmt numFmtId="13" formatCode="0%"/>
    </dxf>
    <dxf>
      <numFmt numFmtId="3" formatCode="#,##0"/>
    </dxf>
    <dxf>
      <border outline="0">
        <bottom style="thin">
          <color indexed="64"/>
        </bottom>
      </border>
    </dxf>
    <dxf>
      <numFmt numFmtId="0" formatCode="General"/>
      <fill>
        <patternFill>
          <fgColor indexed="64"/>
          <bgColor theme="0"/>
        </patternFill>
      </fill>
    </dxf>
    <dxf>
      <numFmt numFmtId="13" formatCode="0%"/>
      <fill>
        <patternFill>
          <fgColor indexed="64"/>
          <bgColor theme="0"/>
        </patternFill>
      </fill>
    </dxf>
    <dxf>
      <numFmt numFmtId="3" formatCode="#,##0"/>
      <fill>
        <patternFill>
          <fgColor indexed="64"/>
          <bgColor theme="0"/>
        </patternFill>
      </fill>
    </dxf>
    <dxf>
      <fill>
        <patternFill>
          <fgColor indexed="64"/>
          <bgColor theme="0"/>
        </patternFill>
      </fill>
    </dxf>
    <dxf>
      <border outline="0">
        <bottom style="thin">
          <color rgb="FF000000"/>
        </bottom>
      </border>
    </dxf>
    <dxf>
      <fill>
        <patternFill>
          <fgColor indexed="64"/>
          <bgColor theme="0"/>
        </patternFill>
      </fill>
    </dxf>
    <dxf>
      <numFmt numFmtId="0" formatCode="General"/>
    </dxf>
    <dxf>
      <numFmt numFmtId="13" formatCode="0%"/>
    </dxf>
    <dxf>
      <numFmt numFmtId="3" formatCode="#,##0"/>
    </dxf>
    <dxf>
      <border outline="0">
        <bottom style="thin">
          <color rgb="FF000000"/>
        </bottom>
      </border>
    </dxf>
    <dxf>
      <numFmt numFmtId="0" formatCode="General"/>
    </dxf>
    <dxf>
      <numFmt numFmtId="13" formatCode="0%"/>
    </dxf>
    <dxf>
      <numFmt numFmtId="3" formatCode="#,##0"/>
    </dxf>
    <dxf>
      <border outline="0">
        <bottom style="thin">
          <color rgb="FF000000"/>
        </bottom>
      </border>
    </dxf>
    <dxf>
      <numFmt numFmtId="4" formatCode="#,##0.00"/>
    </dxf>
    <dxf>
      <numFmt numFmtId="13" formatCode="0%"/>
    </dxf>
    <dxf>
      <numFmt numFmtId="3" formatCode="#,##0"/>
    </dxf>
    <dxf>
      <border outline="0">
        <bottom style="thin">
          <color rgb="FF000000"/>
        </bottom>
      </border>
    </dxf>
    <dxf>
      <font>
        <b/>
        <i val="0"/>
        <strike val="0"/>
        <condense val="0"/>
        <extend val="0"/>
        <outline val="0"/>
        <shadow val="0"/>
        <u val="none"/>
        <vertAlign val="baseline"/>
        <sz val="11"/>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Calibri"/>
        <scheme val="minor"/>
      </font>
      <numFmt numFmtId="168" formatCode="&quot;$&quot;#,##0"/>
      <fill>
        <patternFill>
          <fgColor indexed="64"/>
          <bgColor theme="0"/>
        </patternFill>
      </fill>
      <alignment horizontal="right" vertical="center" textRotation="0" justifyLastLine="0" shrinkToFit="0" readingOrder="0"/>
    </dxf>
    <dxf>
      <font>
        <b/>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Calibri"/>
        <scheme val="minor"/>
      </font>
      <fill>
        <patternFill>
          <fgColor indexed="64"/>
          <bgColor theme="0"/>
        </patternFill>
      </fill>
    </dxf>
    <dxf>
      <font>
        <b/>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2"/>
        <color theme="1"/>
        <name val="Calibri"/>
        <scheme val="minor"/>
      </font>
      <fill>
        <patternFill>
          <fgColor indexed="64"/>
          <bgColor theme="0"/>
        </patternFill>
      </fill>
    </dxf>
    <dxf>
      <font>
        <b/>
        <strike val="0"/>
        <outline val="0"/>
        <shadow val="0"/>
        <u val="none"/>
        <vertAlign val="baseline"/>
        <sz val="14"/>
        <color theme="1"/>
        <name val="Calibri"/>
        <family val="2"/>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Calibri"/>
        <scheme val="minor"/>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4"/>
        <color theme="1"/>
        <name val="Calibri"/>
        <family val="2"/>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Calibri"/>
        <scheme val="minor"/>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4"/>
        <color theme="1"/>
        <name val="Calibri"/>
        <family val="2"/>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border diagonalUp="0" diagonalDown="0" outline="0">
        <left/>
        <right/>
        <top/>
        <bottom/>
      </border>
      <protection locked="1" hidden="0"/>
    </dxf>
    <dxf>
      <font>
        <strike val="0"/>
        <outline val="0"/>
        <shadow val="0"/>
        <u val="none"/>
        <vertAlign val="baseline"/>
        <sz val="12"/>
        <color theme="1"/>
        <name val="Calibri"/>
        <scheme val="minor"/>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right/>
        <top/>
        <bottom/>
      </border>
      <protection locked="1" hidden="0"/>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0" formatCode="General"/>
      <fill>
        <patternFill patternType="solid">
          <fgColor indexed="64"/>
          <bgColor theme="0"/>
        </patternFill>
      </fill>
      <alignment horizontal="general" vertical="center" textRotation="0" wrapText="1" indent="0" justifyLastLine="0" shrinkToFit="0" readingOrder="0"/>
      <border diagonalUp="0" diagonalDown="0" outline="0">
        <left/>
        <right/>
        <top/>
        <bottom/>
      </border>
      <protection locked="1" hidden="0"/>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4"/>
        <color theme="1"/>
        <name val="Calibri"/>
        <family val="2"/>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Calibri"/>
        <scheme val="minor"/>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Calibri"/>
        <scheme val="minor"/>
      </font>
      <fill>
        <patternFill>
          <fgColor indexed="64"/>
          <bgColor theme="0"/>
        </patternFill>
      </fill>
    </dxf>
    <dxf>
      <font>
        <b/>
        <i val="0"/>
        <strike val="0"/>
        <condense val="0"/>
        <extend val="0"/>
        <outline val="0"/>
        <shadow val="0"/>
        <u val="none"/>
        <vertAlign val="baseline"/>
        <sz val="14"/>
        <color theme="1"/>
        <name val="Calibri"/>
        <family val="2"/>
        <scheme val="minor"/>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2"/>
        <color theme="1"/>
        <name val="Calibri"/>
        <scheme val="minor"/>
      </font>
      <numFmt numFmtId="0" formatCode="General"/>
      <fill>
        <patternFill>
          <fgColor indexed="64"/>
          <bgColor theme="0"/>
        </patternFill>
      </fill>
    </dxf>
    <dxf>
      <font>
        <strike val="0"/>
        <outline val="0"/>
        <shadow val="0"/>
        <u val="none"/>
        <vertAlign val="baseline"/>
        <sz val="14"/>
        <color theme="1"/>
        <name val="Calibri"/>
        <family val="2"/>
        <scheme val="minor"/>
      </font>
      <fill>
        <patternFill>
          <fgColor indexed="64"/>
          <bgColor theme="0"/>
        </patternFill>
      </fill>
    </dxf>
    <dxf>
      <font>
        <strike val="0"/>
        <outline val="0"/>
        <shadow val="0"/>
        <u val="none"/>
        <vertAlign val="baseline"/>
        <sz val="12"/>
        <color theme="1"/>
        <name val="Calibri"/>
        <scheme val="minor"/>
      </font>
      <fill>
        <patternFill>
          <fgColor indexed="64"/>
          <bgColor theme="0"/>
        </patternFill>
      </fill>
    </dxf>
    <dxf>
      <font>
        <strike val="0"/>
        <outline val="0"/>
        <shadow val="0"/>
        <u val="none"/>
        <vertAlign val="baseline"/>
        <sz val="16"/>
        <color theme="1"/>
        <name val="Calibri"/>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numFmt numFmtId="168" formatCode="&quot;$&quot;#,##0"/>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Calibri"/>
        <family val="2"/>
        <scheme val="minor"/>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4"/>
        <color theme="1"/>
        <name val="Calibri"/>
        <family val="2"/>
        <scheme val="minor"/>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Calibri"/>
        <family val="2"/>
        <scheme val="minor"/>
      </font>
      <fill>
        <patternFill>
          <fgColor indexed="64"/>
          <bgColor theme="0"/>
        </patternFill>
      </fill>
    </dxf>
    <dxf>
      <font>
        <b val="0"/>
        <i val="0"/>
        <strike val="0"/>
        <condense val="0"/>
        <extend val="0"/>
        <outline val="0"/>
        <shadow val="0"/>
        <u val="none"/>
        <vertAlign val="baseline"/>
        <sz val="14"/>
        <color theme="1"/>
        <name val="Calibri"/>
        <family val="2"/>
        <scheme val="minor"/>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2"/>
        <color theme="1"/>
        <name val="Calibri"/>
        <family val="2"/>
        <scheme val="minor"/>
      </font>
      <fill>
        <patternFill>
          <fgColor indexed="64"/>
          <bgColor theme="0"/>
        </patternFill>
      </fill>
    </dxf>
    <dxf>
      <font>
        <strike val="0"/>
        <outline val="0"/>
        <shadow val="0"/>
        <u val="none"/>
        <vertAlign val="baseline"/>
        <sz val="14"/>
        <name val="Calibri"/>
        <family val="2"/>
        <scheme val="minor"/>
      </font>
    </dxf>
    <dxf>
      <font>
        <strike val="0"/>
        <outline val="0"/>
        <shadow val="0"/>
        <u val="none"/>
        <vertAlign val="baseline"/>
        <sz val="12"/>
        <color theme="1"/>
        <name val="Calibri"/>
        <family val="2"/>
        <scheme val="minor"/>
      </font>
      <fill>
        <patternFill>
          <fgColor indexed="64"/>
          <bgColor theme="0"/>
        </patternFill>
      </fill>
    </dxf>
    <dxf>
      <font>
        <strike val="0"/>
        <outline val="0"/>
        <shadow val="0"/>
        <u val="none"/>
        <vertAlign val="baseline"/>
        <sz val="12"/>
        <color theme="1"/>
        <name val="Calibri"/>
        <family val="2"/>
        <scheme val="minor"/>
      </font>
      <fill>
        <patternFill>
          <fgColor indexed="64"/>
          <bgColor theme="0"/>
        </patternFill>
      </fill>
    </dxf>
    <dxf>
      <font>
        <b/>
        <i val="0"/>
      </font>
      <border diagonalUp="0" diagonalDown="0">
        <left/>
        <right/>
        <top/>
        <bottom/>
        <vertical/>
        <horizontal/>
      </border>
    </dxf>
    <dxf>
      <font>
        <b/>
        <i val="0"/>
      </font>
      <fill>
        <patternFill>
          <bgColor theme="8"/>
        </patternFill>
      </fill>
      <border>
        <top style="medium">
          <color theme="6"/>
        </top>
        <bottom style="medium">
          <color theme="6"/>
        </bottom>
      </border>
    </dxf>
    <dxf>
      <font>
        <b val="0"/>
        <i val="0"/>
      </font>
      <fill>
        <patternFill>
          <bgColor theme="8"/>
        </patternFill>
      </fill>
    </dxf>
    <dxf>
      <font>
        <b val="0"/>
        <i val="0"/>
      </font>
    </dxf>
    <dxf>
      <font>
        <b/>
        <i val="0"/>
      </font>
      <border diagonalUp="0" diagonalDown="0">
        <left/>
        <right/>
        <top/>
        <bottom/>
        <vertical/>
        <horizontal/>
      </border>
    </dxf>
    <dxf>
      <font>
        <b/>
        <i val="0"/>
      </font>
      <fill>
        <patternFill>
          <bgColor theme="8"/>
        </patternFill>
      </fill>
      <border>
        <top style="medium">
          <color theme="7" tint="-9.9948118533890809E-2"/>
        </top>
        <bottom style="medium">
          <color theme="7" tint="-9.9948118533890809E-2"/>
        </bottom>
      </border>
    </dxf>
    <dxf>
      <font>
        <b val="0"/>
        <i val="0"/>
      </font>
      <fill>
        <patternFill>
          <bgColor theme="8"/>
        </patternFill>
      </fill>
    </dxf>
  </dxfs>
  <tableStyles count="2" defaultTableStyle="TableStyleMedium2" defaultPivotStyle="PivotStyleLight16">
    <tableStyle name="Blue Table Style" pivot="0" count="4" xr9:uid="{FD934808-F7CC-47CB-A44A-182A5BC52499}">
      <tableStyleElement type="wholeTable" dxfId="108"/>
      <tableStyleElement type="headerRow" dxfId="107"/>
      <tableStyleElement type="totalRow" dxfId="106"/>
      <tableStyleElement type="firstColumn" dxfId="105"/>
    </tableStyle>
    <tableStyle name="Table Style 1" pivot="0" count="3" xr9:uid="{8C617B94-3E65-4B3D-80D4-91EC1F9CC8AD}">
      <tableStyleElement type="wholeTable" dxfId="104"/>
      <tableStyleElement type="headerRow" dxfId="103"/>
      <tableStyleElement type="totalRow" dxfId="1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4.xml.rels><?xml version="1.0" encoding="UTF-8" standalone="yes"?>
<Relationships xmlns="http://schemas.openxmlformats.org/package/2006/relationships"><Relationship Id="rId3" Type="http://schemas.openxmlformats.org/officeDocument/2006/relationships/hyperlink" Target="#PandL!A1"/><Relationship Id="rId2" Type="http://schemas.openxmlformats.org/officeDocument/2006/relationships/hyperlink" Target="#'Income &amp; Exp Worksheet '!A1"/><Relationship Id="rId1" Type="http://schemas.openxmlformats.org/officeDocument/2006/relationships/image" Target="../media/image1.jpeg"/><Relationship Id="rId6" Type="http://schemas.openxmlformats.org/officeDocument/2006/relationships/hyperlink" Target="https://greatwaysinc.com/images/Uploads/forms/expense-reimbursement-form.xlsx" TargetMode="External"/><Relationship Id="rId5" Type="http://schemas.openxmlformats.org/officeDocument/2006/relationships/hyperlink" Target="#'2024 Tax Estimator'!A1"/><Relationship Id="rId4" Type="http://schemas.openxmlformats.org/officeDocument/2006/relationships/hyperlink" Target="#'Balance sheet'!A1"/></Relationships>
</file>

<file path=xl/drawings/_rels/drawing15.xml.rels><?xml version="1.0" encoding="UTF-8" standalone="yes"?>
<Relationships xmlns="http://schemas.openxmlformats.org/package/2006/relationships"><Relationship Id="rId1" Type="http://schemas.openxmlformats.org/officeDocument/2006/relationships/hyperlink" Target="#'Main Tab'!A1"/></Relationships>
</file>

<file path=xl/drawings/_rels/drawing16.xml.rels><?xml version="1.0" encoding="UTF-8" standalone="yes"?>
<Relationships xmlns="http://schemas.openxmlformats.org/package/2006/relationships"><Relationship Id="rId1" Type="http://schemas.openxmlformats.org/officeDocument/2006/relationships/hyperlink" Target="#'Main Tab'!A1"/></Relationships>
</file>

<file path=xl/drawings/_rels/drawing17.xml.rels><?xml version="1.0" encoding="UTF-8" standalone="yes"?>
<Relationships xmlns="http://schemas.openxmlformats.org/package/2006/relationships"><Relationship Id="rId1" Type="http://schemas.openxmlformats.org/officeDocument/2006/relationships/hyperlink" Target="#'Main Tab'!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FA987FA6-D8B5-42F5-8E9B-70EB02B5F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32</xdr:col>
      <xdr:colOff>119062</xdr:colOff>
      <xdr:row>48</xdr:row>
      <xdr:rowOff>126067</xdr:rowOff>
    </xdr:from>
    <xdr:to>
      <xdr:col>47</xdr:col>
      <xdr:colOff>105055</xdr:colOff>
      <xdr:row>55</xdr:row>
      <xdr:rowOff>56031</xdr:rowOff>
    </xdr:to>
    <xdr:sp macro="" textlink="">
      <xdr:nvSpPr>
        <xdr:cNvPr id="3" name="Rectangle 2">
          <a:extLst>
            <a:ext uri="{FF2B5EF4-FFF2-40B4-BE49-F238E27FC236}">
              <a16:creationId xmlns:a16="http://schemas.microsoft.com/office/drawing/2014/main" id="{AEF70240-ADC6-CA2F-96D2-B9BD6F9B9FB1}"/>
            </a:ext>
          </a:extLst>
        </xdr:cNvPr>
        <xdr:cNvSpPr/>
      </xdr:nvSpPr>
      <xdr:spPr>
        <a:xfrm>
          <a:off x="7003676" y="6695516"/>
          <a:ext cx="4356287" cy="125365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add expenses not included in the list, follow these steps:</a:t>
          </a:r>
        </a:p>
        <a:p>
          <a:r>
            <a:rPr lang="en-US" b="1"/>
            <a:t>Describe the expense:</a:t>
          </a:r>
          <a:r>
            <a:rPr lang="en-US"/>
            <a:t> In the "YTD 2025" column, write a short description of the expense.</a:t>
          </a:r>
        </a:p>
        <a:p>
          <a:r>
            <a:rPr lang="en-US" b="1"/>
            <a:t>Enter the amount:</a:t>
          </a:r>
          <a:r>
            <a:rPr lang="en-US"/>
            <a:t> Enter the amount of the expense on the tab for the corresponding month</a:t>
          </a:r>
        </a:p>
        <a:p>
          <a:pPr algn="l"/>
          <a:endParaRPr lang="en-US" sz="1100" kern="1200"/>
        </a:p>
      </xdr:txBody>
    </xdr:sp>
    <xdr:clientData/>
  </xdr:twoCellAnchor>
  <xdr:twoCellAnchor>
    <xdr:from>
      <xdr:col>34</xdr:col>
      <xdr:colOff>7003</xdr:colOff>
      <xdr:row>1</xdr:row>
      <xdr:rowOff>203107</xdr:rowOff>
    </xdr:from>
    <xdr:to>
      <xdr:col>37</xdr:col>
      <xdr:colOff>42023</xdr:colOff>
      <xdr:row>17</xdr:row>
      <xdr:rowOff>117382</xdr:rowOff>
    </xdr:to>
    <xdr:sp macro="" textlink="">
      <xdr:nvSpPr>
        <xdr:cNvPr id="8" name="Rounded Rectangle 1">
          <a:extLst>
            <a:ext uri="{FF2B5EF4-FFF2-40B4-BE49-F238E27FC236}">
              <a16:creationId xmlns:a16="http://schemas.microsoft.com/office/drawing/2014/main" id="{9E8C6EA3-8FF4-4BE0-AF97-0C5D3FA521A5}"/>
            </a:ext>
          </a:extLst>
        </xdr:cNvPr>
        <xdr:cNvSpPr/>
      </xdr:nvSpPr>
      <xdr:spPr>
        <a:xfrm>
          <a:off x="7311838"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748368F9-3C85-486B-B9B8-F221DEE60253}"/>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5B4FBE63-B693-48E7-A8B8-0A15AC4E36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0</xdr:colOff>
      <xdr:row>37</xdr:row>
      <xdr:rowOff>175092</xdr:rowOff>
    </xdr:from>
    <xdr:to>
      <xdr:col>71</xdr:col>
      <xdr:colOff>406214</xdr:colOff>
      <xdr:row>45</xdr:row>
      <xdr:rowOff>1</xdr:rowOff>
    </xdr:to>
    <xdr:sp macro="" textlink="">
      <xdr:nvSpPr>
        <xdr:cNvPr id="7" name="Rectangle 6">
          <a:extLst>
            <a:ext uri="{FF2B5EF4-FFF2-40B4-BE49-F238E27FC236}">
              <a16:creationId xmlns:a16="http://schemas.microsoft.com/office/drawing/2014/main" id="{FF512EF2-1108-4657-99B0-862FB4F7F967}"/>
            </a:ext>
          </a:extLst>
        </xdr:cNvPr>
        <xdr:cNvSpPr/>
      </xdr:nvSpPr>
      <xdr:spPr>
        <a:xfrm>
          <a:off x="7304835" y="4664449"/>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196103</xdr:colOff>
      <xdr:row>1</xdr:row>
      <xdr:rowOff>203107</xdr:rowOff>
    </xdr:from>
    <xdr:to>
      <xdr:col>37</xdr:col>
      <xdr:colOff>21012</xdr:colOff>
      <xdr:row>17</xdr:row>
      <xdr:rowOff>117382</xdr:rowOff>
    </xdr:to>
    <xdr:sp macro="" textlink="">
      <xdr:nvSpPr>
        <xdr:cNvPr id="8" name="Rounded Rectangle 1">
          <a:extLst>
            <a:ext uri="{FF2B5EF4-FFF2-40B4-BE49-F238E27FC236}">
              <a16:creationId xmlns:a16="http://schemas.microsoft.com/office/drawing/2014/main" id="{F1363F74-3FD8-4DC3-9691-D85B318A4E19}"/>
            </a:ext>
          </a:extLst>
        </xdr:cNvPr>
        <xdr:cNvSpPr/>
      </xdr:nvSpPr>
      <xdr:spPr>
        <a:xfrm>
          <a:off x="7290827"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FEB3FC0-F482-41D8-A0E0-A3CE38904A3F}"/>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A017F781-1D38-4170-AF39-A69F3ABD77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0</xdr:colOff>
      <xdr:row>44</xdr:row>
      <xdr:rowOff>161086</xdr:rowOff>
    </xdr:from>
    <xdr:to>
      <xdr:col>71</xdr:col>
      <xdr:colOff>406214</xdr:colOff>
      <xdr:row>51</xdr:row>
      <xdr:rowOff>175094</xdr:rowOff>
    </xdr:to>
    <xdr:sp macro="" textlink="">
      <xdr:nvSpPr>
        <xdr:cNvPr id="7" name="Rectangle 6">
          <a:extLst>
            <a:ext uri="{FF2B5EF4-FFF2-40B4-BE49-F238E27FC236}">
              <a16:creationId xmlns:a16="http://schemas.microsoft.com/office/drawing/2014/main" id="{3D8957A3-DED6-4C10-94BC-E19D29C56D93}"/>
            </a:ext>
          </a:extLst>
        </xdr:cNvPr>
        <xdr:cNvSpPr/>
      </xdr:nvSpPr>
      <xdr:spPr>
        <a:xfrm>
          <a:off x="7304835" y="5974137"/>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189099</xdr:colOff>
      <xdr:row>1</xdr:row>
      <xdr:rowOff>196103</xdr:rowOff>
    </xdr:from>
    <xdr:to>
      <xdr:col>37</xdr:col>
      <xdr:colOff>14008</xdr:colOff>
      <xdr:row>17</xdr:row>
      <xdr:rowOff>110378</xdr:rowOff>
    </xdr:to>
    <xdr:sp macro="" textlink="">
      <xdr:nvSpPr>
        <xdr:cNvPr id="8" name="Rounded Rectangle 1">
          <a:extLst>
            <a:ext uri="{FF2B5EF4-FFF2-40B4-BE49-F238E27FC236}">
              <a16:creationId xmlns:a16="http://schemas.microsoft.com/office/drawing/2014/main" id="{262D646B-EADE-4AFF-897F-863F890A7CF2}"/>
            </a:ext>
          </a:extLst>
        </xdr:cNvPr>
        <xdr:cNvSpPr/>
      </xdr:nvSpPr>
      <xdr:spPr>
        <a:xfrm>
          <a:off x="7283823"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E148CDD-43D6-4F49-A4CE-6A404B0D1B49}"/>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8FB4FDD2-C53E-4EA8-97F5-D245FEE56C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28014</xdr:colOff>
      <xdr:row>38</xdr:row>
      <xdr:rowOff>28015</xdr:rowOff>
    </xdr:from>
    <xdr:to>
      <xdr:col>71</xdr:col>
      <xdr:colOff>434228</xdr:colOff>
      <xdr:row>45</xdr:row>
      <xdr:rowOff>42023</xdr:rowOff>
    </xdr:to>
    <xdr:sp macro="" textlink="">
      <xdr:nvSpPr>
        <xdr:cNvPr id="7" name="Rectangle 6">
          <a:extLst>
            <a:ext uri="{FF2B5EF4-FFF2-40B4-BE49-F238E27FC236}">
              <a16:creationId xmlns:a16="http://schemas.microsoft.com/office/drawing/2014/main" id="{5C0EA4CA-2726-4E70-A4E3-0927106A62A4}"/>
            </a:ext>
          </a:extLst>
        </xdr:cNvPr>
        <xdr:cNvSpPr/>
      </xdr:nvSpPr>
      <xdr:spPr>
        <a:xfrm>
          <a:off x="7332849" y="4706471"/>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0</xdr:colOff>
      <xdr:row>1</xdr:row>
      <xdr:rowOff>196103</xdr:rowOff>
    </xdr:from>
    <xdr:to>
      <xdr:col>37</xdr:col>
      <xdr:colOff>35020</xdr:colOff>
      <xdr:row>17</xdr:row>
      <xdr:rowOff>110378</xdr:rowOff>
    </xdr:to>
    <xdr:sp macro="" textlink="">
      <xdr:nvSpPr>
        <xdr:cNvPr id="8" name="Rounded Rectangle 1">
          <a:extLst>
            <a:ext uri="{FF2B5EF4-FFF2-40B4-BE49-F238E27FC236}">
              <a16:creationId xmlns:a16="http://schemas.microsoft.com/office/drawing/2014/main" id="{4BCB650C-FA86-4B14-B356-C50BED78D8FA}"/>
            </a:ext>
          </a:extLst>
        </xdr:cNvPr>
        <xdr:cNvSpPr/>
      </xdr:nvSpPr>
      <xdr:spPr>
        <a:xfrm>
          <a:off x="7304835"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455D67AD-14C3-4EF3-B2C9-61AD24C7B586}"/>
            </a:ext>
          </a:extLst>
        </xdr:cNvPr>
        <xdr:cNvSpPr/>
      </xdr:nvSpPr>
      <xdr:spPr>
        <a:xfrm>
          <a:off x="246810" y="10092858"/>
          <a:ext cx="2199994" cy="691963"/>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6" name="Picture 3">
          <a:extLst>
            <a:ext uri="{FF2B5EF4-FFF2-40B4-BE49-F238E27FC236}">
              <a16:creationId xmlns:a16="http://schemas.microsoft.com/office/drawing/2014/main" id="{7D34CD5B-8A1B-4BDF-AF70-9259D1B1A0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35018</xdr:colOff>
      <xdr:row>44</xdr:row>
      <xdr:rowOff>161086</xdr:rowOff>
    </xdr:from>
    <xdr:to>
      <xdr:col>71</xdr:col>
      <xdr:colOff>441232</xdr:colOff>
      <xdr:row>51</xdr:row>
      <xdr:rowOff>175094</xdr:rowOff>
    </xdr:to>
    <xdr:sp macro="" textlink="">
      <xdr:nvSpPr>
        <xdr:cNvPr id="3" name="Rectangle 2">
          <a:extLst>
            <a:ext uri="{FF2B5EF4-FFF2-40B4-BE49-F238E27FC236}">
              <a16:creationId xmlns:a16="http://schemas.microsoft.com/office/drawing/2014/main" id="{C833509D-BEC3-4D84-8D3C-1FAF01A7A662}"/>
            </a:ext>
          </a:extLst>
        </xdr:cNvPr>
        <xdr:cNvSpPr/>
      </xdr:nvSpPr>
      <xdr:spPr>
        <a:xfrm>
          <a:off x="7339853" y="5974137"/>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0</xdr:colOff>
      <xdr:row>1</xdr:row>
      <xdr:rowOff>196103</xdr:rowOff>
    </xdr:from>
    <xdr:to>
      <xdr:col>37</xdr:col>
      <xdr:colOff>35020</xdr:colOff>
      <xdr:row>17</xdr:row>
      <xdr:rowOff>110378</xdr:rowOff>
    </xdr:to>
    <xdr:sp macro="" textlink="">
      <xdr:nvSpPr>
        <xdr:cNvPr id="7" name="Rounded Rectangle 1">
          <a:extLst>
            <a:ext uri="{FF2B5EF4-FFF2-40B4-BE49-F238E27FC236}">
              <a16:creationId xmlns:a16="http://schemas.microsoft.com/office/drawing/2014/main" id="{51980292-518C-4240-877D-139AC53CD1A8}"/>
            </a:ext>
          </a:extLst>
        </xdr:cNvPr>
        <xdr:cNvSpPr/>
      </xdr:nvSpPr>
      <xdr:spPr>
        <a:xfrm>
          <a:off x="7296150" y="329453"/>
          <a:ext cx="1882870"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66</xdr:col>
      <xdr:colOff>560294</xdr:colOff>
      <xdr:row>5</xdr:row>
      <xdr:rowOff>43702</xdr:rowOff>
    </xdr:from>
    <xdr:to>
      <xdr:col>71</xdr:col>
      <xdr:colOff>217674</xdr:colOff>
      <xdr:row>8</xdr:row>
      <xdr:rowOff>70036</xdr:rowOff>
    </xdr:to>
    <xdr:sp macro="" textlink="">
      <xdr:nvSpPr>
        <xdr:cNvPr id="2" name="Rounded Rectangle 1">
          <a:extLst>
            <a:ext uri="{FF2B5EF4-FFF2-40B4-BE49-F238E27FC236}">
              <a16:creationId xmlns:a16="http://schemas.microsoft.com/office/drawing/2014/main" id="{FADB6B38-08AA-4480-ABC0-8C4ED927FBF5}"/>
            </a:ext>
          </a:extLst>
        </xdr:cNvPr>
        <xdr:cNvSpPr/>
      </xdr:nvSpPr>
      <xdr:spPr>
        <a:xfrm>
          <a:off x="7655018" y="961184"/>
          <a:ext cx="2703980" cy="36951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Great Links to Other Tabs</a:t>
          </a:r>
          <a:r>
            <a:rPr lang="en-US" sz="1100" baseline="0"/>
            <a:t> and Reports	</a:t>
          </a:r>
          <a:endParaRPr lang="en-US" sz="1100"/>
        </a:p>
      </xdr:txBody>
    </xdr:sp>
    <xdr:clientData/>
  </xdr:twoCellAnchor>
  <xdr:oneCellAnchor>
    <xdr:from>
      <xdr:col>1</xdr:col>
      <xdr:colOff>0</xdr:colOff>
      <xdr:row>0</xdr:row>
      <xdr:rowOff>19050</xdr:rowOff>
    </xdr:from>
    <xdr:ext cx="790575" cy="619125"/>
    <xdr:pic>
      <xdr:nvPicPr>
        <xdr:cNvPr id="6" name="Picture 3">
          <a:extLst>
            <a:ext uri="{FF2B5EF4-FFF2-40B4-BE49-F238E27FC236}">
              <a16:creationId xmlns:a16="http://schemas.microsoft.com/office/drawing/2014/main" id="{ED4A20B6-6B4E-4CA1-976F-FBBC4582FA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66</xdr:col>
      <xdr:colOff>588310</xdr:colOff>
      <xdr:row>9</xdr:row>
      <xdr:rowOff>28016</xdr:rowOff>
    </xdr:from>
    <xdr:to>
      <xdr:col>71</xdr:col>
      <xdr:colOff>280148</xdr:colOff>
      <xdr:row>12</xdr:row>
      <xdr:rowOff>54350</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0D235CAD-6B47-4A99-BF15-22E3F01AE4D1}"/>
            </a:ext>
          </a:extLst>
        </xdr:cNvPr>
        <xdr:cNvSpPr/>
      </xdr:nvSpPr>
      <xdr:spPr>
        <a:xfrm>
          <a:off x="7683034" y="1498788"/>
          <a:ext cx="2738438"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Income and Expense Worksheet</a:t>
          </a:r>
        </a:p>
      </xdr:txBody>
    </xdr:sp>
    <xdr:clientData/>
  </xdr:twoCellAnchor>
  <xdr:twoCellAnchor>
    <xdr:from>
      <xdr:col>67</xdr:col>
      <xdr:colOff>0</xdr:colOff>
      <xdr:row>14</xdr:row>
      <xdr:rowOff>0</xdr:rowOff>
    </xdr:from>
    <xdr:to>
      <xdr:col>71</xdr:col>
      <xdr:colOff>266700</xdr:colOff>
      <xdr:row>16</xdr:row>
      <xdr:rowOff>96371</xdr:rowOff>
    </xdr:to>
    <xdr:sp macro="" textlink="">
      <xdr:nvSpPr>
        <xdr:cNvPr id="8" name="Rounded Rectangle 1">
          <a:hlinkClick xmlns:r="http://schemas.openxmlformats.org/officeDocument/2006/relationships" r:id="rId3"/>
          <a:extLst>
            <a:ext uri="{FF2B5EF4-FFF2-40B4-BE49-F238E27FC236}">
              <a16:creationId xmlns:a16="http://schemas.microsoft.com/office/drawing/2014/main" id="{CA138383-7D53-4400-A2A1-A125E8FB11C5}"/>
            </a:ext>
          </a:extLst>
        </xdr:cNvPr>
        <xdr:cNvSpPr/>
      </xdr:nvSpPr>
      <xdr:spPr>
        <a:xfrm>
          <a:off x="7704044" y="2059081"/>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 Profit</a:t>
          </a:r>
          <a:r>
            <a:rPr lang="en-US" sz="1100" baseline="0"/>
            <a:t> and Loss Statement</a:t>
          </a:r>
          <a:endParaRPr lang="en-US" sz="1100"/>
        </a:p>
      </xdr:txBody>
    </xdr:sp>
    <xdr:clientData/>
  </xdr:twoCellAnchor>
  <xdr:twoCellAnchor>
    <xdr:from>
      <xdr:col>67</xdr:col>
      <xdr:colOff>0</xdr:colOff>
      <xdr:row>18</xdr:row>
      <xdr:rowOff>0</xdr:rowOff>
    </xdr:from>
    <xdr:to>
      <xdr:col>71</xdr:col>
      <xdr:colOff>266700</xdr:colOff>
      <xdr:row>20</xdr:row>
      <xdr:rowOff>103375</xdr:rowOff>
    </xdr:to>
    <xdr:sp macro="" textlink="">
      <xdr:nvSpPr>
        <xdr:cNvPr id="9" name="Rounded Rectangle 1">
          <a:hlinkClick xmlns:r="http://schemas.openxmlformats.org/officeDocument/2006/relationships" r:id="rId4"/>
          <a:extLst>
            <a:ext uri="{FF2B5EF4-FFF2-40B4-BE49-F238E27FC236}">
              <a16:creationId xmlns:a16="http://schemas.microsoft.com/office/drawing/2014/main" id="{98CD245F-C724-4144-92D4-970A02D877B7}"/>
            </a:ext>
          </a:extLst>
        </xdr:cNvPr>
        <xdr:cNvSpPr/>
      </xdr:nvSpPr>
      <xdr:spPr>
        <a:xfrm>
          <a:off x="7704044" y="2605368"/>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Balance Sheet</a:t>
          </a:r>
        </a:p>
      </xdr:txBody>
    </xdr:sp>
    <xdr:clientData/>
  </xdr:twoCellAnchor>
  <xdr:twoCellAnchor>
    <xdr:from>
      <xdr:col>67</xdr:col>
      <xdr:colOff>0</xdr:colOff>
      <xdr:row>22</xdr:row>
      <xdr:rowOff>0</xdr:rowOff>
    </xdr:from>
    <xdr:to>
      <xdr:col>71</xdr:col>
      <xdr:colOff>266700</xdr:colOff>
      <xdr:row>24</xdr:row>
      <xdr:rowOff>96370</xdr:rowOff>
    </xdr:to>
    <xdr:sp macro="" textlink="">
      <xdr:nvSpPr>
        <xdr:cNvPr id="10" name="Rounded Rectangle 1">
          <a:hlinkClick xmlns:r="http://schemas.openxmlformats.org/officeDocument/2006/relationships" r:id="rId5"/>
          <a:extLst>
            <a:ext uri="{FF2B5EF4-FFF2-40B4-BE49-F238E27FC236}">
              <a16:creationId xmlns:a16="http://schemas.microsoft.com/office/drawing/2014/main" id="{8180A88B-097E-4EB5-8C14-949873C354A3}"/>
            </a:ext>
          </a:extLst>
        </xdr:cNvPr>
        <xdr:cNvSpPr/>
      </xdr:nvSpPr>
      <xdr:spPr>
        <a:xfrm>
          <a:off x="7704044" y="3200680"/>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2024 Tax Estimator</a:t>
          </a:r>
        </a:p>
      </xdr:txBody>
    </xdr:sp>
    <xdr:clientData/>
  </xdr:twoCellAnchor>
  <xdr:twoCellAnchor>
    <xdr:from>
      <xdr:col>66</xdr:col>
      <xdr:colOff>567298</xdr:colOff>
      <xdr:row>39</xdr:row>
      <xdr:rowOff>63033</xdr:rowOff>
    </xdr:from>
    <xdr:to>
      <xdr:col>70</xdr:col>
      <xdr:colOff>14008</xdr:colOff>
      <xdr:row>41</xdr:row>
      <xdr:rowOff>152399</xdr:rowOff>
    </xdr:to>
    <xdr:sp macro="" textlink="">
      <xdr:nvSpPr>
        <xdr:cNvPr id="11" name="Rounded Rectangle 1">
          <a:extLst>
            <a:ext uri="{FF2B5EF4-FFF2-40B4-BE49-F238E27FC236}">
              <a16:creationId xmlns:a16="http://schemas.microsoft.com/office/drawing/2014/main" id="{958D6638-106D-4E55-8331-E75B85660307}"/>
            </a:ext>
          </a:extLst>
        </xdr:cNvPr>
        <xdr:cNvSpPr/>
      </xdr:nvSpPr>
      <xdr:spPr>
        <a:xfrm>
          <a:off x="7662022" y="5665974"/>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67</xdr:col>
      <xdr:colOff>7004</xdr:colOff>
      <xdr:row>27</xdr:row>
      <xdr:rowOff>0</xdr:rowOff>
    </xdr:from>
    <xdr:to>
      <xdr:col>71</xdr:col>
      <xdr:colOff>259136</xdr:colOff>
      <xdr:row>29</xdr:row>
      <xdr:rowOff>82363</xdr:rowOff>
    </xdr:to>
    <xdr:sp macro="" textlink="">
      <xdr:nvSpPr>
        <xdr:cNvPr id="3" name="Rounded Rectangle 1">
          <a:hlinkClick xmlns:r="http://schemas.openxmlformats.org/officeDocument/2006/relationships" r:id="rId6"/>
          <a:extLst>
            <a:ext uri="{FF2B5EF4-FFF2-40B4-BE49-F238E27FC236}">
              <a16:creationId xmlns:a16="http://schemas.microsoft.com/office/drawing/2014/main" id="{795C13C9-9AE7-4B4F-91DE-C3A9FF280401}"/>
            </a:ext>
          </a:extLst>
        </xdr:cNvPr>
        <xdr:cNvSpPr/>
      </xdr:nvSpPr>
      <xdr:spPr>
        <a:xfrm>
          <a:off x="7711048" y="3936066"/>
          <a:ext cx="2689412"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b="1" i="0">
              <a:solidFill>
                <a:schemeClr val="lt1"/>
              </a:solidFill>
              <a:effectLst/>
              <a:latin typeface="+mn-lt"/>
              <a:ea typeface="+mn-ea"/>
              <a:cs typeface="+mn-cs"/>
            </a:rPr>
            <a:t>Expense Reimbursement Form </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600075</xdr:colOff>
      <xdr:row>3</xdr:row>
      <xdr:rowOff>123824</xdr:rowOff>
    </xdr:from>
    <xdr:to>
      <xdr:col>23</xdr:col>
      <xdr:colOff>409575</xdr:colOff>
      <xdr:row>6</xdr:row>
      <xdr:rowOff>95250</xdr:rowOff>
    </xdr:to>
    <xdr:sp macro="[0]!Pandl" textlink="">
      <xdr:nvSpPr>
        <xdr:cNvPr id="2" name="Rectangle 1">
          <a:extLst>
            <a:ext uri="{FF2B5EF4-FFF2-40B4-BE49-F238E27FC236}">
              <a16:creationId xmlns:a16="http://schemas.microsoft.com/office/drawing/2014/main" id="{F419D2DF-321A-CC04-D9D0-E5C211B8F26C}"/>
            </a:ext>
          </a:extLst>
        </xdr:cNvPr>
        <xdr:cNvSpPr/>
      </xdr:nvSpPr>
      <xdr:spPr>
        <a:xfrm>
          <a:off x="8705850" y="790574"/>
          <a:ext cx="2895600" cy="590551"/>
        </a:xfrm>
        <a:prstGeom prst="rect">
          <a:avLst/>
        </a:prstGeom>
        <a:solidFill>
          <a:srgbClr val="00B050"/>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kern="1200"/>
            <a:t>Please Press </a:t>
          </a:r>
          <a:r>
            <a:rPr lang="en-US" sz="1200" b="1" kern="1200"/>
            <a:t>CTRL</a:t>
          </a:r>
          <a:r>
            <a:rPr lang="en-US" sz="1100" b="1" kern="1200"/>
            <a:t>+ALT+L  to </a:t>
          </a:r>
          <a:r>
            <a:rPr lang="en-US" sz="1100" kern="1200"/>
            <a:t>Refresh the Report</a:t>
          </a:r>
          <a:r>
            <a:rPr lang="en-US" sz="1100" kern="1200" baseline="0"/>
            <a:t>	</a:t>
          </a:r>
          <a:endParaRPr lang="en-US" sz="1100" kern="1200"/>
        </a:p>
      </xdr:txBody>
    </xdr:sp>
    <xdr:clientData/>
  </xdr:twoCellAnchor>
  <xdr:twoCellAnchor>
    <xdr:from>
      <xdr:col>19</xdr:col>
      <xdr:colOff>638175</xdr:colOff>
      <xdr:row>12</xdr:row>
      <xdr:rowOff>171450</xdr:rowOff>
    </xdr:from>
    <xdr:to>
      <xdr:col>23</xdr:col>
      <xdr:colOff>457200</xdr:colOff>
      <xdr:row>19</xdr:row>
      <xdr:rowOff>36139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72FD8E61-022E-4DDC-8342-6D14B8688A3E}"/>
            </a:ext>
          </a:extLst>
        </xdr:cNvPr>
        <xdr:cNvSpPr/>
      </xdr:nvSpPr>
      <xdr:spPr>
        <a:xfrm>
          <a:off x="8743950" y="1876425"/>
          <a:ext cx="2905125" cy="1007689"/>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a:t>
          </a:r>
          <a:r>
            <a:rPr lang="en-US" sz="1100" baseline="0"/>
            <a:t> here </a:t>
          </a:r>
          <a:r>
            <a:rPr lang="en-US" sz="1200" baseline="0"/>
            <a:t>to</a:t>
          </a:r>
          <a:r>
            <a:rPr lang="en-US" sz="1100" baseline="0"/>
            <a:t> go back to the Main Tab</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495299</xdr:colOff>
      <xdr:row>1</xdr:row>
      <xdr:rowOff>66675</xdr:rowOff>
    </xdr:from>
    <xdr:to>
      <xdr:col>13</xdr:col>
      <xdr:colOff>428624</xdr:colOff>
      <xdr:row>3</xdr:row>
      <xdr:rowOff>180975</xdr:rowOff>
    </xdr:to>
    <xdr:sp macro="" textlink="">
      <xdr:nvSpPr>
        <xdr:cNvPr id="2" name="Rectangle: Rounded Corners 1">
          <a:extLst>
            <a:ext uri="{FF2B5EF4-FFF2-40B4-BE49-F238E27FC236}">
              <a16:creationId xmlns:a16="http://schemas.microsoft.com/office/drawing/2014/main" id="{A6EF596F-559B-9B10-54F4-7D2BE9A2799E}"/>
            </a:ext>
          </a:extLst>
        </xdr:cNvPr>
        <xdr:cNvSpPr/>
      </xdr:nvSpPr>
      <xdr:spPr>
        <a:xfrm>
          <a:off x="8162924" y="752475"/>
          <a:ext cx="2638425" cy="4953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Please Press CTRL+ALT+L  to Refresh the Report</a:t>
          </a:r>
          <a:endParaRPr lang="en-US" sz="1100" kern="1200"/>
        </a:p>
      </xdr:txBody>
    </xdr:sp>
    <xdr:clientData/>
  </xdr:twoCellAnchor>
  <xdr:twoCellAnchor>
    <xdr:from>
      <xdr:col>9</xdr:col>
      <xdr:colOff>542924</xdr:colOff>
      <xdr:row>6</xdr:row>
      <xdr:rowOff>76199</xdr:rowOff>
    </xdr:from>
    <xdr:to>
      <xdr:col>13</xdr:col>
      <xdr:colOff>647700</xdr:colOff>
      <xdr:row>17</xdr:row>
      <xdr:rowOff>161924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2A6F784-6C27-43DD-8C6C-CDA892E49AEB}"/>
            </a:ext>
          </a:extLst>
        </xdr:cNvPr>
        <xdr:cNvSpPr/>
      </xdr:nvSpPr>
      <xdr:spPr>
        <a:xfrm>
          <a:off x="8210549" y="1809749"/>
          <a:ext cx="2809876" cy="542925"/>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 to go back to the Main Tab</a:t>
          </a:r>
          <a:r>
            <a:rPr lang="en-US" sz="1100" baseline="0"/>
            <a:t>	</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DB17C34D-610A-47D6-9339-E263CBFCEC63}"/>
            </a:ext>
          </a:extLst>
        </xdr:cNvPr>
        <xdr:cNvSpPr/>
      </xdr:nvSpPr>
      <xdr:spPr>
        <a:xfrm>
          <a:off x="0" y="7324725"/>
          <a:ext cx="7543800"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24</xdr:col>
      <xdr:colOff>457200</xdr:colOff>
      <xdr:row>13</xdr:row>
      <xdr:rowOff>104775</xdr:rowOff>
    </xdr:from>
    <xdr:to>
      <xdr:col>29</xdr:col>
      <xdr:colOff>447675</xdr:colOff>
      <xdr:row>17</xdr:row>
      <xdr:rowOff>161925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E154C9D-0DFE-2868-6B8E-3DC978B83461}"/>
            </a:ext>
          </a:extLst>
        </xdr:cNvPr>
        <xdr:cNvSpPr/>
      </xdr:nvSpPr>
      <xdr:spPr>
        <a:xfrm>
          <a:off x="13620750" y="2914650"/>
          <a:ext cx="3038475" cy="8286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t>Please Click here to go back</a:t>
          </a:r>
          <a:r>
            <a:rPr lang="en-US" sz="1400" baseline="0"/>
            <a:t> to the main Tab</a:t>
          </a:r>
          <a:endParaRPr lang="en-US" sz="14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1EA89230-8DA9-6B01-BD9E-7E8AD1472357}"/>
            </a:ext>
          </a:extLst>
        </xdr:cNvPr>
        <xdr:cNvSpPr/>
      </xdr:nvSpPr>
      <xdr:spPr>
        <a:xfrm>
          <a:off x="0" y="7324725"/>
          <a:ext cx="7591425"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52240366-B126-49D5-9FFF-C3C245C80938}"/>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3DD21ADD-31CB-4A4D-9B26-4524183B98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11" name="Rounded Rectangle 1">
          <a:extLst>
            <a:ext uri="{FF2B5EF4-FFF2-40B4-BE49-F238E27FC236}">
              <a16:creationId xmlns:a16="http://schemas.microsoft.com/office/drawing/2014/main" id="{F6D74FB5-A6DD-4E0B-89FB-6E60A819BE06}"/>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34</xdr:col>
      <xdr:colOff>21010</xdr:colOff>
      <xdr:row>44</xdr:row>
      <xdr:rowOff>168088</xdr:rowOff>
    </xdr:from>
    <xdr:to>
      <xdr:col>67</xdr:col>
      <xdr:colOff>448236</xdr:colOff>
      <xdr:row>51</xdr:row>
      <xdr:rowOff>182096</xdr:rowOff>
    </xdr:to>
    <xdr:sp macro="" textlink="">
      <xdr:nvSpPr>
        <xdr:cNvPr id="13" name="Rectangle 12">
          <a:extLst>
            <a:ext uri="{FF2B5EF4-FFF2-40B4-BE49-F238E27FC236}">
              <a16:creationId xmlns:a16="http://schemas.microsoft.com/office/drawing/2014/main" id="{F6A6D1F0-C553-4EE6-82C5-DA64CE64ED76}"/>
            </a:ext>
          </a:extLst>
        </xdr:cNvPr>
        <xdr:cNvSpPr/>
      </xdr:nvSpPr>
      <xdr:spPr>
        <a:xfrm>
          <a:off x="7304834" y="5981139"/>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DFF2DE-E8CC-4937-9850-9F3D0CFE587D}"/>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E5C66A8-7C36-4F88-A405-C6690C73A7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189100</xdr:colOff>
      <xdr:row>1</xdr:row>
      <xdr:rowOff>189099</xdr:rowOff>
    </xdr:from>
    <xdr:to>
      <xdr:col>37</xdr:col>
      <xdr:colOff>14009</xdr:colOff>
      <xdr:row>17</xdr:row>
      <xdr:rowOff>103374</xdr:rowOff>
    </xdr:to>
    <xdr:sp macro="" textlink="">
      <xdr:nvSpPr>
        <xdr:cNvPr id="7" name="Rounded Rectangle 1">
          <a:extLst>
            <a:ext uri="{FF2B5EF4-FFF2-40B4-BE49-F238E27FC236}">
              <a16:creationId xmlns:a16="http://schemas.microsoft.com/office/drawing/2014/main" id="{CB9364BD-0B01-48A2-90CD-268E1C658B46}"/>
            </a:ext>
          </a:extLst>
        </xdr:cNvPr>
        <xdr:cNvSpPr/>
      </xdr:nvSpPr>
      <xdr:spPr>
        <a:xfrm>
          <a:off x="7283824" y="322169"/>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33</xdr:col>
      <xdr:colOff>203106</xdr:colOff>
      <xdr:row>44</xdr:row>
      <xdr:rowOff>154080</xdr:rowOff>
    </xdr:from>
    <xdr:to>
      <xdr:col>67</xdr:col>
      <xdr:colOff>420220</xdr:colOff>
      <xdr:row>51</xdr:row>
      <xdr:rowOff>168088</xdr:rowOff>
    </xdr:to>
    <xdr:sp macro="" textlink="">
      <xdr:nvSpPr>
        <xdr:cNvPr id="2" name="Rectangle 1">
          <a:extLst>
            <a:ext uri="{FF2B5EF4-FFF2-40B4-BE49-F238E27FC236}">
              <a16:creationId xmlns:a16="http://schemas.microsoft.com/office/drawing/2014/main" id="{5B69BE0E-77B5-4A02-A1D0-93A972478DF7}"/>
            </a:ext>
          </a:extLst>
        </xdr:cNvPr>
        <xdr:cNvSpPr/>
      </xdr:nvSpPr>
      <xdr:spPr>
        <a:xfrm>
          <a:off x="7297830" y="5967131"/>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8EA2B512-DB5C-4C50-9C17-24EF38213403}"/>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51F1EEA6-F859-4768-9A8F-7B19B67F4F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7" name="Rounded Rectangle 1">
          <a:extLst>
            <a:ext uri="{FF2B5EF4-FFF2-40B4-BE49-F238E27FC236}">
              <a16:creationId xmlns:a16="http://schemas.microsoft.com/office/drawing/2014/main" id="{AAD96D99-56B7-4526-91E5-525CB6391ECC}"/>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29</xdr:col>
      <xdr:colOff>0</xdr:colOff>
      <xdr:row>45</xdr:row>
      <xdr:rowOff>0</xdr:rowOff>
    </xdr:from>
    <xdr:to>
      <xdr:col>45</xdr:col>
      <xdr:colOff>7004</xdr:colOff>
      <xdr:row>52</xdr:row>
      <xdr:rowOff>14008</xdr:rowOff>
    </xdr:to>
    <xdr:sp macro="" textlink="">
      <xdr:nvSpPr>
        <xdr:cNvPr id="2" name="Rectangle 1">
          <a:extLst>
            <a:ext uri="{FF2B5EF4-FFF2-40B4-BE49-F238E27FC236}">
              <a16:creationId xmlns:a16="http://schemas.microsoft.com/office/drawing/2014/main" id="{A406EAF7-024B-4297-937B-4996DEFEA679}"/>
            </a:ext>
          </a:extLst>
        </xdr:cNvPr>
        <xdr:cNvSpPr/>
      </xdr:nvSpPr>
      <xdr:spPr>
        <a:xfrm>
          <a:off x="6884614" y="6002151"/>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2DEBE39D-D4CA-4A5F-804A-AFB4503100F2}"/>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0C5E127-0209-4F54-A81D-D0F84EE099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2" name="Rounded Rectangle 1">
          <a:extLst>
            <a:ext uri="{FF2B5EF4-FFF2-40B4-BE49-F238E27FC236}">
              <a16:creationId xmlns:a16="http://schemas.microsoft.com/office/drawing/2014/main" id="{7794892B-C204-4B15-8194-CBE1F72A9E29}"/>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33</xdr:col>
      <xdr:colOff>210110</xdr:colOff>
      <xdr:row>44</xdr:row>
      <xdr:rowOff>133071</xdr:rowOff>
    </xdr:from>
    <xdr:to>
      <xdr:col>47</xdr:col>
      <xdr:colOff>7004</xdr:colOff>
      <xdr:row>51</xdr:row>
      <xdr:rowOff>147079</xdr:rowOff>
    </xdr:to>
    <xdr:sp macro="" textlink="">
      <xdr:nvSpPr>
        <xdr:cNvPr id="3" name="Rectangle 2">
          <a:extLst>
            <a:ext uri="{FF2B5EF4-FFF2-40B4-BE49-F238E27FC236}">
              <a16:creationId xmlns:a16="http://schemas.microsoft.com/office/drawing/2014/main" id="{2CCC7C37-FAA6-43A8-9BD6-A8158A6A5F8A}"/>
            </a:ext>
          </a:extLst>
        </xdr:cNvPr>
        <xdr:cNvSpPr/>
      </xdr:nvSpPr>
      <xdr:spPr>
        <a:xfrm>
          <a:off x="7304834" y="5946122"/>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DC1DF376-E5FC-4297-8DAE-A7733E1875DB}"/>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49D90271-19E3-446A-9B4E-B2A0E1652B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203107</xdr:colOff>
      <xdr:row>44</xdr:row>
      <xdr:rowOff>56030</xdr:rowOff>
    </xdr:from>
    <xdr:to>
      <xdr:col>71</xdr:col>
      <xdr:colOff>399210</xdr:colOff>
      <xdr:row>51</xdr:row>
      <xdr:rowOff>70038</xdr:rowOff>
    </xdr:to>
    <xdr:sp macro="" textlink="">
      <xdr:nvSpPr>
        <xdr:cNvPr id="7" name="Rectangle 6">
          <a:extLst>
            <a:ext uri="{FF2B5EF4-FFF2-40B4-BE49-F238E27FC236}">
              <a16:creationId xmlns:a16="http://schemas.microsoft.com/office/drawing/2014/main" id="{8EC9DBA8-D89A-4F84-889A-188BB6D0951A}"/>
            </a:ext>
          </a:extLst>
        </xdr:cNvPr>
        <xdr:cNvSpPr/>
      </xdr:nvSpPr>
      <xdr:spPr>
        <a:xfrm>
          <a:off x="7297831" y="5869081"/>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14006</xdr:colOff>
      <xdr:row>1</xdr:row>
      <xdr:rowOff>203107</xdr:rowOff>
    </xdr:from>
    <xdr:to>
      <xdr:col>37</xdr:col>
      <xdr:colOff>49026</xdr:colOff>
      <xdr:row>17</xdr:row>
      <xdr:rowOff>117382</xdr:rowOff>
    </xdr:to>
    <xdr:sp macro="" textlink="">
      <xdr:nvSpPr>
        <xdr:cNvPr id="8" name="Rounded Rectangle 1">
          <a:extLst>
            <a:ext uri="{FF2B5EF4-FFF2-40B4-BE49-F238E27FC236}">
              <a16:creationId xmlns:a16="http://schemas.microsoft.com/office/drawing/2014/main" id="{36E1A920-8195-419C-BD28-AB0DFCF88F24}"/>
            </a:ext>
          </a:extLst>
        </xdr:cNvPr>
        <xdr:cNvSpPr/>
      </xdr:nvSpPr>
      <xdr:spPr>
        <a:xfrm>
          <a:off x="7318841"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82DAB570-C60F-4650-BEBB-62C2E8A6327C}"/>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F26122A-2452-432B-AFF7-6378BA0DE4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203106</xdr:colOff>
      <xdr:row>44</xdr:row>
      <xdr:rowOff>154082</xdr:rowOff>
    </xdr:from>
    <xdr:to>
      <xdr:col>71</xdr:col>
      <xdr:colOff>399209</xdr:colOff>
      <xdr:row>51</xdr:row>
      <xdr:rowOff>168090</xdr:rowOff>
    </xdr:to>
    <xdr:sp macro="" textlink="">
      <xdr:nvSpPr>
        <xdr:cNvPr id="8" name="Rectangle 7">
          <a:extLst>
            <a:ext uri="{FF2B5EF4-FFF2-40B4-BE49-F238E27FC236}">
              <a16:creationId xmlns:a16="http://schemas.microsoft.com/office/drawing/2014/main" id="{F4E19ABB-B00D-4C19-A991-67BCE36B44AD}"/>
            </a:ext>
          </a:extLst>
        </xdr:cNvPr>
        <xdr:cNvSpPr/>
      </xdr:nvSpPr>
      <xdr:spPr>
        <a:xfrm>
          <a:off x="7297830" y="5967133"/>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196103</xdr:colOff>
      <xdr:row>1</xdr:row>
      <xdr:rowOff>203107</xdr:rowOff>
    </xdr:from>
    <xdr:to>
      <xdr:col>37</xdr:col>
      <xdr:colOff>21012</xdr:colOff>
      <xdr:row>17</xdr:row>
      <xdr:rowOff>117382</xdr:rowOff>
    </xdr:to>
    <xdr:sp macro="" textlink="">
      <xdr:nvSpPr>
        <xdr:cNvPr id="9" name="Rounded Rectangle 1">
          <a:extLst>
            <a:ext uri="{FF2B5EF4-FFF2-40B4-BE49-F238E27FC236}">
              <a16:creationId xmlns:a16="http://schemas.microsoft.com/office/drawing/2014/main" id="{D6055E17-9DDF-4934-AB5D-29691C4DB060}"/>
            </a:ext>
          </a:extLst>
        </xdr:cNvPr>
        <xdr:cNvSpPr/>
      </xdr:nvSpPr>
      <xdr:spPr>
        <a:xfrm>
          <a:off x="7290827"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2AC5ABAC-2B23-46FB-8E48-0F4417DA32DE}"/>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F5AB9DDD-83E1-4FF7-9BB8-A84B38B89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14008</xdr:colOff>
      <xdr:row>44</xdr:row>
      <xdr:rowOff>147078</xdr:rowOff>
    </xdr:from>
    <xdr:to>
      <xdr:col>71</xdr:col>
      <xdr:colOff>420222</xdr:colOff>
      <xdr:row>51</xdr:row>
      <xdr:rowOff>161086</xdr:rowOff>
    </xdr:to>
    <xdr:sp macro="" textlink="">
      <xdr:nvSpPr>
        <xdr:cNvPr id="7" name="Rectangle 6">
          <a:extLst>
            <a:ext uri="{FF2B5EF4-FFF2-40B4-BE49-F238E27FC236}">
              <a16:creationId xmlns:a16="http://schemas.microsoft.com/office/drawing/2014/main" id="{8F781D8F-1261-4FB3-9A68-5B570B9FEE09}"/>
            </a:ext>
          </a:extLst>
        </xdr:cNvPr>
        <xdr:cNvSpPr/>
      </xdr:nvSpPr>
      <xdr:spPr>
        <a:xfrm>
          <a:off x="7318843" y="5960129"/>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203107</xdr:colOff>
      <xdr:row>1</xdr:row>
      <xdr:rowOff>196103</xdr:rowOff>
    </xdr:from>
    <xdr:to>
      <xdr:col>37</xdr:col>
      <xdr:colOff>28016</xdr:colOff>
      <xdr:row>17</xdr:row>
      <xdr:rowOff>110378</xdr:rowOff>
    </xdr:to>
    <xdr:sp macro="" textlink="">
      <xdr:nvSpPr>
        <xdr:cNvPr id="8" name="Rounded Rectangle 1">
          <a:extLst>
            <a:ext uri="{FF2B5EF4-FFF2-40B4-BE49-F238E27FC236}">
              <a16:creationId xmlns:a16="http://schemas.microsoft.com/office/drawing/2014/main" id="{C4AFC297-6E3B-4A86-8A7B-94F6ACB35D45}"/>
            </a:ext>
          </a:extLst>
        </xdr:cNvPr>
        <xdr:cNvSpPr/>
      </xdr:nvSpPr>
      <xdr:spPr>
        <a:xfrm>
          <a:off x="7297831"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4F063B0B-A1F4-4AFB-AD34-DB6C74026EA9}"/>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4A0F1866-5BBC-462C-BC6D-4508FFFA34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7003</xdr:colOff>
      <xdr:row>44</xdr:row>
      <xdr:rowOff>154082</xdr:rowOff>
    </xdr:from>
    <xdr:to>
      <xdr:col>71</xdr:col>
      <xdr:colOff>413217</xdr:colOff>
      <xdr:row>51</xdr:row>
      <xdr:rowOff>168090</xdr:rowOff>
    </xdr:to>
    <xdr:sp macro="" textlink="">
      <xdr:nvSpPr>
        <xdr:cNvPr id="7" name="Rectangle 6">
          <a:extLst>
            <a:ext uri="{FF2B5EF4-FFF2-40B4-BE49-F238E27FC236}">
              <a16:creationId xmlns:a16="http://schemas.microsoft.com/office/drawing/2014/main" id="{8C76AFAF-A65F-43B2-87A5-905A665C5C10}"/>
            </a:ext>
          </a:extLst>
        </xdr:cNvPr>
        <xdr:cNvSpPr/>
      </xdr:nvSpPr>
      <xdr:spPr>
        <a:xfrm>
          <a:off x="7311838" y="5967133"/>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182096</xdr:colOff>
      <xdr:row>1</xdr:row>
      <xdr:rowOff>175092</xdr:rowOff>
    </xdr:from>
    <xdr:to>
      <xdr:col>37</xdr:col>
      <xdr:colOff>7005</xdr:colOff>
      <xdr:row>17</xdr:row>
      <xdr:rowOff>89367</xdr:rowOff>
    </xdr:to>
    <xdr:sp macro="" textlink="">
      <xdr:nvSpPr>
        <xdr:cNvPr id="8" name="Rounded Rectangle 1">
          <a:extLst>
            <a:ext uri="{FF2B5EF4-FFF2-40B4-BE49-F238E27FC236}">
              <a16:creationId xmlns:a16="http://schemas.microsoft.com/office/drawing/2014/main" id="{304829E8-D94D-4A33-9BD9-D15D233A898E}"/>
            </a:ext>
          </a:extLst>
        </xdr:cNvPr>
        <xdr:cNvSpPr/>
      </xdr:nvSpPr>
      <xdr:spPr>
        <a:xfrm>
          <a:off x="7276820" y="308162"/>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amo/Downloads/expense-reimbursement-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Report"/>
      <sheetName val="Categories"/>
      <sheetName val="©"/>
    </sheetNames>
    <sheetDataSet>
      <sheetData sheetId="0"/>
      <sheetData sheetId="1">
        <row r="1">
          <cell r="A1" t="str">
            <v>**** Categories ****</v>
          </cell>
        </row>
        <row r="2">
          <cell r="A2" t="str">
            <v>Advertising, Sales Exp</v>
          </cell>
        </row>
        <row r="3">
          <cell r="A3" t="str">
            <v>Accounting Fee</v>
          </cell>
        </row>
        <row r="4">
          <cell r="A4" t="str">
            <v>Automobile and truck expenses</v>
          </cell>
        </row>
        <row r="5">
          <cell r="A5" t="str">
            <v>Business Miles</v>
          </cell>
        </row>
        <row r="6">
          <cell r="A6" t="str">
            <v>Bank Service Charges</v>
          </cell>
        </row>
        <row r="7">
          <cell r="A7" t="str">
            <v>Cleaning / Janitorial</v>
          </cell>
        </row>
        <row r="8">
          <cell r="A8" t="str">
            <v>Dues &amp; Membership</v>
          </cell>
        </row>
        <row r="9">
          <cell r="A9" t="str">
            <v>Insurance (Business Related)</v>
          </cell>
        </row>
        <row r="10">
          <cell r="A10" t="str">
            <v>Internet</v>
          </cell>
        </row>
        <row r="11">
          <cell r="A11" t="str">
            <v>Interest on business Loan/Car</v>
          </cell>
        </row>
        <row r="12">
          <cell r="A12" t="str">
            <v>License and Permits</v>
          </cell>
        </row>
        <row r="13">
          <cell r="A13" t="str">
            <v>Legal and professional fees</v>
          </cell>
        </row>
        <row r="14">
          <cell r="A14" t="str">
            <v>Lease Payments ( Car, Printer etc)</v>
          </cell>
        </row>
        <row r="15">
          <cell r="A15" t="str">
            <v>Meal and Entetainment</v>
          </cell>
        </row>
        <row r="16">
          <cell r="A16" t="str">
            <v>Office Expense &amp; Printing</v>
          </cell>
        </row>
        <row r="17">
          <cell r="A17" t="str">
            <v>Payroll Processing Fee</v>
          </cell>
        </row>
        <row r="18">
          <cell r="A18" t="str">
            <v>Parking and Toll</v>
          </cell>
        </row>
        <row r="19">
          <cell r="A19" t="str">
            <v>Postage/Delivery Expenses</v>
          </cell>
        </row>
        <row r="20">
          <cell r="A20" t="str">
            <v>Rent for the office or Eqipments</v>
          </cell>
        </row>
        <row r="21">
          <cell r="A21" t="str">
            <v>Repairs on Business Assets</v>
          </cell>
        </row>
        <row r="22">
          <cell r="A22" t="str">
            <v>State Income Tax paid for last year</v>
          </cell>
        </row>
        <row r="23">
          <cell r="A23" t="str">
            <v>Sec of State ( Annual Report)</v>
          </cell>
        </row>
        <row r="24">
          <cell r="A24" t="str">
            <v>Software Exp</v>
          </cell>
        </row>
        <row r="25">
          <cell r="A25" t="str">
            <v>Storage /Server Fees</v>
          </cell>
        </row>
        <row r="26">
          <cell r="A26" t="str">
            <v>Seminars &amp; Trade Shows</v>
          </cell>
        </row>
        <row r="27">
          <cell r="A27" t="str">
            <v>Small Tools/Small Office Furniture</v>
          </cell>
        </row>
        <row r="28">
          <cell r="A28" t="str">
            <v>Security Service</v>
          </cell>
        </row>
        <row r="29">
          <cell r="A29" t="str">
            <v>Traning Exp/Prof Development</v>
          </cell>
        </row>
        <row r="30">
          <cell r="A30" t="str">
            <v>Telephone  (Land, Cell, Fax)</v>
          </cell>
        </row>
        <row r="31">
          <cell r="A31" t="str">
            <v>Travel Exp (Flight, Taxi etc)</v>
          </cell>
        </row>
        <row r="32">
          <cell r="A32" t="str">
            <v>Website/Webhosting</v>
          </cell>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A015E42-6DB7-47F0-927A-54045BE9D7D0}" name="FixedAssets" displayName="FixedAssets" ref="B19:D25" totalsRowCount="1" headerRowDxfId="101" dataDxfId="100" totalsRowDxfId="99">
  <autoFilter ref="B19:D24" xr:uid="{00000000-000C-0000-FFFF-FFFF00000000}">
    <filterColumn colId="0" hiddenButton="1"/>
    <filterColumn colId="1" hiddenButton="1"/>
    <filterColumn colId="2" hiddenButton="1"/>
  </autoFilter>
  <tableColumns count="3">
    <tableColumn id="1" xr3:uid="{D92470AF-21AE-4F05-BD0C-7A6EA1DF70D9}" name=" " totalsRowLabel="Total Fixed Assets" dataDxfId="98" totalsRowDxfId="97"/>
    <tableColumn id="2" xr3:uid="{1F916C5B-B0FA-4A1E-8560-81CA8679240A}" name="Previous Year" dataDxfId="96" totalsRowDxfId="95"/>
    <tableColumn id="3" xr3:uid="{5D964450-3856-4EFC-A4FA-19CACF67BC29}" name=" 2" totalsRowFunction="custom" dataDxfId="94" totalsRowDxfId="93">
      <totalsRowFormula>D23+D24</totalsRow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Fixed Assets items and values for Previous and Current Years in this table. Total is auto calculated at the en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1C4DFE0-DF34-46BF-8FE9-7331384C3DA2}" name="HH_513" displayName="HH_513" ref="K47:M54" totalsRowShown="0" headerRowDxfId="36" dataDxfId="34" headerRowBorderDxfId="35">
  <autoFilter ref="K47:M54" xr:uid="{412A0A5A-FEEB-4E04-8906-68893B1DAEA5}"/>
  <tableColumns count="3">
    <tableColumn id="1" xr3:uid="{88376F2E-6AAD-4AB5-B438-87C42E77788A}" name="From" dataDxfId="33"/>
    <tableColumn id="2" xr3:uid="{7DA29066-14EA-4984-B703-CD419DD434E8}" name="Rate" dataDxfId="32"/>
    <tableColumn id="3" xr3:uid="{FB44AA16-32A4-4795-947D-031037BE02F9}" name="Cumulative" dataDxfId="31">
      <calculatedColumnFormula>IFERROR(ROUND((HH_513[[#This Row],[From]]-OFFSET(HH_513[[#This Row],[From]],-1,0))*OFFSET(HH_513[[#This Row],[Cumulative]],-1,-1),2)+OFFSET(HH_513[[#This Row],[Cumulative]],-1,0),0)</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FCF811-1E2B-4903-9A90-47A6BAC94F96}" name="Single" displayName="Single" ref="J13:L20" totalsRowShown="0" headerRowBorderDxfId="30">
  <autoFilter ref="J13:L20" xr:uid="{C7FCF811-1E2B-4903-9A90-47A6BAC94F96}"/>
  <tableColumns count="3">
    <tableColumn id="1" xr3:uid="{47A063DE-0DF2-433B-9BC1-F4E7D48B35CC}" name="From" dataDxfId="29"/>
    <tableColumn id="2" xr3:uid="{779F1AEB-A6E6-4C3A-AE3C-39FF1D5CA58C}" name="Rate" dataDxfId="28"/>
    <tableColumn id="3" xr3:uid="{C4C61802-149A-46D1-BAAA-349128281710}" name="Cumulative" dataDxfId="27">
      <calculatedColumnFormula>IFERROR(ROUND((Single[[#This Row],[From]]-OFFSET(Single[[#This Row],[From]],-1,0))*OFFSET(Single[[#This Row],[Cumulative]],-1,-1),2)+OFFSET(Single[[#This Row],[Cumulative]],-1,0),0)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0E5CEC-E82E-4721-B030-A6C326FB9462}" name="MFJ" displayName="MFJ" ref="J25:L32" totalsRowShown="0" headerRowBorderDxfId="26">
  <autoFilter ref="J25:L32" xr:uid="{7C0E5CEC-E82E-4721-B030-A6C326FB9462}"/>
  <tableColumns count="3">
    <tableColumn id="1" xr3:uid="{1D19B157-CFEB-4F49-B25C-2D87513E0F1E}" name="From" dataDxfId="25"/>
    <tableColumn id="2" xr3:uid="{273D7014-4BD2-42FC-9AE3-295B5AE61B8B}" name="Rate" dataDxfId="24"/>
    <tableColumn id="3" xr3:uid="{017ED89C-4CB4-45B1-A761-F2E1B2DDDA4D}" name="Cumulative" dataDxfId="23">
      <calculatedColumnFormula>IFERROR(ROUND((MFJ[[#This Row],[From]]-OFFSET(MFJ[[#This Row],[From]],-1,0))*OFFSET(MFJ[[#This Row],[Cumulative]],-1,-1),2)+OFFSET(MFJ[[#This Row],[Cumulative]],-1,0),0)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1FFDF0-6ED1-4F6D-A9ED-014B9023F715}" name="MFS" displayName="MFS" ref="J36:L43" totalsRowShown="0" headerRowBorderDxfId="22">
  <autoFilter ref="J36:L43" xr:uid="{1D1FFDF0-6ED1-4F6D-A9ED-014B9023F715}"/>
  <tableColumns count="3">
    <tableColumn id="1" xr3:uid="{C9D23E47-FE75-4830-BE82-349156F242A1}" name="From" dataDxfId="21"/>
    <tableColumn id="2" xr3:uid="{3D021DDB-0088-4140-8C9B-36CC44D50C3E}" name="Rate" dataDxfId="20"/>
    <tableColumn id="3" xr3:uid="{CC5E01C2-2B8F-4995-91C0-F49684C34B7A}" name="Cumulative" dataDxfId="19">
      <calculatedColumnFormula>IFERROR(ROUND((MFS[[#This Row],[From]]-OFFSET(MFS[[#This Row],[From]],-1,0))*OFFSET(MFS[[#This Row],[Cumulative]],-1,-1),2)+OFFSET(MFS[[#This Row],[Cumulative]],-1,0),0)</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12A0A5A-FEEB-4E04-8906-68893B1DAEA5}" name="HH" displayName="HH" ref="J47:L54" totalsRowShown="0" headerRowBorderDxfId="18">
  <autoFilter ref="J47:L54" xr:uid="{412A0A5A-FEEB-4E04-8906-68893B1DAEA5}"/>
  <tableColumns count="3">
    <tableColumn id="1" xr3:uid="{513EF664-85F0-45AB-8773-3BD98DF69988}" name="From" dataDxfId="17"/>
    <tableColumn id="2" xr3:uid="{986C0780-CDDE-4149-92A9-89F26EC5B3DB}" name="Rate" dataDxfId="16"/>
    <tableColumn id="3" xr3:uid="{DDBA9D62-F7CF-434B-BFA0-0ACA84FE7AB8}" name="Cumulative" dataDxfId="15">
      <calculatedColumnFormula>IFERROR(ROUND((HH[[#This Row],[From]]-OFFSET(HH[[#This Row],[From]],-1,0))*OFFSET(HH[[#This Row],[Cumulative]],-1,-1),2)+OFFSET(HH[[#This Row],[Cumulative]],-1,0),0)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9AC61F5-F175-4329-81DD-CEAF0D08D93F}" name="OtherAssets" displayName="OtherAssets" ref="B28:D31" totalsRowCount="1" headerRowDxfId="92" dataDxfId="91" totalsRowDxfId="90">
  <autoFilter ref="B28:D30" xr:uid="{00000000-0009-0000-0100-000001000000}">
    <filterColumn colId="0" hiddenButton="1"/>
    <filterColumn colId="1" hiddenButton="1"/>
    <filterColumn colId="2" hiddenButton="1"/>
  </autoFilter>
  <tableColumns count="3">
    <tableColumn id="1" xr3:uid="{E8E2A56E-A54A-4000-97BC-5C4893510A9A}" name="Other Assets:" totalsRowLabel="Total Other Assets" dataDxfId="89" totalsRowDxfId="88">
      <calculatedColumnFormula>'Main Tab'!O62</calculatedColumnFormula>
    </tableColumn>
    <tableColumn id="2" xr3:uid="{AAD4DE96-0804-4200-B087-5E60595A7997}" name="Previous Year" dataDxfId="87" totalsRowDxfId="86"/>
    <tableColumn id="3" xr3:uid="{C7C9BDF4-E087-48EE-B5B8-D8A15D3E7FD1}" name="Amount" totalsRowFunction="sum" dataDxfId="85" totalsRowDxfId="84">
      <calculatedColumnFormula>'Main Tab'!AA62</calculatedColumn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Other Assets items and values for Previous and Current Years in this table. Total is auto calculated at the en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A0FDE81-02BB-43D5-A02D-EFCA2C51F9D4}" name="CurrentLiabilities" displayName="CurrentLiabilities" ref="B40:D46" totalsRowCount="1" dataDxfId="83" totalsRowDxfId="82">
  <autoFilter ref="B40:D45" xr:uid="{00000000-0009-0000-0100-000004000000}">
    <filterColumn colId="0" hiddenButton="1"/>
    <filterColumn colId="1" hiddenButton="1"/>
    <filterColumn colId="2" hiddenButton="1"/>
  </autoFilter>
  <tableColumns count="3">
    <tableColumn id="1" xr3:uid="{68E08812-66BD-4565-AD34-1074CFADE99F}" name=" " totalsRowLabel="Total Current Liabilities" dataDxfId="81" totalsRowDxfId="80"/>
    <tableColumn id="2" xr3:uid="{DC836F15-3AD7-476D-BDF5-56CC16D378A0}" name="Previous Year" dataDxfId="79" totalsRowDxfId="78"/>
    <tableColumn id="3" xr3:uid="{D9A86317-6340-41D9-9812-939FED7C39D7}" name=" 2" totalsRowFunction="sum" dataDxfId="77" totalsRowDxfId="76"/>
  </tableColumns>
  <tableStyleInfo name="Blue Table Style" showFirstColumn="0" showLastColumn="0" showRowStripes="1" showColumnStripes="0"/>
  <extLst>
    <ext xmlns:x14="http://schemas.microsoft.com/office/spreadsheetml/2009/9/main" uri="{504A1905-F514-4f6f-8877-14C23A59335A}">
      <x14:table altTextSummary="Enter or modify Current Liabilities and values for Previous and Current Years in this table. Total is auto calculated at the en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27A1E36-BEBE-435A-A99D-3297382C91D1}" name="LongTermLiabilities" displayName="LongTermLiabilities" ref="B49:D53" totalsRowCount="1" headerRowDxfId="75" dataDxfId="74" totalsRowDxfId="73">
  <autoFilter ref="B49:D52" xr:uid="{00000000-0009-0000-0100-000005000000}">
    <filterColumn colId="0" hiddenButton="1"/>
    <filterColumn colId="1" hiddenButton="1"/>
    <filterColumn colId="2" hiddenButton="1"/>
  </autoFilter>
  <tableColumns count="3">
    <tableColumn id="1" xr3:uid="{37F671BE-72DC-4E31-A49C-368AB2486EEE}" name="Column1" totalsRowLabel="Total long-Term Liabilities" dataDxfId="72" totalsRowDxfId="71"/>
    <tableColumn id="2" xr3:uid="{E5F5A3FA-158E-45D8-BE23-0B8B4F9E1C7B}" name="Previous Year" dataDxfId="70" totalsRowDxfId="69"/>
    <tableColumn id="3" xr3:uid="{141D1EF3-60E9-40FE-B943-BC651C2D1EFA}" name="Column2" totalsRowFunction="sum" dataDxfId="68" totalsRowDxfId="67">
      <calculatedColumnFormula>#REF!</calculatedColumnFormula>
    </tableColumn>
  </tableColumns>
  <tableStyleInfo name="Blue Table Style" showFirstColumn="0" showLastColumn="0" showRowStripes="1" showColumnStripes="0"/>
  <extLst>
    <ext xmlns:x14="http://schemas.microsoft.com/office/spreadsheetml/2009/9/main" uri="{504A1905-F514-4f6f-8877-14C23A59335A}">
      <x14:table altTextSummary="Enter or modify Long-term Liabilities and values for Previous and Current Years in this table. Total is auto calculated at the en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F752353-FF60-4FCD-AF78-90155C9E3164}" name="OwnersEquity" displayName="OwnersEquity" ref="B56:D64" totalsRowCount="1" headerRowDxfId="66" dataDxfId="65" totalsRowDxfId="64">
  <autoFilter ref="B56:D63" xr:uid="{00000000-0009-0000-0100-000006000000}">
    <filterColumn colId="0" hiddenButton="1"/>
    <filterColumn colId="1" hiddenButton="1"/>
    <filterColumn colId="2" hiddenButton="1"/>
  </autoFilter>
  <tableColumns count="3">
    <tableColumn id="1" xr3:uid="{7D704489-2209-435B-A810-4CD37DBA0265}" name="Owner's equity:" totalsRowLabel="Total Owner's Equity" dataDxfId="63" totalsRowDxfId="62"/>
    <tableColumn id="2" xr3:uid="{1D5B0D0B-4FBE-4709-B16F-08BA6CD2968B}" name="Previous Year" dataDxfId="61" totalsRowDxfId="60"/>
    <tableColumn id="3" xr3:uid="{1B142583-8918-47DA-B0A3-FE0063123207}" name="Amount" totalsRowFunction="sum" dataDxfId="59" totalsRowDxfId="58"/>
  </tableColumns>
  <tableStyleInfo name="Blue Table Style" showFirstColumn="0" showLastColumn="0" showRowStripes="1" showColumnStripes="0"/>
  <extLst>
    <ext xmlns:x14="http://schemas.microsoft.com/office/spreadsheetml/2009/9/main" uri="{504A1905-F514-4f6f-8877-14C23A59335A}">
      <x14:table altTextSummary="Enter or modify Owner’s Equity items and values for Previous and Current Years in this table. Total is auto calculated at the en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1DBA653-B94C-41D6-90D8-227A35831645}" name="CurrentAssets" displayName="CurrentAssets" ref="B6:D16" totalsRowCount="1" headerRowDxfId="57" dataDxfId="56" totalsRowDxfId="55">
  <autoFilter ref="B6:D15" xr:uid="{00000000-0009-0000-0100-000002000000}">
    <filterColumn colId="0" hiddenButton="1"/>
    <filterColumn colId="1" hiddenButton="1"/>
    <filterColumn colId="2" hiddenButton="1"/>
  </autoFilter>
  <tableColumns count="3">
    <tableColumn id="1" xr3:uid="{9BA25204-78A1-4281-8180-E452087B0095}" name=" " totalsRowLabel="Total Current Assets" dataDxfId="54" totalsRowDxfId="53"/>
    <tableColumn id="2" xr3:uid="{9347B7A2-91D8-4A4C-807D-AF6CF9FEED0A}" name="Previous Year" dataDxfId="52" totalsRowDxfId="51"/>
    <tableColumn id="3" xr3:uid="{BCE8D67C-63EE-457D-80B9-67510AA81991}" name="Column1" totalsRowFunction="sum" dataDxfId="50" totalsRowDxfId="49"/>
  </tableColumns>
  <tableStyleInfo name="Table Style 1" showFirstColumn="1" showLastColumn="0" showRowStripes="0" showColumnStripes="0"/>
  <extLst>
    <ext xmlns:x14="http://schemas.microsoft.com/office/spreadsheetml/2009/9/main" uri="{504A1905-F514-4f6f-8877-14C23A59335A}">
      <x14:table altTextSummary="Enter or modify Current Assets items and values for Previous and Current Years in this table. Total is auto calculated at the en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4211E0-15B6-472D-BF89-05A00BDF53F9}" name="Single210" displayName="Single210" ref="K13:M20" totalsRowShown="0" headerRowBorderDxfId="48">
  <autoFilter ref="K13:M20" xr:uid="{C7FCF811-1E2B-4903-9A90-47A6BAC94F96}"/>
  <tableColumns count="3">
    <tableColumn id="1" xr3:uid="{2DE6AE7A-E985-4252-864E-D7875E1D3F7A}" name="From" dataDxfId="47"/>
    <tableColumn id="2" xr3:uid="{9EE9B73A-9375-4A02-93D1-BEDFBFC931FB}" name="Rate" dataDxfId="46"/>
    <tableColumn id="3" xr3:uid="{057E98F1-A4CB-46A3-BD47-58B15CAB4FD5}" name="Cumulative" dataDxfId="45">
      <calculatedColumnFormula>IFERROR(ROUND((Single210[[#This Row],[From]]-OFFSET(Single210[[#This Row],[From]],-1,0))*OFFSET(Single210[[#This Row],[Cumulative]],-1,-1),2)+OFFSET(Single210[[#This Row],[Cumulative]],-1,0),0)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D6B75B-810C-4C0B-BCBB-179EBE390034}" name="MFJ_311" displayName="MFJ_311" ref="K25:M32" totalsRowShown="0" headerRowBorderDxfId="44">
  <autoFilter ref="K25:M32" xr:uid="{7C0E5CEC-E82E-4721-B030-A6C326FB9462}"/>
  <tableColumns count="3">
    <tableColumn id="1" xr3:uid="{A656E181-1A8C-45E1-B00A-C7EEC7708EFA}" name="From" dataDxfId="43"/>
    <tableColumn id="2" xr3:uid="{127F142E-D19D-41CD-B50D-62E9C33C0847}" name="Rate" dataDxfId="42"/>
    <tableColumn id="3" xr3:uid="{DA16ADFB-F880-4750-A6E3-ADDFD88E6ABA}" name="Cumulative" dataDxfId="41">
      <calculatedColumnFormula>IFERROR(ROUND((MFJ_311[[#This Row],[From]]-OFFSET(MFJ_311[[#This Row],[From]],-1,0))*OFFSET(MFJ_311[[#This Row],[Cumulative]],-1,-1),2)+OFFSET(MFJ_311[[#This Row],[Cumulative]],-1,0),0)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3A8E2F-CFEB-4E22-B68B-1489DB09EB4C}" name="MFS_412" displayName="MFS_412" ref="K36:M43" totalsRowShown="0" headerRowBorderDxfId="40">
  <autoFilter ref="K36:M43" xr:uid="{1D1FFDF0-6ED1-4F6D-A9ED-014B9023F715}"/>
  <tableColumns count="3">
    <tableColumn id="1" xr3:uid="{93F81728-AD99-4BEC-B0CD-B301B99F8FEC}" name="From" dataDxfId="39"/>
    <tableColumn id="2" xr3:uid="{9CB05232-4AB4-4C2E-87FA-7B8B54E337C2}" name="Rate" dataDxfId="38"/>
    <tableColumn id="3" xr3:uid="{0DF3AD7D-7040-42D4-AEC2-C31A02F96082}" name="Cumulative" dataDxfId="37">
      <calculatedColumnFormula>IFERROR(ROUND((MFS_412[[#This Row],[From]]-OFFSET(MFS_412[[#This Row],[From]],-1,0))*OFFSET(MFS_412[[#This Row],[Cumulative]],-1,-1),2)+OFFSET(MFS_412[[#This Row],[Cumulative]],-1,0),0)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rs.gov/businesses/small-businesses-self-employed/simplified-option-for-home-office-deduction" TargetMode="Externa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0.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irs.gov/businesses/small-businesses-self-employed/simplified-option-for-home-office-deduction" TargetMode="External"/></Relationships>
</file>

<file path=xl/worksheets/_rels/sheet11.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1.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www.irs.gov/businesses/small-businesses-self-employed/simplified-option-for-home-office-deduction" TargetMode="External"/></Relationships>
</file>

<file path=xl/worksheets/_rels/sheet12.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2.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irs.gov/businesses/small-businesses-self-employed/simplified-option-for-home-office-deduction" TargetMode="External"/></Relationships>
</file>

<file path=xl/worksheets/_rels/sheet13.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3.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irs.gov/businesses/small-businesses-self-employed/simplified-option-for-home-office-deductio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drawing" Target="../drawings/drawing17.xml"/><Relationship Id="rId7" Type="http://schemas.openxmlformats.org/officeDocument/2006/relationships/table" Target="../tables/table9.xml"/><Relationship Id="rId2" Type="http://schemas.openxmlformats.org/officeDocument/2006/relationships/printerSettings" Target="../printerSettings/printerSettings17.bin"/><Relationship Id="rId1" Type="http://schemas.openxmlformats.org/officeDocument/2006/relationships/hyperlink" Target="https://directpay.irs.gov/directpay/payment"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vmlDrawing" Target="../drawings/vmlDrawing15.vml"/><Relationship Id="rId9"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2.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irs.gov/businesses/small-businesses-self-employed/simplified-option-for-home-office-deduction"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greatwaysinc.com/services-details_affordable_2"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7" Type="http://schemas.openxmlformats.org/officeDocument/2006/relationships/table" Target="../tables/table14.xml"/><Relationship Id="rId2" Type="http://schemas.openxmlformats.org/officeDocument/2006/relationships/printerSettings" Target="../printerSettings/printerSettings18.bin"/><Relationship Id="rId1" Type="http://schemas.openxmlformats.org/officeDocument/2006/relationships/hyperlink" Target="https://directpay.irs.gov/directpay/payment" TargetMode="Externa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3.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irs.gov/businesses/small-businesses-self-employed/simplified-option-for-home-office-deduction"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4.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irs.gov/businesses/small-businesses-self-employed/simplified-option-for-home-office-deduction"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5.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irs.gov/businesses/small-businesses-self-employed/simplified-option-for-home-office-deduction"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6.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irs.gov/businesses/small-businesses-self-employed/simplified-option-for-home-office-deduction" TargetMode="External"/></Relationships>
</file>

<file path=xl/worksheets/_rels/sheet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7.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irs.gov/businesses/small-businesses-self-employed/simplified-option-for-home-office-deduction" TargetMode="External"/></Relationships>
</file>

<file path=xl/worksheets/_rels/sheet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8.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irs.gov/businesses/small-businesses-self-employed/simplified-option-for-home-office-deduction" TargetMode="External"/></Relationships>
</file>

<file path=xl/worksheets/_rels/sheet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9.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irs.gov/businesses/small-businesses-self-employed/simplified-option-for-home-office-deductio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39B3-C4DA-4E32-8574-6A935BEEA4DE}">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427" t="s">
        <v>85</v>
      </c>
      <c r="E1" s="427"/>
      <c r="F1" s="427"/>
      <c r="G1" s="427"/>
      <c r="H1" s="427"/>
      <c r="I1" s="427"/>
      <c r="J1" s="427"/>
      <c r="K1" s="427"/>
      <c r="L1" s="427"/>
      <c r="M1" s="427"/>
      <c r="N1" s="427"/>
      <c r="O1" s="427"/>
      <c r="P1" s="427"/>
      <c r="Q1" s="427"/>
      <c r="R1" s="427"/>
      <c r="S1" s="427"/>
      <c r="T1" s="427"/>
      <c r="U1" s="429">
        <f>AI19</f>
        <v>45658</v>
      </c>
      <c r="V1" s="430"/>
      <c r="W1" s="430"/>
      <c r="X1" s="430"/>
      <c r="Y1" s="430"/>
      <c r="Z1" s="62"/>
      <c r="AA1" s="62"/>
      <c r="AB1" s="63"/>
      <c r="BS1" s="64"/>
      <c r="BT1" s="64"/>
      <c r="BU1" s="84"/>
      <c r="BV1" s="84"/>
      <c r="BW1" s="84"/>
      <c r="BX1" s="84"/>
      <c r="BY1" s="84"/>
      <c r="BZ1" s="84"/>
      <c r="CA1" s="84"/>
    </row>
    <row r="2" spans="1:88" ht="20.25" customHeight="1" x14ac:dyDescent="0.35">
      <c r="A2" s="60"/>
      <c r="B2" s="87"/>
      <c r="C2" s="88"/>
      <c r="D2" s="428"/>
      <c r="E2" s="428"/>
      <c r="F2" s="428"/>
      <c r="G2" s="428"/>
      <c r="H2" s="428"/>
      <c r="I2" s="428"/>
      <c r="J2" s="428"/>
      <c r="K2" s="428"/>
      <c r="L2" s="428"/>
      <c r="M2" s="428"/>
      <c r="N2" s="428"/>
      <c r="O2" s="428"/>
      <c r="P2" s="428"/>
      <c r="Q2" s="428"/>
      <c r="R2" s="428"/>
      <c r="S2" s="428"/>
      <c r="T2" s="428"/>
      <c r="U2" s="431"/>
      <c r="V2" s="431"/>
      <c r="W2" s="431"/>
      <c r="X2" s="431"/>
      <c r="Y2" s="431"/>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431"/>
      <c r="V3" s="431"/>
      <c r="W3" s="431"/>
      <c r="X3" s="431"/>
      <c r="Y3" s="431"/>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426</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527">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394</v>
      </c>
      <c r="P28" s="541"/>
      <c r="Q28" s="541"/>
      <c r="R28" s="541"/>
      <c r="S28" s="541"/>
      <c r="T28" s="541"/>
      <c r="U28" s="541"/>
      <c r="V28" s="541"/>
      <c r="W28" s="542"/>
      <c r="X28" s="514"/>
      <c r="Y28" s="515"/>
      <c r="Z28" s="516"/>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395</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378">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63"/>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64"/>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64"/>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64"/>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64"/>
      <c r="B54" s="616">
        <f>'YTD- 2025'!B54</f>
        <v>0</v>
      </c>
      <c r="C54" s="617"/>
      <c r="D54" s="617"/>
      <c r="E54" s="617"/>
      <c r="F54" s="617"/>
      <c r="G54" s="617"/>
      <c r="H54" s="617"/>
      <c r="I54" s="618"/>
      <c r="J54" s="481"/>
      <c r="K54" s="482"/>
      <c r="L54" s="483"/>
      <c r="M54" s="75"/>
      <c r="N54" s="632"/>
      <c r="O54" s="624" t="str">
        <f>'YTD- 2025'!O54</f>
        <v>State Tax (update the rate)</v>
      </c>
      <c r="P54" s="625"/>
      <c r="Q54" s="625"/>
      <c r="R54" s="625"/>
      <c r="S54" s="625"/>
      <c r="T54" s="625"/>
      <c r="U54" s="625"/>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64"/>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64"/>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64"/>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fqTO0AxpPE5NMwwwJoYT4ENTgXQItX4RR0PVodJ752tlwLk56dM/54WoRsIj7cIHJNyldyba4TF2wcPcVeBBmg==" saltValue="9J08YcZSxJdiJ1iOSH+WXQ==" spinCount="100000" sheet="1" objects="1" scenarios="1"/>
  <mergeCells count="223">
    <mergeCell ref="A50:A57"/>
    <mergeCell ref="AI31:AK31"/>
    <mergeCell ref="AI32:AK32"/>
    <mergeCell ref="AI33:AK33"/>
    <mergeCell ref="AI34:AK34"/>
    <mergeCell ref="AI35:AK35"/>
    <mergeCell ref="AI25:AK25"/>
    <mergeCell ref="AI26:AK26"/>
    <mergeCell ref="AI27:AK27"/>
    <mergeCell ref="AI28:AK28"/>
    <mergeCell ref="AI29:AK29"/>
    <mergeCell ref="AI30:AK30"/>
    <mergeCell ref="J45:L45"/>
    <mergeCell ref="AH45:AV45"/>
    <mergeCell ref="AH42:AV42"/>
    <mergeCell ref="B39:I39"/>
    <mergeCell ref="J39:L39"/>
    <mergeCell ref="X39:Z39"/>
    <mergeCell ref="B40:I40"/>
    <mergeCell ref="J40:L40"/>
    <mergeCell ref="O40:W40"/>
    <mergeCell ref="X40:Z40"/>
    <mergeCell ref="B37:I37"/>
    <mergeCell ref="J37:L37"/>
    <mergeCell ref="AI19:AK19"/>
    <mergeCell ref="AI20:AK20"/>
    <mergeCell ref="AI21:AK21"/>
    <mergeCell ref="AI22:AK22"/>
    <mergeCell ref="AI23:AK23"/>
    <mergeCell ref="AI24:AK24"/>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O37:W37"/>
    <mergeCell ref="B55:I55"/>
    <mergeCell ref="J55:L55"/>
    <mergeCell ref="O55:U55"/>
    <mergeCell ref="V55:W55"/>
    <mergeCell ref="BS52:BT52"/>
    <mergeCell ref="J51:L51"/>
    <mergeCell ref="O51:W51"/>
    <mergeCell ref="X51:Z51"/>
    <mergeCell ref="AH51:AV51"/>
    <mergeCell ref="BS51:BT51"/>
    <mergeCell ref="BS53:BT53"/>
    <mergeCell ref="J54:L54"/>
    <mergeCell ref="O54:U54"/>
    <mergeCell ref="V54:W54"/>
    <mergeCell ref="X54:Z54"/>
    <mergeCell ref="J53:L53"/>
    <mergeCell ref="N53:N56"/>
    <mergeCell ref="O53:W53"/>
    <mergeCell ref="X53:Z53"/>
    <mergeCell ref="AA53:AB57"/>
    <mergeCell ref="B54:I54"/>
    <mergeCell ref="B50:I50"/>
    <mergeCell ref="J50:L50"/>
    <mergeCell ref="O50:W50"/>
    <mergeCell ref="X50:Z50"/>
    <mergeCell ref="AH50:AV50"/>
    <mergeCell ref="BS50:BT50"/>
    <mergeCell ref="B53:I53"/>
    <mergeCell ref="BS49:BT49"/>
    <mergeCell ref="B48:I48"/>
    <mergeCell ref="J48:L48"/>
    <mergeCell ref="O48:W48"/>
    <mergeCell ref="X48:Z48"/>
    <mergeCell ref="AH48:AV48"/>
    <mergeCell ref="BS48:BT48"/>
    <mergeCell ref="B51:I51"/>
    <mergeCell ref="B52:I52"/>
    <mergeCell ref="BS46:BT46"/>
    <mergeCell ref="B47:I47"/>
    <mergeCell ref="J47:L47"/>
    <mergeCell ref="O47:W47"/>
    <mergeCell ref="X47:Z47"/>
    <mergeCell ref="BS47:BT47"/>
    <mergeCell ref="BS45:BT45"/>
    <mergeCell ref="B46:I46"/>
    <mergeCell ref="J46:L46"/>
    <mergeCell ref="O46:W46"/>
    <mergeCell ref="X46:Z46"/>
    <mergeCell ref="AH47:AV47"/>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phoneticPr fontId="110" type="noConversion"/>
  <conditionalFormatting sqref="X45:Z50">
    <cfRule type="expression" priority="1">
      <formula>LEN($X$46:$Z$50)</formula>
    </cfRule>
  </conditionalFormatting>
  <dataValidations xWindow="126" yWindow="514"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44F4CE4D-A58B-4592-A69D-937EFA84B858}">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5DADA1AC-134F-45A7-B0BF-450DB8FA4CE5}">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66636E1-E50E-4222-8E0B-C48201D2202B}">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257E68CE-87C8-4686-8F2D-E5E5DDECFD50}">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10FDF0B-2E77-4096-99FA-D9AB3735EE7F}">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D683F526-D464-45E0-80DF-F6360551001E}">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A92D13BD-58D2-416B-ABCC-1C962E6B6398}">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2738A386-AADA-427B-9D89-C5764412A3C7}">
      <formula1>$AY$23:$AY$28</formula1>
    </dataValidation>
    <dataValidation type="list" allowBlank="1" showInputMessage="1" showErrorMessage="1" sqref="S9:AA9" xr:uid="{3C838667-003E-4A84-908B-2E1A9070F66A}">
      <formula1>$AY$66:$AY$70</formula1>
    </dataValidation>
    <dataValidation allowBlank="1" showInputMessage="1" showErrorMessage="1" promptTitle="Additional expenses not listed" prompt="To add expenses not included in the list, follow these steps:_x000a__x000a_Describe the expense: In the &quot;YTD 2025&quot; column, write a short description of the expense._x000a_Enter the amount: Enter the amount of the expense on the tab for the corresponding month" sqref="B50:I55" xr:uid="{817BF162-47BA-45D8-B82C-4FEF67EBAC8F}"/>
  </dataValidations>
  <hyperlinks>
    <hyperlink ref="B33:I33" r:id="rId1" display="Payroll Processing Fee" xr:uid="{F60B59B2-27A7-49FF-9464-2643ECE05527}"/>
    <hyperlink ref="B48:I48" location="'Basic Information'!A1" display="Other Exp not listed Above" xr:uid="{4721FFAA-C2CB-4415-ABDC-6C9673FE6946}"/>
    <hyperlink ref="S7:Y7" r:id="rId2" display="Business Activity Codes" xr:uid="{16C3CE85-ABA0-4E2E-94EC-C2ABC03E309F}"/>
    <hyperlink ref="CD22:CK22" r:id="rId3" display="Payroll Processing Fee" xr:uid="{7E5C7095-FFA7-4483-9DA5-056CAF30C186}"/>
    <hyperlink ref="CD34:CK34" r:id="rId4" display="Home Office ( Safe Harbor)" xr:uid="{E9D77657-A365-496A-822B-3EA2E15C8FB3}"/>
    <hyperlink ref="AI19:AK19" location="Jan!A1" display="Jan!A1" xr:uid="{D9BA14B8-3923-4A0B-945E-7EB4BFFDB75D}"/>
    <hyperlink ref="AI20:AK20" location="Feb!A1" display="Feb!A1" xr:uid="{44727D32-849B-4DB6-A787-54D74595DD7E}"/>
    <hyperlink ref="AI21:AK21" location="Mar!A1" display="Mar!A1" xr:uid="{74AA7347-586A-4B6E-9779-50ACA696B4D0}"/>
    <hyperlink ref="AI22:AK22" location="Apr!A1" display="Apr!A1" xr:uid="{3198F9A1-25D5-4F12-9111-7ABD8AB6FDED}"/>
    <hyperlink ref="AI23:AK23" location="May!A1" display="May!A1" xr:uid="{167FF5F8-F399-43C7-8852-2293D3BD22D6}"/>
    <hyperlink ref="AI24:AK24" location="June!A1" display="June!A1" xr:uid="{C3FB2E68-FD08-4BFC-A542-3AA6DB537638}"/>
    <hyperlink ref="AI25:AK25" location="July!A1" display="July!A1" xr:uid="{67A0CB4A-122D-4525-A3E1-E39CE0C873F9}"/>
    <hyperlink ref="AI26:AK26" location="Aug!A1" display="Aug!A1" xr:uid="{EAF9C332-5875-41F6-A1F3-E467236D22A1}"/>
    <hyperlink ref="AI27:AK27" location="Sep!A1" display="Sep!A1" xr:uid="{E96CD619-4A40-40A3-8078-8198D8E8A057}"/>
    <hyperlink ref="AI28:AK28" location="Oct!A1" display="Oct!A1" xr:uid="{FD2A644D-2929-4FB9-8B39-10D374D510E6}"/>
    <hyperlink ref="AI29:AK29" location="Nov!A1" display="Nov!A1" xr:uid="{B13CB238-69DE-4CB6-8BA9-963CCAB5FAB1}"/>
    <hyperlink ref="AI30:AK30" location="Dec!A1" display="Dec!A1" xr:uid="{65250219-DBA1-40AE-940B-EA4410FCBD98}"/>
    <hyperlink ref="AI31:AK31" location="'YTD- 2025'!A1" display="YTD - 2025" xr:uid="{86DE42E7-834C-4BAD-BEBB-9612E276179D}"/>
    <hyperlink ref="AI32:AK32" location="'Main Tab'!A1" display="Main Tab" xr:uid="{0CE5D9CA-EE53-4DD8-BA30-7254AFD5CFF4}"/>
    <hyperlink ref="AI33:AK33" location="PandL!A1" display="Profit and Loss" xr:uid="{70C8B090-B036-4121-80FF-71DCAE6738AC}"/>
    <hyperlink ref="AI34:AK34" location="'Balance sheet'!A1" display="Balance Sheet" xr:uid="{872871F4-526D-4262-9FD0-A1792C30D106}"/>
    <hyperlink ref="AI35:AK35" location="'2024 Tax Estimator'!A1" display="Estimate" xr:uid="{C3EAA75F-9CE3-46F2-80C1-9200F10BD18C}"/>
  </hyperlinks>
  <pageMargins left="0.25" right="0.25" top="0.25" bottom="0" header="0.05" footer="0"/>
  <pageSetup orientation="portrait"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69B85-3AE6-4BE8-879F-F9F9A12719AA}">
  <sheetPr>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AI28</f>
        <v>45931</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423</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410</v>
      </c>
      <c r="P28" s="541"/>
      <c r="Q28" s="541"/>
      <c r="R28" s="541"/>
      <c r="S28" s="541"/>
      <c r="T28" s="541"/>
      <c r="U28" s="541"/>
      <c r="V28" s="541"/>
      <c r="W28" s="542"/>
      <c r="X28" s="672"/>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411</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Mj/FpHgVn7JDpZlr2QBjTKmSQS1vjeGkWB9OvIScDWJd3x0AaLy+TLLeAdFxbDjG8wq06/TViFeR/1mr7cw65A==" saltValue="PMagwoFMYzQtD0TuckL23w=="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21A406DF-C651-45A5-A903-BDD485A30188}">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ED34F838-22BF-4985-BC7F-62D647D31747}">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F7DC24C-1433-4B2D-A481-7F80CF2E1EA0}">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368025C-0AA0-4299-BD4A-FF7F04E12FD1}">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3A0C17D8-70CC-47EF-B87A-E78A054DF648}">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51928C66-5D68-449E-8F21-E101694CA439}">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4523CB1B-D138-4234-8328-76472C76D724}">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3601B5DE-8547-421E-885E-669A1EB63E4D}">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B1508DB9-435D-4444-A109-DA6559273DF1}">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6A2D870F-1A0C-43BF-85E5-F226688CA364}"/>
  </dataValidations>
  <hyperlinks>
    <hyperlink ref="B33:I33" r:id="rId1" display="Payroll Processing Fee" xr:uid="{5DC51A22-B586-478B-A9ED-C03805B197D7}"/>
    <hyperlink ref="B48:I48" location="'Basic Information'!A1" display="Other Exp not listed Above" xr:uid="{FF38283E-643A-49DF-B7E4-FBEC428F6AC8}"/>
    <hyperlink ref="S7:Y7" r:id="rId2" display="Business Activity Codes" xr:uid="{34DEBF29-07A4-4DCE-95F8-A90261940BAB}"/>
    <hyperlink ref="CD22:CK22" r:id="rId3" display="Payroll Processing Fee" xr:uid="{2B402034-413F-459D-8434-7A1C76326914}"/>
    <hyperlink ref="CD34:CK34" r:id="rId4" display="Home Office ( Safe Harbor)" xr:uid="{76836345-54FF-4FF0-B88C-6AA7BCCD49A6}"/>
    <hyperlink ref="AI19:AK19" location="Jan!A1" display="Jan!A1" xr:uid="{23D1A377-22C6-4CD6-913C-DB43983D071C}"/>
    <hyperlink ref="AI20:AK20" location="Feb!A1" display="Feb!A1" xr:uid="{85210069-79E9-487B-A6D2-CFF9CD44F173}"/>
    <hyperlink ref="AI21:AK21" location="Mar!A1" display="Mar!A1" xr:uid="{ECDC1142-F3A9-4B65-B92D-D7EE15F17508}"/>
    <hyperlink ref="AI22:AK22" location="Apr!A1" display="Apr!A1" xr:uid="{08ACA2AC-9A1F-4BA9-AB5D-B015A8FB01CE}"/>
    <hyperlink ref="AI23:AK23" location="May!A1" display="May!A1" xr:uid="{B1965A99-3160-461D-874E-AC7073E80593}"/>
    <hyperlink ref="AI24:AK24" location="June!A1" display="June!A1" xr:uid="{DDB23D45-45D5-4A23-A859-3E3E04B68F9E}"/>
    <hyperlink ref="AI25:AK25" location="July!A1" display="July!A1" xr:uid="{4DFA4805-3BF3-452F-8AD1-71C9F16AFDFD}"/>
    <hyperlink ref="AI26:AK26" location="Aug!A1" display="Aug!A1" xr:uid="{2482A988-4B8A-4928-9998-45294A949718}"/>
    <hyperlink ref="AI27:AK27" location="Sep!A1" display="Sep!A1" xr:uid="{B87EAF70-FDC6-480C-A153-1B767EFDD8E3}"/>
    <hyperlink ref="AI28:AK28" location="Oct!A1" display="Oct!A1" xr:uid="{D77492B7-A4B7-427A-AADA-AB65A156B769}"/>
    <hyperlink ref="AI29:AK29" location="Nov!A1" display="Nov!A1" xr:uid="{D44D4719-9964-4047-BC61-C40E85E7EE5C}"/>
    <hyperlink ref="AI30:AK30" location="Dec!A1" display="Dec!A1" xr:uid="{EC8DCBD9-FF43-4806-B108-9CDB8E1AAC17}"/>
    <hyperlink ref="AI31:AK31" location="'YTD- 2025'!A1" display="YTD - 2025" xr:uid="{E6E6E954-E00E-466C-83EF-E65946DB38D3}"/>
    <hyperlink ref="AI32:AK32" location="'Main Tab'!A1" display="Main Tab" xr:uid="{2F0D7A67-67BF-47FC-B92B-5F2AE09C1950}"/>
    <hyperlink ref="AI33:AK33" location="PandL!A1" display="Profit and Loss" xr:uid="{E2EC39B3-E054-49B3-BCA9-017BB9526891}"/>
    <hyperlink ref="AI34:AK34" location="'Balance sheet'!A1" display="Balance Sheet" xr:uid="{747D5035-ECBE-4223-9ECB-60444F687191}"/>
    <hyperlink ref="AI35:AK35" location="'2024 Tax Estimator'!A1" display="Estimate" xr:uid="{A856F3BA-E3E9-4FC4-AEED-766FC0E4BCCD}"/>
  </hyperlinks>
  <pageMargins left="0.25" right="0.25" top="0.25" bottom="0" header="0.05" footer="0"/>
  <pageSetup orientation="portrait" r:id="rId5"/>
  <headerFooter alignWithMargins="0"/>
  <drawing r:id="rId6"/>
  <legacyDrawing r:id="rId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B815-FBC6-41F0-AFC6-4FFB8CB56758}">
  <sheetPr>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AI29</f>
        <v>45962</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423</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412</v>
      </c>
      <c r="P28" s="541"/>
      <c r="Q28" s="541"/>
      <c r="R28" s="541"/>
      <c r="S28" s="541"/>
      <c r="T28" s="541"/>
      <c r="U28" s="541"/>
      <c r="V28" s="541"/>
      <c r="W28" s="542"/>
      <c r="X28" s="672">
        <f>Oct!X30</f>
        <v>0</v>
      </c>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413</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CcQpSXhLZQ6Uwzq5Ugbu5JRJcWLpkO6GWvElUtBB/+HK+bGpdCpZ7r7bh1WmQrzSbMogqmtNwFLh0wnIVwWDDg==" saltValue="PMaAObOU9m88ZebKKpB9ug=="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096D0F4-C2F8-47B1-B6C6-9145D434239E}">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17DC6BA1-6DDE-4DCE-91B3-3B830F1569B6}">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A6D273BD-5395-4F59-893A-95A26CEED305}">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0E42F22B-B43B-47B7-A20E-472FA2B436E5}">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3D583733-4641-4FE8-938E-83A11CEE7446}">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8CC687F5-4382-4737-90B7-A861955D1E3D}">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25DBEB36-5288-4758-A618-D7237647B4C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F0DBFEEC-DB94-44C3-91C4-3D21010DDE41}">
      <formula1>$AY$23:$AY$28</formula1>
    </dataValidation>
    <dataValidation type="list" allowBlank="1" showInputMessage="1" showErrorMessage="1" sqref="S9:AA9" xr:uid="{D03B3301-DE08-4594-AFE5-C79191D696F9}">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FBAA4E93-4A88-4D5A-ADBE-20BFE8286B52}"/>
  </dataValidations>
  <hyperlinks>
    <hyperlink ref="B33:I33" r:id="rId1" display="Payroll Processing Fee" xr:uid="{345785F7-038A-4FD9-A483-A664365FBDC8}"/>
    <hyperlink ref="B48:I48" location="'Basic Information'!A1" display="Other Exp not listed Above" xr:uid="{45D0D694-308A-4397-B367-F1465CD01AB9}"/>
    <hyperlink ref="S7:Y7" r:id="rId2" display="Business Activity Codes" xr:uid="{C542FE3A-41E7-40FD-A51D-C55D2C6805FE}"/>
    <hyperlink ref="CD22:CK22" r:id="rId3" display="Payroll Processing Fee" xr:uid="{066D1395-BDB8-40E4-A710-680000BFC370}"/>
    <hyperlink ref="CD34:CK34" r:id="rId4" display="Home Office ( Safe Harbor)" xr:uid="{69147E0E-0699-4AAA-9676-B002033BD66B}"/>
    <hyperlink ref="AI19:AK19" location="Jan!A1" display="Jan!A1" xr:uid="{18514605-E18F-4B83-A3F4-5767CFA37377}"/>
    <hyperlink ref="AI20:AK20" location="Feb!A1" display="Feb!A1" xr:uid="{4A62F9A0-361B-4BCE-980F-467ACA003E7F}"/>
    <hyperlink ref="AI21:AK21" location="Mar!A1" display="Mar!A1" xr:uid="{BE6A8C2F-EB93-462A-924D-15902E36D89C}"/>
    <hyperlink ref="AI22:AK22" location="Apr!A1" display="Apr!A1" xr:uid="{828A83D1-51BE-4639-848E-C189575DF10E}"/>
    <hyperlink ref="AI23:AK23" location="May!A1" display="May!A1" xr:uid="{CB7B6EF9-3971-4BA5-A6BD-BACE809A5D92}"/>
    <hyperlink ref="AI24:AK24" location="June!A1" display="June!A1" xr:uid="{D71EA79C-5052-4240-A07E-1116DCB5E51F}"/>
    <hyperlink ref="AI25:AK25" location="July!A1" display="July!A1" xr:uid="{BB219746-B662-4A45-B415-66ACD87320AE}"/>
    <hyperlink ref="AI26:AK26" location="Aug!A1" display="Aug!A1" xr:uid="{0BB03AEC-7ACF-466F-9CF6-AB132CAFF95D}"/>
    <hyperlink ref="AI27:AK27" location="Sep!A1" display="Sep!A1" xr:uid="{1854B523-23A9-4BBB-8056-FF33255D5A68}"/>
    <hyperlink ref="AI28:AK28" location="Oct!A1" display="Oct!A1" xr:uid="{96EF5DEF-FEB8-4544-A929-CD32FD921AB5}"/>
    <hyperlink ref="AI29:AK29" location="Nov!A1" display="Nov!A1" xr:uid="{7B83CD1E-17AF-425F-B752-F786B9C198D8}"/>
    <hyperlink ref="AI30:AK30" location="Dec!A1" display="Dec!A1" xr:uid="{A0C1E4A9-26DF-4832-ADF6-76311143562F}"/>
    <hyperlink ref="AI31:AK31" location="'YTD- 2025'!A1" display="YTD - 2025" xr:uid="{B95B1462-01EF-4CD1-9D97-1BFC0B31FCDF}"/>
    <hyperlink ref="AI32:AK32" location="'Main Tab'!A1" display="Main Tab" xr:uid="{1E832332-7F1B-422E-8505-D7320D0F8DC8}"/>
    <hyperlink ref="AI33:AK33" location="PandL!A1" display="Profit and Loss" xr:uid="{BE51773B-94F2-4600-8376-9B676B846DFD}"/>
    <hyperlink ref="AI34:AK34" location="'Balance sheet'!A1" display="Balance Sheet" xr:uid="{BA33958D-4532-4BDE-AB23-B573D0865BF4}"/>
    <hyperlink ref="AI35:AK35" location="'2024 Tax Estimator'!A1" display="Estimate" xr:uid="{C2B6141A-2D57-4124-A435-D851FEB390A1}"/>
  </hyperlinks>
  <pageMargins left="0.25" right="0.25" top="0.25" bottom="0" header="0.05" footer="0"/>
  <pageSetup orientation="portrait" r:id="rId5"/>
  <headerFooter alignWithMargins="0"/>
  <drawing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7C423-872D-4408-924A-E19B91620DBA}">
  <sheetPr>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AI30</f>
        <v>45992</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423</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414</v>
      </c>
      <c r="P28" s="541"/>
      <c r="Q28" s="541"/>
      <c r="R28" s="541"/>
      <c r="S28" s="541"/>
      <c r="T28" s="541"/>
      <c r="U28" s="541"/>
      <c r="V28" s="541"/>
      <c r="W28" s="542"/>
      <c r="X28" s="672">
        <f>Nov!X30</f>
        <v>0</v>
      </c>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297</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orviRunZmwCd0f02VQ29NdnXNqJ3fbAKUthlMykaceG7AqMmccicF8+lPdYCfjJiM8xaEV9aG7ZBkVOcMiAfsg==" saltValue="nRYX5HmAKV+r4MBKvIzl+g=="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CE853AB8-BC4E-421E-9BAA-F7C699E964C8}">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543C32E8-3C00-4605-82C9-9B29A22C0D08}">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102708FB-8C0C-46B5-9CF3-D1D3AC6ECC4C}">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C974F7CB-8307-4745-BFA2-1C8987D41E88}">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4D6C67B6-FDA9-4DC7-A7E5-40403B8B8F1B}">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1D43CE1B-378B-403B-B501-2B9C11DB0ED9}">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36D31FD1-974F-4CF4-AA07-0F86A0C059E7}">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98DA04C6-7901-4376-943B-16DF56AA5433}">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E9455B7D-0780-4729-8A99-E0F8481C37A1}">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2BCE8020-87BD-4DB8-AF9C-84C8693CF8F1}"/>
  </dataValidations>
  <hyperlinks>
    <hyperlink ref="B33:I33" r:id="rId1" display="Payroll Processing Fee" xr:uid="{93082F27-0C7A-43B8-B747-723DE768B4C8}"/>
    <hyperlink ref="B48:I48" location="'Basic Information'!A1" display="Other Exp not listed Above" xr:uid="{9F9A0E18-A252-41F2-B1E3-E096ECA3AF4E}"/>
    <hyperlink ref="S7:Y7" r:id="rId2" display="Business Activity Codes" xr:uid="{1BE7398A-8A49-44B5-B0FD-0D840CEA9991}"/>
    <hyperlink ref="CD22:CK22" r:id="rId3" display="Payroll Processing Fee" xr:uid="{921495C6-6D26-4D70-B2F3-919F7232BB4A}"/>
    <hyperlink ref="CD34:CK34" r:id="rId4" display="Home Office ( Safe Harbor)" xr:uid="{6F32EB5C-5198-49B4-9778-5D9C08E33AD0}"/>
    <hyperlink ref="AI19:AK19" location="Jan!A1" display="Jan!A1" xr:uid="{8B3DDB2E-2B08-415D-8EF9-CA4A09DC54AA}"/>
    <hyperlink ref="AI20:AK20" location="Feb!A1" display="Feb!A1" xr:uid="{1116F408-05DE-4732-9C96-9726E82D78D0}"/>
    <hyperlink ref="AI21:AK21" location="Mar!A1" display="Mar!A1" xr:uid="{4A7CA0BF-98FA-4C23-A04B-BB8135B5C678}"/>
    <hyperlink ref="AI22:AK22" location="Apr!A1" display="Apr!A1" xr:uid="{F0F95120-0C84-473B-8C05-5AE35F30A601}"/>
    <hyperlink ref="AI23:AK23" location="May!A1" display="May!A1" xr:uid="{98F5EC7F-E64C-4317-9108-42E75BD659BC}"/>
    <hyperlink ref="AI24:AK24" location="June!A1" display="June!A1" xr:uid="{A9BC52D2-0DF0-4047-A7BB-E9015E4C0CF7}"/>
    <hyperlink ref="AI25:AK25" location="July!A1" display="July!A1" xr:uid="{D1B70C1F-7F9B-4BCC-81DF-952A941A069C}"/>
    <hyperlink ref="AI26:AK26" location="Aug!A1" display="Aug!A1" xr:uid="{7DFF3679-9C50-4EB1-8E65-A172340BD552}"/>
    <hyperlink ref="AI27:AK27" location="Sep!A1" display="Sep!A1" xr:uid="{E4FD3712-D9B9-4871-86A8-84D484EBE13F}"/>
    <hyperlink ref="AI28:AK28" location="Oct!A1" display="Oct!A1" xr:uid="{F73FFD36-62E9-4859-9D89-258ADAB91CB7}"/>
    <hyperlink ref="AI29:AK29" location="Nov!A1" display="Nov!A1" xr:uid="{E5E75F21-CF53-4E57-BEA5-FE8A7317EBCC}"/>
    <hyperlink ref="AI30:AK30" location="Dec!A1" display="Dec!A1" xr:uid="{3F202CF6-55A5-476D-98A2-DDB736C35C05}"/>
    <hyperlink ref="AI31:AK31" location="'YTD- 2025'!A1" display="YTD - 2025" xr:uid="{990B3F23-08C5-4F2A-B680-0550D1053E80}"/>
    <hyperlink ref="AI32:AK32" location="'Main Tab'!A1" display="Main Tab" xr:uid="{DE729AF1-9C96-43B4-A83C-2E09B2573A11}"/>
    <hyperlink ref="AI33:AK33" location="PandL!A1" display="Profit and Loss" xr:uid="{CD49247D-34D4-4AB3-8DF7-DB7C76DF4D6B}"/>
    <hyperlink ref="AI34:AK34" location="'Balance sheet'!A1" display="Balance Sheet" xr:uid="{6828F68D-37D1-4809-884D-F7FDB0D1E3B8}"/>
    <hyperlink ref="AI35:AK35" location="'2024 Tax Estimator'!A1" display="Estimate" xr:uid="{005AF656-1371-416B-8656-EEFA66D7C6BD}"/>
  </hyperlinks>
  <pageMargins left="0.25" right="0.25" top="0.25" bottom="0" header="0.05" footer="0"/>
  <pageSetup orientation="portrait" r:id="rId5"/>
  <headerFooter alignWithMargins="0"/>
  <drawing r:id="rId6"/>
  <legacyDrawing r:id="rId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A4042-C919-4702-87F2-C2B4FEFAC8B4}">
  <sheetPr codeName="Sheet2">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798">
        <v>2025</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778" t="s">
        <v>252</v>
      </c>
      <c r="E5" s="779"/>
      <c r="F5" s="779"/>
      <c r="G5" s="779"/>
      <c r="H5" s="779"/>
      <c r="I5" s="779"/>
      <c r="J5" s="780"/>
      <c r="K5" s="780"/>
      <c r="L5" s="780"/>
      <c r="M5" s="780"/>
      <c r="N5" s="781"/>
      <c r="O5" s="440" t="s">
        <v>68</v>
      </c>
      <c r="P5" s="441"/>
      <c r="Q5" s="782"/>
      <c r="R5" s="783"/>
      <c r="S5" s="783"/>
      <c r="T5" s="784"/>
      <c r="U5" s="445" t="s">
        <v>90</v>
      </c>
      <c r="V5" s="446"/>
      <c r="W5" s="446"/>
      <c r="X5" s="785"/>
      <c r="Y5" s="786"/>
      <c r="Z5" s="786"/>
      <c r="AA5" s="787"/>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695" t="s">
        <v>86</v>
      </c>
      <c r="C7" s="717"/>
      <c r="D7" s="717"/>
      <c r="E7" s="717"/>
      <c r="F7" s="717"/>
      <c r="G7" s="717"/>
      <c r="H7" s="718"/>
      <c r="I7" s="76"/>
      <c r="J7" s="719" t="s">
        <v>93</v>
      </c>
      <c r="K7" s="414"/>
      <c r="L7" s="414"/>
      <c r="M7" s="414"/>
      <c r="N7" s="414"/>
      <c r="O7" s="414"/>
      <c r="P7" s="414"/>
      <c r="Q7" s="414"/>
      <c r="R7" s="415"/>
      <c r="S7" s="416" t="s">
        <v>94</v>
      </c>
      <c r="T7" s="417"/>
      <c r="U7" s="417"/>
      <c r="V7" s="417"/>
      <c r="W7" s="417"/>
      <c r="X7" s="417"/>
      <c r="Y7" s="720"/>
      <c r="Z7" s="721"/>
      <c r="AA7" s="722"/>
      <c r="AB7" s="92"/>
      <c r="BS7" s="64"/>
      <c r="BT7" s="64"/>
      <c r="BU7" s="84"/>
      <c r="BV7" s="84"/>
      <c r="BW7" s="84"/>
      <c r="BX7" s="84"/>
      <c r="BY7" s="84"/>
      <c r="BZ7" s="84"/>
      <c r="CA7" s="84"/>
    </row>
    <row r="8" spans="1:88" ht="9" hidden="1" customHeight="1" x14ac:dyDescent="0.25">
      <c r="A8" s="60"/>
      <c r="B8" s="399"/>
      <c r="C8" s="400"/>
      <c r="D8" s="400"/>
      <c r="E8" s="400"/>
      <c r="F8" s="400"/>
      <c r="G8" s="400"/>
      <c r="H8" s="400"/>
      <c r="I8" s="76"/>
      <c r="J8" s="401"/>
      <c r="K8" s="192"/>
      <c r="L8" s="192"/>
      <c r="M8" s="192"/>
      <c r="N8" s="192"/>
      <c r="O8" s="192"/>
      <c r="P8" s="192"/>
      <c r="Q8" s="192"/>
      <c r="R8" s="192"/>
      <c r="S8" s="193"/>
      <c r="T8" s="187"/>
      <c r="U8" s="187"/>
      <c r="V8" s="187"/>
      <c r="W8" s="187"/>
      <c r="X8" s="187"/>
      <c r="Y8" s="395"/>
      <c r="Z8" s="402"/>
      <c r="AA8" s="403"/>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728" t="s">
        <v>257</v>
      </c>
      <c r="T9" s="729"/>
      <c r="U9" s="729"/>
      <c r="V9" s="729"/>
      <c r="W9" s="729"/>
      <c r="X9" s="729"/>
      <c r="Y9" s="729"/>
      <c r="Z9" s="729"/>
      <c r="AA9" s="730"/>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714"/>
      <c r="E11" s="715"/>
      <c r="F11" s="715"/>
      <c r="G11" s="715"/>
      <c r="H11" s="716"/>
      <c r="I11" s="103"/>
      <c r="J11" s="456" t="s">
        <v>98</v>
      </c>
      <c r="K11" s="456"/>
      <c r="L11" s="457"/>
      <c r="M11" s="723"/>
      <c r="N11" s="724"/>
      <c r="O11" s="724"/>
      <c r="P11" s="724"/>
      <c r="Q11" s="724"/>
      <c r="R11" s="724"/>
      <c r="S11" s="724"/>
      <c r="T11" s="570"/>
      <c r="U11" s="570"/>
      <c r="V11" s="570"/>
      <c r="W11" s="570"/>
      <c r="X11" s="570"/>
      <c r="Y11" s="570"/>
      <c r="Z11" s="570"/>
      <c r="AA11" s="57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714"/>
      <c r="E13" s="715"/>
      <c r="F13" s="715"/>
      <c r="G13" s="715"/>
      <c r="H13" s="716"/>
      <c r="I13" s="462" t="s">
        <v>253</v>
      </c>
      <c r="J13" s="463"/>
      <c r="K13" s="463"/>
      <c r="L13" s="464"/>
      <c r="M13" s="725" t="s">
        <v>254</v>
      </c>
      <c r="N13" s="466"/>
      <c r="O13" s="466"/>
      <c r="P13" s="466"/>
      <c r="Q13" s="466"/>
      <c r="R13" s="466"/>
      <c r="S13" s="466"/>
      <c r="T13" s="726" t="s">
        <v>102</v>
      </c>
      <c r="U13" s="727"/>
      <c r="V13" s="72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695" t="s">
        <v>104</v>
      </c>
      <c r="C15" s="696"/>
      <c r="D15" s="696"/>
      <c r="E15" s="696"/>
      <c r="F15" s="696"/>
      <c r="G15" s="696"/>
      <c r="H15" s="696"/>
      <c r="I15" s="696"/>
      <c r="J15" s="697"/>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228"/>
      <c r="C16" s="110"/>
      <c r="D16" s="229"/>
      <c r="E16" s="229"/>
      <c r="F16" s="229"/>
      <c r="G16" s="229"/>
      <c r="H16" s="229"/>
      <c r="I16" s="229"/>
      <c r="J16" s="229"/>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708"/>
      <c r="E17" s="709"/>
      <c r="F17" s="709"/>
      <c r="G17" s="709"/>
      <c r="H17" s="709"/>
      <c r="I17" s="709"/>
      <c r="J17" s="709"/>
      <c r="K17" s="710"/>
      <c r="L17" s="124" t="s">
        <v>107</v>
      </c>
      <c r="M17" s="124"/>
      <c r="N17" s="711"/>
      <c r="O17" s="712"/>
      <c r="P17" s="712"/>
      <c r="Q17" s="713"/>
      <c r="R17" s="124"/>
      <c r="S17" s="124" t="s">
        <v>108</v>
      </c>
      <c r="T17" s="124"/>
      <c r="U17" s="711"/>
      <c r="V17" s="712"/>
      <c r="W17" s="712"/>
      <c r="X17" s="712"/>
      <c r="Y17" s="712"/>
      <c r="Z17" s="712"/>
      <c r="AA17" s="71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423</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775">
        <v>45658</v>
      </c>
      <c r="AJ19" s="776"/>
      <c r="AK19" s="777"/>
      <c r="BS19" s="64"/>
      <c r="BT19" s="64"/>
      <c r="BU19" s="84"/>
      <c r="BV19" s="84"/>
      <c r="BW19" s="84"/>
      <c r="BX19" s="84"/>
      <c r="BY19" s="84"/>
      <c r="BZ19" s="84"/>
      <c r="CA19" s="84"/>
    </row>
    <row r="20" spans="1:204" ht="15" customHeight="1" x14ac:dyDescent="0.25">
      <c r="A20" s="60"/>
      <c r="B20" s="698" t="s">
        <v>350</v>
      </c>
      <c r="C20" s="485"/>
      <c r="D20" s="485"/>
      <c r="E20" s="485"/>
      <c r="F20" s="485"/>
      <c r="G20" s="485"/>
      <c r="H20" s="485"/>
      <c r="I20" s="486"/>
      <c r="J20" s="699">
        <f>(Jan!J20+Feb!J20+Mar!J20+Apr!J20+May!J20+June!J20+July!J20+Aug!J20+Sep!J20+Oct!J20+Nov!J20+Dec!J20)</f>
        <v>0</v>
      </c>
      <c r="K20" s="700"/>
      <c r="L20" s="701"/>
      <c r="M20" s="75"/>
      <c r="N20" s="130"/>
      <c r="O20" s="484" t="s">
        <v>121</v>
      </c>
      <c r="P20" s="485"/>
      <c r="Q20" s="485"/>
      <c r="R20" s="485"/>
      <c r="S20" s="485"/>
      <c r="T20" s="485"/>
      <c r="U20" s="485"/>
      <c r="V20" s="485"/>
      <c r="W20" s="486"/>
      <c r="X20" s="702">
        <f>(Jan!X20+Feb!X20+Mar!X20+Apr!X20+May!X20+June!X20+July!X20+Aug!X20+Sep!X20+Oct!X20+Nov!X20+Dec!X20)</f>
        <v>0</v>
      </c>
      <c r="Y20" s="703"/>
      <c r="Z20" s="704"/>
      <c r="AA20" s="75"/>
      <c r="AB20" s="92"/>
      <c r="AI20" s="775">
        <v>45689</v>
      </c>
      <c r="AJ20" s="776"/>
      <c r="AK20" s="777"/>
      <c r="BL20" s="64" t="s">
        <v>66</v>
      </c>
      <c r="BS20" s="64"/>
      <c r="BT20" s="64"/>
      <c r="BU20" s="84"/>
      <c r="BV20" s="84"/>
      <c r="BW20" s="84"/>
      <c r="BX20" s="84"/>
      <c r="BY20" s="84"/>
      <c r="BZ20" s="84"/>
      <c r="CA20" s="84"/>
    </row>
    <row r="21" spans="1:204" ht="15" customHeight="1" x14ac:dyDescent="0.25">
      <c r="A21" s="60"/>
      <c r="B21" s="698" t="s">
        <v>351</v>
      </c>
      <c r="C21" s="485"/>
      <c r="D21" s="485"/>
      <c r="E21" s="485"/>
      <c r="F21" s="485"/>
      <c r="G21" s="485"/>
      <c r="H21" s="485"/>
      <c r="I21" s="486"/>
      <c r="J21" s="699">
        <f>(Jan!J21+Feb!J21+Mar!J21+Apr!J21+May!J21+June!J21+July!J21+Aug!J21+Sep!J21+Oct!J21+Nov!J21+Dec!J21)</f>
        <v>0</v>
      </c>
      <c r="K21" s="700"/>
      <c r="L21" s="701"/>
      <c r="M21" s="75"/>
      <c r="N21" s="130"/>
      <c r="O21" s="504" t="s">
        <v>124</v>
      </c>
      <c r="P21" s="505"/>
      <c r="Q21" s="505"/>
      <c r="R21" s="505"/>
      <c r="S21" s="505"/>
      <c r="T21" s="505"/>
      <c r="U21" s="505"/>
      <c r="V21" s="505"/>
      <c r="W21" s="506"/>
      <c r="X21" s="705">
        <f>(Jan!X21+Feb!X21+Mar!X21+Apr!X21+May!X21+June!X21+July!X21+Aug!X21+Sep!X21+Oct!X21+Nov!X21+Dec!X21)*-1</f>
        <v>0</v>
      </c>
      <c r="Y21" s="706"/>
      <c r="Z21" s="707"/>
      <c r="AA21" s="185"/>
      <c r="AB21" s="92"/>
      <c r="AI21" s="775">
        <v>45717</v>
      </c>
      <c r="AJ21" s="776"/>
      <c r="AK21" s="777"/>
      <c r="BL21" s="64" t="s">
        <v>112</v>
      </c>
      <c r="BS21" s="64"/>
      <c r="BT21" s="64"/>
      <c r="BU21" s="84"/>
      <c r="BV21" s="84"/>
      <c r="BW21" s="84"/>
      <c r="BX21" s="84"/>
      <c r="BY21" s="84"/>
      <c r="BZ21" s="84"/>
      <c r="CA21" s="84"/>
    </row>
    <row r="22" spans="1:204" ht="15" customHeight="1" x14ac:dyDescent="0.25">
      <c r="A22" s="60"/>
      <c r="B22" s="698" t="s">
        <v>352</v>
      </c>
      <c r="C22" s="485"/>
      <c r="D22" s="485"/>
      <c r="E22" s="485"/>
      <c r="F22" s="485"/>
      <c r="G22" s="485"/>
      <c r="H22" s="734" t="s">
        <v>44</v>
      </c>
      <c r="I22" s="735"/>
      <c r="J22" s="699">
        <f>(Jan!J22+Feb!J22+Mar!J22+Apr!J22+May!J22+June!J22+July!J22+Aug!J22+Sep!J22+Oct!J22+Nov!J22+Dec!J22)</f>
        <v>0</v>
      </c>
      <c r="K22" s="700"/>
      <c r="L22" s="701"/>
      <c r="M22" s="75"/>
      <c r="N22" s="75"/>
      <c r="O22" s="512" t="s">
        <v>294</v>
      </c>
      <c r="P22" s="479"/>
      <c r="Q22" s="479"/>
      <c r="R22" s="479"/>
      <c r="S22" s="479"/>
      <c r="T22" s="479"/>
      <c r="U22" s="479"/>
      <c r="V22" s="479"/>
      <c r="W22" s="513"/>
      <c r="X22" s="702">
        <f>(Jan!X22+Feb!X22+Mar!X22+Apr!X22+May!X22+June!X22+July!X22+Aug!X22+Sep!X22+Oct!X22+Nov!X22+Dec!X22)</f>
        <v>0</v>
      </c>
      <c r="Y22" s="703"/>
      <c r="Z22" s="704"/>
      <c r="AA22" s="75"/>
      <c r="AB22" s="92"/>
      <c r="AI22" s="775">
        <v>45748</v>
      </c>
      <c r="AJ22" s="776"/>
      <c r="AK22" s="777"/>
      <c r="BL22" s="64" t="s">
        <v>103</v>
      </c>
      <c r="BS22" s="64"/>
      <c r="BT22" s="64"/>
      <c r="BU22" s="84"/>
      <c r="BV22" s="84"/>
      <c r="BW22" s="84"/>
      <c r="BX22" s="84"/>
      <c r="BY22" s="84"/>
      <c r="BZ22" s="84"/>
      <c r="CA22" s="84"/>
    </row>
    <row r="23" spans="1:204" ht="15" customHeight="1" x14ac:dyDescent="0.25">
      <c r="A23" s="60"/>
      <c r="B23" s="739" t="s">
        <v>233</v>
      </c>
      <c r="C23" s="685"/>
      <c r="D23" s="685"/>
      <c r="E23" s="686"/>
      <c r="F23" s="736">
        <f>J23/2</f>
        <v>0</v>
      </c>
      <c r="G23" s="737"/>
      <c r="H23" s="737"/>
      <c r="I23" s="738"/>
      <c r="J23" s="699">
        <f>(Jan!J23+Feb!J23+Mar!J23+Apr!J23+May!J23+June!J23+July!J23+Aug!J23+Sep!J23+Oct!J23+Nov!J23+Dec!J23)</f>
        <v>0</v>
      </c>
      <c r="K23" s="700"/>
      <c r="L23" s="701"/>
      <c r="M23" s="75"/>
      <c r="N23" s="75"/>
      <c r="O23" s="512" t="s">
        <v>313</v>
      </c>
      <c r="P23" s="479"/>
      <c r="Q23" s="479"/>
      <c r="R23" s="479"/>
      <c r="S23" s="479"/>
      <c r="T23" s="479"/>
      <c r="U23" s="479"/>
      <c r="V23" s="479"/>
      <c r="W23" s="513"/>
      <c r="X23" s="702">
        <f>(Jan!X23+Feb!X23+Mar!X23+Apr!X23+May!X23+June!X23+July!X23+Aug!X23+Sep!X23+Oct!X23+Nov!X23+Dec!X23)</f>
        <v>0</v>
      </c>
      <c r="Y23" s="703"/>
      <c r="Z23" s="704"/>
      <c r="AA23" s="75"/>
      <c r="AB23" s="92"/>
      <c r="AI23" s="775">
        <v>45778</v>
      </c>
      <c r="AJ23" s="776"/>
      <c r="AK23" s="777"/>
      <c r="AY23" s="64" t="s">
        <v>93</v>
      </c>
      <c r="BS23" s="64"/>
      <c r="BT23" s="64"/>
      <c r="BU23" s="84"/>
      <c r="BV23" s="84"/>
      <c r="BW23" s="84"/>
      <c r="BX23" s="84"/>
      <c r="BY23" s="84"/>
      <c r="BZ23" s="84"/>
      <c r="CA23" s="84"/>
    </row>
    <row r="24" spans="1:204" ht="15" customHeight="1" x14ac:dyDescent="0.25">
      <c r="A24" s="60"/>
      <c r="B24" s="404" t="s">
        <v>232</v>
      </c>
      <c r="C24" s="396"/>
      <c r="D24" s="396"/>
      <c r="E24" s="396"/>
      <c r="F24" s="396"/>
      <c r="G24" s="396"/>
      <c r="H24" s="396" t="s">
        <v>44</v>
      </c>
      <c r="I24" s="397"/>
      <c r="J24" s="699">
        <f>(Jan!J24+Feb!J24+Mar!J24+Apr!J24+May!J24+June!J24+July!J24+Aug!J24+Sep!J24+Oct!J24+Nov!J24+Dec!J24)</f>
        <v>0</v>
      </c>
      <c r="K24" s="700"/>
      <c r="L24" s="701"/>
      <c r="M24" s="75"/>
      <c r="N24" s="75"/>
      <c r="O24" s="731"/>
      <c r="P24" s="732"/>
      <c r="Q24" s="732"/>
      <c r="R24" s="732"/>
      <c r="S24" s="732"/>
      <c r="T24" s="732"/>
      <c r="U24" s="732"/>
      <c r="V24" s="732"/>
      <c r="W24" s="733"/>
      <c r="X24" s="702">
        <f>(Jan!X24+Feb!X24+Mar!X24+Apr!X24+May!X24+June!X24+July!X24+Aug!X24+Sep!X24+Oct!X24+Nov!X24+Dec!X24)</f>
        <v>0</v>
      </c>
      <c r="Y24" s="703"/>
      <c r="Z24" s="704"/>
      <c r="AA24" s="75"/>
      <c r="AB24" s="92"/>
      <c r="AI24" s="775">
        <v>45809</v>
      </c>
      <c r="AJ24" s="776"/>
      <c r="AK24" s="777"/>
      <c r="AY24" s="64" t="s">
        <v>113</v>
      </c>
      <c r="BL24" s="64" t="s">
        <v>66</v>
      </c>
      <c r="BS24" s="64"/>
      <c r="BT24" s="64"/>
      <c r="BU24" s="84"/>
      <c r="BV24" s="84"/>
      <c r="BW24" s="84"/>
      <c r="BX24" s="84"/>
      <c r="BY24" s="84"/>
      <c r="BZ24" s="84"/>
      <c r="CA24" s="84"/>
    </row>
    <row r="25" spans="1:204" ht="15" customHeight="1" x14ac:dyDescent="0.25">
      <c r="A25" s="60"/>
      <c r="B25" s="698" t="s">
        <v>230</v>
      </c>
      <c r="C25" s="485"/>
      <c r="D25" s="485"/>
      <c r="E25" s="485"/>
      <c r="F25" s="485"/>
      <c r="G25" s="485"/>
      <c r="H25" s="485"/>
      <c r="I25" s="486"/>
      <c r="J25" s="699">
        <f>(Jan!J25+Feb!J25+Mar!J25+Apr!J25+May!J25+June!J25+July!J25+Aug!J25+Sep!J25+Oct!J25+Nov!J25+Dec!J25)</f>
        <v>0</v>
      </c>
      <c r="K25" s="700"/>
      <c r="L25" s="701"/>
      <c r="M25" s="75"/>
      <c r="N25" s="75"/>
      <c r="O25" s="517" t="s">
        <v>128</v>
      </c>
      <c r="P25" s="518"/>
      <c r="Q25" s="518"/>
      <c r="R25" s="518"/>
      <c r="S25" s="518"/>
      <c r="T25" s="518"/>
      <c r="U25" s="518"/>
      <c r="V25" s="518"/>
      <c r="W25" s="519"/>
      <c r="X25" s="520">
        <f>X20+X21+X22+X23+X24</f>
        <v>0</v>
      </c>
      <c r="Y25" s="521"/>
      <c r="Z25" s="522"/>
      <c r="AA25" s="75"/>
      <c r="AB25" s="92"/>
      <c r="AI25" s="775">
        <v>45839</v>
      </c>
      <c r="AJ25" s="776"/>
      <c r="AK25" s="777"/>
      <c r="AY25" s="64" t="s">
        <v>115</v>
      </c>
      <c r="BL25" s="64" t="s">
        <v>67</v>
      </c>
      <c r="BS25" s="64"/>
      <c r="BT25" s="64"/>
      <c r="BU25" s="84"/>
      <c r="BV25" s="84"/>
      <c r="BW25" s="84"/>
      <c r="BX25" s="84"/>
      <c r="BY25" s="84"/>
      <c r="BZ25" s="84"/>
      <c r="CA25" s="84"/>
    </row>
    <row r="26" spans="1:204" ht="15" customHeight="1" x14ac:dyDescent="0.25">
      <c r="A26" s="60"/>
      <c r="B26" s="698" t="s">
        <v>114</v>
      </c>
      <c r="C26" s="485"/>
      <c r="D26" s="485"/>
      <c r="E26" s="485"/>
      <c r="F26" s="485"/>
      <c r="G26" s="485"/>
      <c r="H26" s="485"/>
      <c r="I26" s="486"/>
      <c r="J26" s="699">
        <f>(Jan!J26+Feb!J26+Mar!J26+Apr!J26+May!J26+June!J26+July!J26+Aug!J26+Sep!J26+Oct!J26+Nov!J26+Dec!J26)</f>
        <v>0</v>
      </c>
      <c r="K26" s="700"/>
      <c r="L26" s="701"/>
      <c r="M26" s="75"/>
      <c r="N26" s="75"/>
      <c r="O26" s="60"/>
      <c r="P26" s="60"/>
      <c r="Q26" s="60"/>
      <c r="R26" s="60"/>
      <c r="S26" s="60"/>
      <c r="T26" s="60"/>
      <c r="U26" s="60"/>
      <c r="V26" s="60"/>
      <c r="W26" s="60"/>
      <c r="X26" s="60"/>
      <c r="Y26" s="60"/>
      <c r="Z26" s="60"/>
      <c r="AA26" s="75"/>
      <c r="AB26" s="92"/>
      <c r="AI26" s="775">
        <v>45870</v>
      </c>
      <c r="AJ26" s="776"/>
      <c r="AK26" s="777"/>
      <c r="AY26" s="64" t="s">
        <v>116</v>
      </c>
      <c r="BG26" s="64">
        <f>J46*5</f>
        <v>0</v>
      </c>
      <c r="BL26" s="64" t="s">
        <v>103</v>
      </c>
      <c r="BS26" s="64"/>
      <c r="BT26" s="64"/>
      <c r="BU26" s="84"/>
      <c r="BV26" s="84"/>
      <c r="BW26" s="84"/>
      <c r="BX26" s="84"/>
      <c r="BY26" s="84"/>
      <c r="BZ26" s="84"/>
      <c r="CA26" s="84"/>
    </row>
    <row r="27" spans="1:204" ht="15" customHeight="1" x14ac:dyDescent="0.25">
      <c r="A27" s="60"/>
      <c r="B27" s="698" t="s">
        <v>353</v>
      </c>
      <c r="C27" s="485"/>
      <c r="D27" s="485"/>
      <c r="E27" s="485"/>
      <c r="F27" s="485"/>
      <c r="G27" s="485"/>
      <c r="H27" s="485"/>
      <c r="I27" s="486"/>
      <c r="J27" s="699">
        <f>(Jan!J27+Feb!J27+Mar!J27+Apr!J27+May!J27+June!J27+July!J27+Aug!J27+Sep!J27+Oct!J27+Nov!J27+Dec!J27)</f>
        <v>0</v>
      </c>
      <c r="K27" s="700"/>
      <c r="L27" s="701"/>
      <c r="M27" s="75"/>
      <c r="N27" s="544" t="s">
        <v>295</v>
      </c>
      <c r="O27" s="545"/>
      <c r="P27" s="545"/>
      <c r="Q27" s="545"/>
      <c r="R27" s="545"/>
      <c r="S27" s="545"/>
      <c r="T27" s="545"/>
      <c r="U27" s="545"/>
      <c r="V27" s="545"/>
      <c r="W27" s="545"/>
      <c r="X27" s="545"/>
      <c r="Y27" s="545"/>
      <c r="Z27" s="545"/>
      <c r="AA27" s="545"/>
      <c r="AB27" s="546"/>
      <c r="AI27" s="775">
        <v>45901</v>
      </c>
      <c r="AJ27" s="776"/>
      <c r="AK27" s="777"/>
      <c r="AY27" s="64" t="s">
        <v>119</v>
      </c>
      <c r="BG27" s="64">
        <v>1500</v>
      </c>
      <c r="BS27" s="64"/>
      <c r="BT27" s="64"/>
      <c r="BU27" s="84"/>
      <c r="BV27" s="84"/>
      <c r="BW27" s="84"/>
      <c r="BX27" s="84"/>
      <c r="BY27" s="84"/>
      <c r="BZ27" s="84"/>
      <c r="CA27" s="84"/>
    </row>
    <row r="28" spans="1:204" ht="15" customHeight="1" x14ac:dyDescent="0.25">
      <c r="A28" s="60"/>
      <c r="B28" s="698" t="s">
        <v>117</v>
      </c>
      <c r="C28" s="485"/>
      <c r="D28" s="485"/>
      <c r="E28" s="485"/>
      <c r="F28" s="485"/>
      <c r="G28" s="485"/>
      <c r="H28" s="485"/>
      <c r="I28" s="486"/>
      <c r="J28" s="699">
        <f>(Jan!J28+Feb!J28+Mar!J28+Apr!J28+May!J28+June!J28+July!J28+Aug!J28+Sep!J28+Oct!J28+Nov!J28+Dec!J28)</f>
        <v>0</v>
      </c>
      <c r="K28" s="700"/>
      <c r="L28" s="701"/>
      <c r="M28" s="75"/>
      <c r="N28" s="75" t="s">
        <v>44</v>
      </c>
      <c r="O28" s="740" t="s">
        <v>296</v>
      </c>
      <c r="P28" s="541"/>
      <c r="Q28" s="541"/>
      <c r="R28" s="541"/>
      <c r="S28" s="541"/>
      <c r="T28" s="541"/>
      <c r="U28" s="541"/>
      <c r="V28" s="541"/>
      <c r="W28" s="741"/>
      <c r="X28" s="742">
        <f>Jan!X28</f>
        <v>0</v>
      </c>
      <c r="Y28" s="743"/>
      <c r="Z28" s="744"/>
      <c r="AA28" s="185"/>
      <c r="AB28" s="92"/>
      <c r="AI28" s="775">
        <v>45931</v>
      </c>
      <c r="AJ28" s="776"/>
      <c r="AK28" s="777"/>
      <c r="AY28" s="64" t="s">
        <v>122</v>
      </c>
      <c r="BL28" s="64" t="s">
        <v>104</v>
      </c>
      <c r="BS28" s="64"/>
      <c r="BT28" s="64"/>
      <c r="BU28" s="84"/>
      <c r="BV28" s="84"/>
      <c r="BW28" s="84"/>
      <c r="BX28" s="84"/>
      <c r="BY28" s="84"/>
      <c r="BZ28" s="84"/>
      <c r="CA28" s="84"/>
    </row>
    <row r="29" spans="1:204" ht="15" customHeight="1" x14ac:dyDescent="0.25">
      <c r="A29" s="60"/>
      <c r="B29" s="698" t="s">
        <v>120</v>
      </c>
      <c r="C29" s="485"/>
      <c r="D29" s="485"/>
      <c r="E29" s="485"/>
      <c r="F29" s="485"/>
      <c r="G29" s="485"/>
      <c r="H29" s="485"/>
      <c r="I29" s="486"/>
      <c r="J29" s="699">
        <f>(Jan!J29+Feb!J29+Mar!J29+Apr!J29+May!J29+June!J29+July!J29+Aug!J29+Sep!J29+Oct!J29+Nov!J29+Dec!J29)</f>
        <v>0</v>
      </c>
      <c r="K29" s="700"/>
      <c r="L29" s="701"/>
      <c r="M29" s="75"/>
      <c r="N29" s="75" t="s">
        <v>44</v>
      </c>
      <c r="O29" s="740" t="s">
        <v>363</v>
      </c>
      <c r="P29" s="541"/>
      <c r="Q29" s="541"/>
      <c r="R29" s="541"/>
      <c r="S29" s="541"/>
      <c r="T29" s="541"/>
      <c r="U29" s="541"/>
      <c r="V29" s="541"/>
      <c r="W29" s="741"/>
      <c r="X29" s="742">
        <f>(Jan!X29+Feb!X29+Mar!X29+Apr!X29+May!X29+June!X29+July!X29+Aug!X29+Sep!X29+Oct!X29+Nov!X29+Dec!X29)</f>
        <v>0</v>
      </c>
      <c r="Y29" s="743"/>
      <c r="Z29" s="744"/>
      <c r="AA29" s="185"/>
      <c r="AB29" s="92"/>
      <c r="AI29" s="775">
        <v>45962</v>
      </c>
      <c r="AJ29" s="776"/>
      <c r="AK29" s="777"/>
      <c r="BL29" s="64" t="s">
        <v>125</v>
      </c>
      <c r="BS29" s="64"/>
      <c r="BT29" s="64"/>
      <c r="BU29" s="84"/>
      <c r="BV29" s="84"/>
      <c r="BW29" s="84"/>
      <c r="BX29" s="84"/>
      <c r="BY29" s="84"/>
      <c r="BZ29" s="84"/>
      <c r="CA29" s="84"/>
    </row>
    <row r="30" spans="1:204" ht="15" customHeight="1" x14ac:dyDescent="0.25">
      <c r="A30" s="60"/>
      <c r="B30" s="698" t="s">
        <v>354</v>
      </c>
      <c r="C30" s="485"/>
      <c r="D30" s="485">
        <v>0</v>
      </c>
      <c r="E30" s="485"/>
      <c r="F30" s="485"/>
      <c r="G30" s="485"/>
      <c r="H30" s="485"/>
      <c r="I30" s="486"/>
      <c r="J30" s="699">
        <f>(Jan!J30+Feb!J30+Mar!J30+Apr!J30+May!J30+June!J30+July!J30+Aug!J30+Sep!J30+Oct!J30+Nov!J30+Dec!J30)</f>
        <v>0</v>
      </c>
      <c r="K30" s="700"/>
      <c r="L30" s="701"/>
      <c r="M30" s="75"/>
      <c r="N30" s="75" t="s">
        <v>44</v>
      </c>
      <c r="O30" s="512" t="s">
        <v>297</v>
      </c>
      <c r="P30" s="479"/>
      <c r="Q30" s="479"/>
      <c r="R30" s="479"/>
      <c r="S30" s="479"/>
      <c r="T30" s="479"/>
      <c r="U30" s="479"/>
      <c r="V30" s="479"/>
      <c r="W30" s="513"/>
      <c r="X30" s="742">
        <f>Dec!X30</f>
        <v>0</v>
      </c>
      <c r="Y30" s="743"/>
      <c r="Z30" s="744"/>
      <c r="AA30" s="185"/>
      <c r="AB30" s="92"/>
      <c r="AI30" s="775">
        <v>45992</v>
      </c>
      <c r="AJ30" s="776"/>
      <c r="AK30" s="777"/>
      <c r="BL30" s="64" t="s">
        <v>127</v>
      </c>
      <c r="BS30" s="64"/>
      <c r="BT30" s="64"/>
      <c r="BU30" s="84"/>
      <c r="BV30" s="84"/>
      <c r="BW30" s="84"/>
      <c r="BX30" s="84"/>
      <c r="BY30" s="84"/>
      <c r="BZ30" s="84"/>
      <c r="CA30" s="84"/>
    </row>
    <row r="31" spans="1:204" ht="15" customHeight="1" x14ac:dyDescent="0.25">
      <c r="A31" s="60"/>
      <c r="B31" s="698" t="s">
        <v>231</v>
      </c>
      <c r="C31" s="485"/>
      <c r="D31" s="485"/>
      <c r="E31" s="485"/>
      <c r="F31" s="485"/>
      <c r="G31" s="485"/>
      <c r="H31" s="485"/>
      <c r="I31" s="486"/>
      <c r="J31" s="699">
        <f>(Jan!J31+Feb!J31+Mar!J31+Apr!J31+May!J31+June!J31+July!J31+Aug!J31+Sep!J31+Oct!J31+Nov!J31+Dec!J31)</f>
        <v>0</v>
      </c>
      <c r="K31" s="700"/>
      <c r="L31" s="701"/>
      <c r="M31" s="75"/>
      <c r="N31" s="78"/>
      <c r="O31" s="557" t="s">
        <v>364</v>
      </c>
      <c r="P31" s="558"/>
      <c r="Q31" s="558"/>
      <c r="R31" s="558"/>
      <c r="S31" s="558"/>
      <c r="T31" s="558"/>
      <c r="U31" s="558"/>
      <c r="V31" s="558"/>
      <c r="W31" s="559"/>
      <c r="X31" s="560">
        <f>X28+X29-X30</f>
        <v>0</v>
      </c>
      <c r="Y31" s="561"/>
      <c r="Z31" s="562"/>
      <c r="AA31" s="78"/>
      <c r="AB31" s="131"/>
      <c r="AI31" s="775" t="s">
        <v>377</v>
      </c>
      <c r="AJ31" s="776"/>
      <c r="AK31" s="777"/>
      <c r="BL31" s="64" t="s">
        <v>129</v>
      </c>
      <c r="BS31" s="64"/>
      <c r="BT31" s="64"/>
      <c r="BU31" s="84"/>
      <c r="BV31" s="84"/>
      <c r="BW31" s="84"/>
      <c r="BX31" s="84"/>
      <c r="BY31" s="84"/>
      <c r="BZ31" s="84"/>
      <c r="CA31" s="84"/>
    </row>
    <row r="32" spans="1:204" ht="15" customHeight="1" x14ac:dyDescent="0.25">
      <c r="A32" s="60"/>
      <c r="B32" s="698" t="s">
        <v>355</v>
      </c>
      <c r="C32" s="485"/>
      <c r="D32" s="485"/>
      <c r="E32" s="485"/>
      <c r="F32" s="485"/>
      <c r="G32" s="485"/>
      <c r="H32" s="485"/>
      <c r="I32" s="486"/>
      <c r="J32" s="699">
        <f>(Jan!J32+Feb!J32+Mar!J32+Apr!J32+May!J32+June!J32+July!J32+Aug!J32+Sep!J32+Oct!J32+Nov!J32+Dec!J32)</f>
        <v>0</v>
      </c>
      <c r="K32" s="700"/>
      <c r="L32" s="701"/>
      <c r="M32" s="75"/>
      <c r="N32" s="60"/>
      <c r="O32" s="60"/>
      <c r="P32" s="60"/>
      <c r="Q32" s="60"/>
      <c r="R32" s="60"/>
      <c r="S32" s="60"/>
      <c r="T32" s="60"/>
      <c r="U32" s="60"/>
      <c r="V32" s="60"/>
      <c r="W32" s="60"/>
      <c r="X32" s="60"/>
      <c r="Y32" s="60"/>
      <c r="Z32" s="60"/>
      <c r="AA32" s="60"/>
      <c r="AB32" s="77"/>
      <c r="AI32" s="799" t="s">
        <v>374</v>
      </c>
      <c r="AJ32" s="800"/>
      <c r="AK32" s="801"/>
      <c r="BL32" s="64" t="s">
        <v>130</v>
      </c>
      <c r="BS32" s="64"/>
      <c r="BT32" s="64"/>
      <c r="BU32" s="84"/>
      <c r="BV32" s="84"/>
      <c r="BW32" s="84"/>
      <c r="BX32" s="84"/>
      <c r="BY32" s="84"/>
      <c r="BZ32" s="84"/>
      <c r="CA32" s="84"/>
    </row>
    <row r="33" spans="1:88" ht="15" customHeight="1" x14ac:dyDescent="0.25">
      <c r="A33" s="60"/>
      <c r="B33" s="751" t="s">
        <v>131</v>
      </c>
      <c r="C33" s="752"/>
      <c r="D33" s="752"/>
      <c r="E33" s="752"/>
      <c r="F33" s="752"/>
      <c r="G33" s="752"/>
      <c r="H33" s="752"/>
      <c r="I33" s="753"/>
      <c r="J33" s="699">
        <f>(Jan!J33+Feb!J33+Mar!J33+Apr!J33+May!J33+June!J33+July!J33+Aug!J33+Sep!J33+Oct!J33+Nov!J33+Dec!J33)</f>
        <v>0</v>
      </c>
      <c r="K33" s="700"/>
      <c r="L33" s="701"/>
      <c r="M33" s="75"/>
      <c r="N33" s="551" t="s">
        <v>132</v>
      </c>
      <c r="O33" s="552"/>
      <c r="P33" s="552"/>
      <c r="Q33" s="552"/>
      <c r="R33" s="552"/>
      <c r="S33" s="552"/>
      <c r="T33" s="552"/>
      <c r="U33" s="552"/>
      <c r="V33" s="552"/>
      <c r="W33" s="552"/>
      <c r="X33" s="552"/>
      <c r="Y33" s="552"/>
      <c r="Z33" s="552"/>
      <c r="AA33" s="552"/>
      <c r="AB33" s="553"/>
      <c r="AI33" s="799" t="s">
        <v>376</v>
      </c>
      <c r="AJ33" s="800"/>
      <c r="AK33" s="801"/>
      <c r="BS33" s="64"/>
      <c r="BT33" s="64"/>
      <c r="BU33" s="84"/>
      <c r="BV33" s="84"/>
      <c r="BW33" s="84"/>
      <c r="BX33" s="84"/>
      <c r="BY33" s="84"/>
      <c r="BZ33" s="84"/>
      <c r="CA33" s="84"/>
    </row>
    <row r="34" spans="1:88" ht="15" customHeight="1" x14ac:dyDescent="0.25">
      <c r="A34" s="60"/>
      <c r="B34" s="698" t="s">
        <v>356</v>
      </c>
      <c r="C34" s="485"/>
      <c r="D34" s="485"/>
      <c r="E34" s="485"/>
      <c r="F34" s="485"/>
      <c r="G34" s="485"/>
      <c r="H34" s="485"/>
      <c r="I34" s="486"/>
      <c r="J34" s="699">
        <f>(Jan!J34+Feb!J34+Mar!J34+Apr!J34+May!J34+June!J34+July!J34+Aug!J34+Sep!J34+Oct!J34+Nov!J34+Dec!J34)</f>
        <v>0</v>
      </c>
      <c r="K34" s="700"/>
      <c r="L34" s="701"/>
      <c r="M34" s="75"/>
      <c r="N34" s="75"/>
      <c r="O34" s="512" t="s">
        <v>133</v>
      </c>
      <c r="P34" s="479"/>
      <c r="Q34" s="479"/>
      <c r="R34" s="479"/>
      <c r="S34" s="479"/>
      <c r="T34" s="479"/>
      <c r="U34" s="479"/>
      <c r="V34" s="479"/>
      <c r="W34" s="513"/>
      <c r="X34" s="747">
        <f>(Jan!X34+Feb!X34+Mar!X34+Apr!X34+May!X34+June!X34+July!X34+Aug!X34+Sep!X34+Oct!X34+Nov!X34+Dec!X34)</f>
        <v>0</v>
      </c>
      <c r="Y34" s="748"/>
      <c r="Z34" s="749"/>
      <c r="AA34" s="197">
        <f>X34</f>
        <v>0</v>
      </c>
      <c r="AB34" s="92"/>
      <c r="AI34" s="799" t="s">
        <v>375</v>
      </c>
      <c r="AJ34" s="800"/>
      <c r="AK34" s="801"/>
      <c r="BS34" s="64"/>
      <c r="BT34" s="64"/>
      <c r="BU34" s="84"/>
      <c r="BV34" s="84"/>
      <c r="BW34" s="84"/>
      <c r="BX34" s="84"/>
      <c r="BY34" s="84"/>
      <c r="BZ34" s="84"/>
      <c r="CA34" s="84"/>
    </row>
    <row r="35" spans="1:88" ht="15" customHeight="1" x14ac:dyDescent="0.25">
      <c r="A35" s="60"/>
      <c r="B35" s="745" t="s">
        <v>357</v>
      </c>
      <c r="C35" s="746"/>
      <c r="D35" s="746"/>
      <c r="E35" s="746"/>
      <c r="F35" s="746"/>
      <c r="G35" s="685"/>
      <c r="H35" s="685"/>
      <c r="I35" s="686"/>
      <c r="J35" s="699">
        <f>(Jan!J35+Feb!J35+Mar!J35+Apr!J35+May!J35+June!J35+July!J35+Aug!J35+Sep!J35+Oct!J35+Nov!J35+Dec!J35)</f>
        <v>0</v>
      </c>
      <c r="K35" s="700"/>
      <c r="L35" s="701"/>
      <c r="M35" s="75"/>
      <c r="N35" s="75"/>
      <c r="O35" s="512" t="s">
        <v>365</v>
      </c>
      <c r="P35" s="479"/>
      <c r="Q35" s="479"/>
      <c r="R35" s="479"/>
      <c r="S35" s="479"/>
      <c r="T35" s="479"/>
      <c r="U35" s="479"/>
      <c r="V35" s="479"/>
      <c r="W35" s="513"/>
      <c r="X35" s="747">
        <f>(Jan!X35+Feb!X35+Mar!X35+Apr!X35+May!X35+June!X35+July!X35+Aug!X35+Sep!X35+Oct!X35+Nov!X35+Dec!X35)</f>
        <v>0</v>
      </c>
      <c r="Y35" s="748"/>
      <c r="Z35" s="749"/>
      <c r="AA35" s="197">
        <f>X35</f>
        <v>0</v>
      </c>
      <c r="AB35" s="92"/>
      <c r="AI35" s="799" t="s">
        <v>373</v>
      </c>
      <c r="AJ35" s="800"/>
      <c r="AK35" s="801"/>
      <c r="BS35" s="64"/>
      <c r="BT35" s="64"/>
      <c r="BU35" s="84"/>
      <c r="BV35" s="84"/>
      <c r="BW35" s="84"/>
      <c r="BX35" s="84"/>
      <c r="BY35" s="84"/>
      <c r="BZ35" s="84"/>
      <c r="CA35" s="84"/>
    </row>
    <row r="36" spans="1:88" ht="15" customHeight="1" x14ac:dyDescent="0.2">
      <c r="A36" s="60"/>
      <c r="B36" s="698" t="s">
        <v>135</v>
      </c>
      <c r="C36" s="485"/>
      <c r="D36" s="485"/>
      <c r="E36" s="485"/>
      <c r="F36" s="485"/>
      <c r="G36" s="485"/>
      <c r="H36" s="485"/>
      <c r="I36" s="486"/>
      <c r="J36" s="699">
        <f>(Jan!J36+Feb!J36+Mar!J36+Apr!J36+May!J36+June!J36+July!J36+Aug!J36+Sep!J36+Oct!J36+Nov!J36+Dec!J36)</f>
        <v>0</v>
      </c>
      <c r="K36" s="700"/>
      <c r="L36" s="701"/>
      <c r="M36" s="75"/>
      <c r="N36" s="75"/>
      <c r="O36" s="750" t="s">
        <v>136</v>
      </c>
      <c r="P36" s="479"/>
      <c r="Q36" s="479"/>
      <c r="R36" s="479"/>
      <c r="S36" s="479"/>
      <c r="T36" s="479"/>
      <c r="U36" s="479"/>
      <c r="V36" s="479"/>
      <c r="W36" s="513"/>
      <c r="X36" s="747">
        <f>SUM(X34:Z35)</f>
        <v>0</v>
      </c>
      <c r="Y36" s="748"/>
      <c r="Z36" s="749"/>
      <c r="AA36" s="75"/>
      <c r="AB36" s="92"/>
      <c r="BS36" s="64"/>
      <c r="BT36" s="64"/>
      <c r="BU36" s="84"/>
      <c r="BV36" s="84"/>
      <c r="BW36" s="84"/>
      <c r="BX36" s="84"/>
      <c r="BY36" s="84"/>
      <c r="BZ36" s="84"/>
      <c r="CA36" s="84"/>
    </row>
    <row r="37" spans="1:88" ht="15" customHeight="1" x14ac:dyDescent="0.2">
      <c r="A37" s="60"/>
      <c r="B37" s="698" t="s">
        <v>312</v>
      </c>
      <c r="C37" s="485"/>
      <c r="D37" s="485"/>
      <c r="E37" s="485"/>
      <c r="F37" s="485"/>
      <c r="G37" s="485"/>
      <c r="H37" s="485"/>
      <c r="I37" s="486"/>
      <c r="J37" s="699">
        <f>(Jan!J37+Feb!J37+Mar!J37+Apr!J37+May!J37+June!J37+July!J37+Aug!J37+Sep!J37+Oct!J37+Nov!J37+Dec!J37)</f>
        <v>0</v>
      </c>
      <c r="K37" s="700"/>
      <c r="L37" s="701"/>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698" t="s">
        <v>138</v>
      </c>
      <c r="C38" s="485"/>
      <c r="D38" s="485"/>
      <c r="E38" s="485"/>
      <c r="F38" s="485"/>
      <c r="G38" s="485"/>
      <c r="H38" s="485"/>
      <c r="I38" s="486"/>
      <c r="J38" s="699">
        <f>(Jan!J38+Feb!J38+Mar!J38+Apr!J38+May!J38+June!J38+July!J38+Aug!J38+Sep!J38+Oct!J38+Nov!J38+Dec!J38)</f>
        <v>0</v>
      </c>
      <c r="K38" s="700"/>
      <c r="L38" s="701"/>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698" t="s">
        <v>137</v>
      </c>
      <c r="C39" s="485"/>
      <c r="D39" s="485"/>
      <c r="E39" s="485"/>
      <c r="F39" s="485"/>
      <c r="G39" s="485"/>
      <c r="H39" s="485"/>
      <c r="I39" s="486"/>
      <c r="J39" s="699">
        <f>(Jan!J39+Feb!J39+Mar!J39+Apr!J39+May!J39+June!J39+July!J39+Aug!J39+Sep!J39+Oct!J39+Nov!J39+Dec!J39)</f>
        <v>0</v>
      </c>
      <c r="K39" s="700"/>
      <c r="L39" s="701"/>
      <c r="M39" s="75"/>
      <c r="N39" s="60"/>
      <c r="O39" s="405" t="s">
        <v>141</v>
      </c>
      <c r="P39" s="406"/>
      <c r="Q39" s="406"/>
      <c r="R39" s="406"/>
      <c r="S39" s="406"/>
      <c r="T39" s="406"/>
      <c r="U39" s="406"/>
      <c r="V39" s="406"/>
      <c r="W39" s="407"/>
      <c r="X39" s="754">
        <f>(Jan!X39+Feb!X39+Mar!X39+Apr!X39+May!X39+June!X39+July!X39+Aug!X39+Sep!X39+Oct!X39+Nov!X39+Dec!X39)</f>
        <v>0</v>
      </c>
      <c r="Y39" s="755"/>
      <c r="Z39" s="75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698" t="s">
        <v>142</v>
      </c>
      <c r="C40" s="485"/>
      <c r="D40" s="485"/>
      <c r="E40" s="485"/>
      <c r="F40" s="485"/>
      <c r="G40" s="485"/>
      <c r="H40" s="485"/>
      <c r="I40" s="486"/>
      <c r="J40" s="699">
        <f>(Jan!J40+Feb!J40+Mar!J40+Apr!J40+May!J40+June!J40+July!J40+Aug!J40+Sep!J40+Oct!J40+Nov!J40+Dec!J40)</f>
        <v>0</v>
      </c>
      <c r="K40" s="700"/>
      <c r="L40" s="701"/>
      <c r="M40" s="75"/>
      <c r="N40" s="60"/>
      <c r="O40" s="484" t="s">
        <v>143</v>
      </c>
      <c r="P40" s="485"/>
      <c r="Q40" s="485"/>
      <c r="R40" s="485"/>
      <c r="S40" s="485"/>
      <c r="T40" s="485"/>
      <c r="U40" s="485"/>
      <c r="V40" s="485"/>
      <c r="W40" s="486"/>
      <c r="X40" s="754">
        <f>(Jan!X40+Feb!X40+Mar!X40+Apr!X40+May!X40+June!X40+July!X40+Aug!X40+Sep!X40+Oct!X40+Nov!X40+Dec!X40)</f>
        <v>0</v>
      </c>
      <c r="Y40" s="755"/>
      <c r="Z40" s="756"/>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698" t="s">
        <v>145</v>
      </c>
      <c r="C41" s="485"/>
      <c r="D41" s="485"/>
      <c r="E41" s="485"/>
      <c r="F41" s="485"/>
      <c r="G41" s="485"/>
      <c r="H41" s="485"/>
      <c r="I41" s="486"/>
      <c r="J41" s="699">
        <f>(Jan!J41+Feb!J41+Mar!J41+Apr!J41+May!J41+June!J41+July!J41+Aug!J41+Sep!J41+Oct!J41+Nov!J41+Dec!J41)</f>
        <v>0</v>
      </c>
      <c r="K41" s="700"/>
      <c r="L41" s="701"/>
      <c r="M41" s="75"/>
      <c r="N41" s="60"/>
      <c r="O41" s="484" t="s">
        <v>146</v>
      </c>
      <c r="P41" s="485"/>
      <c r="Q41" s="485"/>
      <c r="R41" s="485"/>
      <c r="S41" s="485"/>
      <c r="T41" s="485"/>
      <c r="U41" s="485"/>
      <c r="V41" s="485"/>
      <c r="W41" s="486"/>
      <c r="X41" s="754">
        <f>(Jan!X41+Feb!X41+Mar!X41+Apr!X41+May!X41+June!X41+July!X41+Aug!X41+Sep!X41+Oct!X41+Nov!X41+Dec!X41)</f>
        <v>0</v>
      </c>
      <c r="Y41" s="755"/>
      <c r="Z41" s="756"/>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698" t="s">
        <v>147</v>
      </c>
      <c r="C42" s="485"/>
      <c r="D42" s="485"/>
      <c r="E42" s="485"/>
      <c r="F42" s="485"/>
      <c r="G42" s="485"/>
      <c r="H42" s="485"/>
      <c r="I42" s="486"/>
      <c r="J42" s="699">
        <f>(Jan!J42+Feb!J42+Mar!J42+Apr!J42+May!J42+June!J42+July!J42+Aug!J42+Sep!J42+Oct!J42+Nov!J42+Dec!J42)</f>
        <v>0</v>
      </c>
      <c r="K42" s="700"/>
      <c r="L42" s="701"/>
      <c r="M42" s="75"/>
      <c r="N42" s="95"/>
      <c r="O42" s="484" t="s">
        <v>366</v>
      </c>
      <c r="P42" s="485"/>
      <c r="Q42" s="485"/>
      <c r="R42" s="485"/>
      <c r="S42" s="485"/>
      <c r="T42" s="485"/>
      <c r="U42" s="485"/>
      <c r="V42" s="485"/>
      <c r="W42" s="486"/>
      <c r="X42" s="754">
        <f>(Jan!X42+Feb!X42+Mar!X42+Apr!X42+May!X42+June!X42+July!X42+Aug!X42+Sep!X42+Oct!X42+Nov!X42+Dec!X42)</f>
        <v>0</v>
      </c>
      <c r="Y42" s="755"/>
      <c r="Z42" s="756"/>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698" t="s">
        <v>358</v>
      </c>
      <c r="C43" s="485"/>
      <c r="D43" s="485"/>
      <c r="E43" s="485"/>
      <c r="F43" s="485"/>
      <c r="G43" s="485"/>
      <c r="H43" s="485"/>
      <c r="I43" s="486"/>
      <c r="J43" s="699">
        <f>(Jan!J43+Feb!J43+Mar!J43+Apr!J43+May!J43+June!J43+July!J43+Aug!J43+Sep!J43+Oct!J43+Nov!J43+Dec!J43)</f>
        <v>0</v>
      </c>
      <c r="K43" s="700"/>
      <c r="L43" s="701"/>
      <c r="M43" s="75"/>
      <c r="N43" s="95"/>
      <c r="O43" s="484" t="s">
        <v>148</v>
      </c>
      <c r="P43" s="485"/>
      <c r="Q43" s="485"/>
      <c r="R43" s="485"/>
      <c r="S43" s="485"/>
      <c r="T43" s="485"/>
      <c r="U43" s="485"/>
      <c r="V43" s="485"/>
      <c r="W43" s="486"/>
      <c r="X43" s="754">
        <f>(Jan!X43+Feb!X43+Mar!X43+Apr!X43+May!X43+June!X43+July!X43+Aug!X43+Sep!X43+Oct!X43+Nov!X43+Dec!X43)</f>
        <v>0</v>
      </c>
      <c r="Y43" s="755"/>
      <c r="Z43" s="756"/>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698" t="s">
        <v>321</v>
      </c>
      <c r="C44" s="485"/>
      <c r="D44" s="485"/>
      <c r="E44" s="485"/>
      <c r="F44" s="485"/>
      <c r="G44" s="485"/>
      <c r="H44" s="485"/>
      <c r="I44" s="486"/>
      <c r="J44" s="699">
        <f>(Jan!J44+Feb!J44+Mar!J44+Apr!J44+May!J44+June!J44+July!J44+Aug!J44+Sep!J44+Oct!J44+Nov!J44+Dec!J44)</f>
        <v>0</v>
      </c>
      <c r="K44" s="700"/>
      <c r="L44" s="701"/>
      <c r="M44" s="75">
        <f>MIN(AD39,AD40)</f>
        <v>0</v>
      </c>
      <c r="N44" s="75"/>
      <c r="O44" s="757" t="s">
        <v>149</v>
      </c>
      <c r="P44" s="758"/>
      <c r="Q44" s="758"/>
      <c r="R44" s="758"/>
      <c r="S44" s="758"/>
      <c r="T44" s="758"/>
      <c r="U44" s="758"/>
      <c r="V44" s="758"/>
      <c r="W44" s="759"/>
      <c r="X44" s="760">
        <f>(Jan!X44+Feb!X44+Mar!X44+Apr!X44+May!X44+June!X44+July!X44+Aug!X44+Sep!X44+Oct!X44+Nov!X44+Dec!X44)</f>
        <v>0</v>
      </c>
      <c r="Y44" s="761"/>
      <c r="Z44" s="762"/>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698" t="s">
        <v>152</v>
      </c>
      <c r="C45" s="485"/>
      <c r="D45" s="485"/>
      <c r="E45" s="485"/>
      <c r="F45" s="485"/>
      <c r="G45" s="485"/>
      <c r="H45" s="485"/>
      <c r="I45" s="486"/>
      <c r="J45" s="699">
        <f>(Jan!J45+Feb!J45+Mar!J45+Apr!J45+May!J45+June!J45+July!J45+Aug!J45+Sep!J45+Oct!J45+Nov!J45+Dec!J45)</f>
        <v>0</v>
      </c>
      <c r="K45" s="700"/>
      <c r="L45" s="701"/>
      <c r="M45" s="75"/>
      <c r="N45" s="75" t="s">
        <v>44</v>
      </c>
      <c r="O45" s="684" t="s">
        <v>415</v>
      </c>
      <c r="P45" s="737"/>
      <c r="Q45" s="737"/>
      <c r="R45" s="737"/>
      <c r="S45" s="737"/>
      <c r="T45" s="737"/>
      <c r="U45" s="737"/>
      <c r="V45" s="737"/>
      <c r="W45" s="738"/>
      <c r="X45" s="760">
        <f>(Jan!X45+Feb!X45+Mar!X45+Apr!X45+May!X45+June!X45+July!X45+Aug!X45+Sep!X45+Oct!X45+Nov!X45+Dec!X45)</f>
        <v>0</v>
      </c>
      <c r="Y45" s="761"/>
      <c r="Z45" s="762"/>
      <c r="AA45" s="409"/>
      <c r="AB45" s="77"/>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698" t="s">
        <v>361</v>
      </c>
      <c r="C46" s="485"/>
      <c r="D46" s="485"/>
      <c r="E46" s="485"/>
      <c r="F46" s="485"/>
      <c r="G46" s="485"/>
      <c r="H46" s="485"/>
      <c r="I46" s="486"/>
      <c r="J46" s="699">
        <f>(Jan!J46+Feb!J46+Mar!J46+Apr!J46+May!J46+June!J46+July!J46+Aug!J46+Sep!J46+Oct!J46+Nov!J46+Dec!J46)</f>
        <v>0</v>
      </c>
      <c r="K46" s="700"/>
      <c r="L46" s="701"/>
      <c r="M46" s="76"/>
      <c r="O46" s="597" t="s">
        <v>359</v>
      </c>
      <c r="P46" s="598"/>
      <c r="Q46" s="598"/>
      <c r="R46" s="598"/>
      <c r="S46" s="598"/>
      <c r="T46" s="598"/>
      <c r="U46" s="598"/>
      <c r="V46" s="598"/>
      <c r="W46" s="599"/>
      <c r="X46" s="763">
        <v>0</v>
      </c>
      <c r="Y46" s="764"/>
      <c r="Z46" s="765"/>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698" t="s">
        <v>153</v>
      </c>
      <c r="C47" s="485"/>
      <c r="D47" s="485"/>
      <c r="E47" s="485"/>
      <c r="F47" s="485"/>
      <c r="G47" s="485"/>
      <c r="H47" s="485"/>
      <c r="I47" s="486"/>
      <c r="J47" s="699">
        <f>(Jan!J47+Feb!J47+Mar!J47+Apr!J47+May!J47+June!J47+July!J47+Aug!J47+Sep!J47+Oct!J47+Nov!J47+Dec!J47)</f>
        <v>0</v>
      </c>
      <c r="K47" s="700"/>
      <c r="L47" s="701"/>
      <c r="M47" s="169" t="e">
        <f>J47/J46</f>
        <v>#DIV/0!</v>
      </c>
      <c r="N47" s="76"/>
      <c r="O47" s="597" t="s">
        <v>360</v>
      </c>
      <c r="P47" s="598"/>
      <c r="Q47" s="598"/>
      <c r="R47" s="598"/>
      <c r="S47" s="598"/>
      <c r="T47" s="598"/>
      <c r="U47" s="598"/>
      <c r="V47" s="598"/>
      <c r="W47" s="599"/>
      <c r="X47" s="763">
        <v>0</v>
      </c>
      <c r="Y47" s="764"/>
      <c r="Z47" s="765"/>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766" t="s">
        <v>362</v>
      </c>
      <c r="C48" s="767"/>
      <c r="D48" s="767"/>
      <c r="E48" s="767"/>
      <c r="F48" s="767"/>
      <c r="G48" s="767"/>
      <c r="H48" s="767"/>
      <c r="I48" s="768"/>
      <c r="J48" s="699">
        <f>(Jan!J48+Feb!J48+Mar!J48+Apr!J48+May!J48+June!J48+July!J48+Aug!J48+Sep!J48+Oct!J48+Nov!J48+Dec!J48)</f>
        <v>0</v>
      </c>
      <c r="K48" s="700"/>
      <c r="L48" s="701"/>
      <c r="M48" s="75"/>
      <c r="N48" s="60"/>
      <c r="O48" s="597" t="s">
        <v>310</v>
      </c>
      <c r="P48" s="598"/>
      <c r="Q48" s="598"/>
      <c r="R48" s="598"/>
      <c r="S48" s="598"/>
      <c r="T48" s="598"/>
      <c r="U48" s="598"/>
      <c r="V48" s="598"/>
      <c r="W48" s="599"/>
      <c r="X48" s="769">
        <f>(Jan!X48+Feb!X48+Mar!X48+Apr!X48+May!X48+June!X48+July!X48+Aug!X48+Sep!X48+Oct!X48+Nov!X48+Dec!X48)</f>
        <v>0</v>
      </c>
      <c r="Y48" s="770"/>
      <c r="Z48" s="771"/>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766" t="s">
        <v>156</v>
      </c>
      <c r="C49" s="767"/>
      <c r="D49" s="767"/>
      <c r="E49" s="767"/>
      <c r="F49" s="767"/>
      <c r="G49" s="767"/>
      <c r="H49" s="767"/>
      <c r="I49" s="768"/>
      <c r="J49" s="699">
        <f>(Jan!J49+Feb!J49+Mar!J49+Apr!J49+May!J49+June!J49+July!J49+Aug!J49+Sep!J49+Oct!J49+Nov!J49+Dec!J49)</f>
        <v>0</v>
      </c>
      <c r="K49" s="700"/>
      <c r="L49" s="701"/>
      <c r="M49" s="75"/>
      <c r="N49" s="78"/>
      <c r="O49" s="772"/>
      <c r="P49" s="773"/>
      <c r="Q49" s="773"/>
      <c r="R49" s="773"/>
      <c r="S49" s="773"/>
      <c r="T49" s="773"/>
      <c r="U49" s="773"/>
      <c r="V49" s="773"/>
      <c r="W49" s="774"/>
      <c r="X49" s="769">
        <f>(Jan!X49+Feb!X49+Mar!X49+Apr!X49+May!X49+June!X49+July!X49+Aug!X49+Sep!X49+Oct!X49+Nov!X49+Dec!X49)</f>
        <v>0</v>
      </c>
      <c r="Y49" s="770"/>
      <c r="Z49" s="771"/>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63"/>
      <c r="B50" s="698" t="s">
        <v>424</v>
      </c>
      <c r="C50" s="485"/>
      <c r="D50" s="485"/>
      <c r="E50" s="485"/>
      <c r="F50" s="485"/>
      <c r="G50" s="485"/>
      <c r="H50" s="485"/>
      <c r="I50" s="486"/>
      <c r="J50" s="791">
        <f>(Jan!J50+Feb!J50+Mar!J50+Apr!J50+May!J50+June!J50+July!J50+Aug!J50+Sep!J50+Oct!J50+Nov!J50+Dec!J50)</f>
        <v>0</v>
      </c>
      <c r="K50" s="792"/>
      <c r="L50" s="793"/>
      <c r="M50" s="75"/>
      <c r="N50" s="79"/>
      <c r="O50" s="772"/>
      <c r="P50" s="773"/>
      <c r="Q50" s="773"/>
      <c r="R50" s="773"/>
      <c r="S50" s="773"/>
      <c r="T50" s="773"/>
      <c r="U50" s="773"/>
      <c r="V50" s="773"/>
      <c r="W50" s="774"/>
      <c r="X50" s="769">
        <f>(Jan!X50+Feb!X50+Mar!X50+Apr!X50+May!X50+June!X50+July!X50+Aug!X50+Sep!X50+Oct!X50+Nov!X50+Dec!X50)</f>
        <v>0</v>
      </c>
      <c r="Y50" s="770"/>
      <c r="Z50" s="771"/>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64"/>
      <c r="B51" s="788"/>
      <c r="C51" s="789"/>
      <c r="D51" s="789"/>
      <c r="E51" s="789"/>
      <c r="F51" s="789"/>
      <c r="G51" s="789"/>
      <c r="H51" s="789"/>
      <c r="I51" s="790"/>
      <c r="J51" s="791">
        <f>(Jan!J51+Feb!J51+Mar!J51+Apr!J51+May!J51+June!J51+July!J51+Aug!J51+Sep!J51+Oct!J51+Nov!J51+Dec!J51)</f>
        <v>0</v>
      </c>
      <c r="K51" s="792"/>
      <c r="L51" s="793"/>
      <c r="M51" s="75"/>
      <c r="N51" s="79"/>
      <c r="O51" s="772"/>
      <c r="P51" s="773"/>
      <c r="Q51" s="773"/>
      <c r="R51" s="773"/>
      <c r="S51" s="773"/>
      <c r="T51" s="773"/>
      <c r="U51" s="773"/>
      <c r="V51" s="773"/>
      <c r="W51" s="774"/>
      <c r="X51" s="769">
        <f>(Jan!X51+Feb!X51+Mar!X51+Apr!X51+May!X51+June!X51+July!X51+Aug!X51+Sep!X51+Oct!X51+Nov!X51+Dec!X51)</f>
        <v>0</v>
      </c>
      <c r="Y51" s="770"/>
      <c r="Z51" s="771"/>
      <c r="AA51" s="79"/>
      <c r="AB51" s="117"/>
      <c r="AC51" s="67"/>
      <c r="AH51" s="604"/>
      <c r="AI51" s="604"/>
      <c r="AJ51" s="604"/>
      <c r="AK51" s="604"/>
      <c r="AL51" s="604"/>
      <c r="AM51" s="604"/>
      <c r="AN51" s="604"/>
      <c r="AO51" s="604"/>
      <c r="AP51" s="604"/>
      <c r="AQ51" s="604"/>
      <c r="AR51" s="604"/>
      <c r="AS51" s="604"/>
      <c r="AT51" s="604"/>
      <c r="AU51" s="604"/>
      <c r="AV51" s="604"/>
      <c r="BS51" s="596"/>
      <c r="BT51" s="596"/>
      <c r="BU51" s="84"/>
      <c r="BV51" s="84"/>
      <c r="BW51" s="84"/>
      <c r="BX51" s="84"/>
      <c r="BY51" s="84"/>
      <c r="BZ51" s="84"/>
      <c r="CA51" s="84"/>
    </row>
    <row r="52" spans="1:120" ht="15" customHeight="1" x14ac:dyDescent="0.2">
      <c r="A52" s="664"/>
      <c r="B52" s="788"/>
      <c r="C52" s="789"/>
      <c r="D52" s="789"/>
      <c r="E52" s="789"/>
      <c r="F52" s="789"/>
      <c r="G52" s="789"/>
      <c r="H52" s="789"/>
      <c r="I52" s="790"/>
      <c r="J52" s="791">
        <f>(Jan!J52+Feb!J52+Mar!J52+Apr!J52+May!J52+June!J52+July!J52+Aug!J52+Sep!J52+Oct!J52+Nov!J52+Dec!J52)</f>
        <v>0</v>
      </c>
      <c r="K52" s="792"/>
      <c r="L52" s="793"/>
      <c r="M52" s="75"/>
      <c r="N52" s="79"/>
      <c r="O52" s="772"/>
      <c r="P52" s="773"/>
      <c r="Q52" s="773"/>
      <c r="R52" s="773"/>
      <c r="S52" s="773"/>
      <c r="T52" s="773"/>
      <c r="U52" s="773"/>
      <c r="V52" s="773"/>
      <c r="W52" s="774"/>
      <c r="X52" s="769">
        <f>(Jan!X52+Feb!X52+Mar!X52+Apr!X52+May!X52+June!X52+July!X52+Aug!X52+Sep!X52+Oct!X52+Nov!X52+Dec!X52)</f>
        <v>0</v>
      </c>
      <c r="Y52" s="770"/>
      <c r="Z52" s="77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64"/>
      <c r="B53" s="788"/>
      <c r="C53" s="789"/>
      <c r="D53" s="789"/>
      <c r="E53" s="789"/>
      <c r="F53" s="789"/>
      <c r="G53" s="789"/>
      <c r="H53" s="789"/>
      <c r="I53" s="790"/>
      <c r="J53" s="791">
        <f>(Jan!J53+Feb!J53+Mar!J53+Apr!J53+May!J53+June!J53+July!J53+Aug!J53+Sep!J53+Oct!J53+Nov!J53+Dec!J53)</f>
        <v>0</v>
      </c>
      <c r="K53" s="792"/>
      <c r="L53" s="793"/>
      <c r="M53" s="75"/>
      <c r="N53" s="631" t="s">
        <v>155</v>
      </c>
      <c r="O53" s="634" t="s">
        <v>151</v>
      </c>
      <c r="P53" s="635"/>
      <c r="Q53" s="635"/>
      <c r="R53" s="635"/>
      <c r="S53" s="635"/>
      <c r="T53" s="635"/>
      <c r="U53" s="635"/>
      <c r="V53" s="635"/>
      <c r="W53" s="636"/>
      <c r="X53" s="637">
        <f>X25-J56</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64"/>
      <c r="B54" s="788"/>
      <c r="C54" s="789"/>
      <c r="D54" s="789"/>
      <c r="E54" s="789"/>
      <c r="F54" s="789"/>
      <c r="G54" s="789"/>
      <c r="H54" s="789"/>
      <c r="I54" s="790"/>
      <c r="J54" s="791">
        <f>(Jan!J54+Feb!J54+Mar!J54+Apr!J54+May!J54+June!J54+July!J54+Aug!J54+Sep!J54+Oct!J54+Nov!J54+Dec!J54)</f>
        <v>0</v>
      </c>
      <c r="K54" s="792"/>
      <c r="L54" s="793"/>
      <c r="M54" s="75"/>
      <c r="N54" s="632"/>
      <c r="O54" s="675" t="s">
        <v>425</v>
      </c>
      <c r="P54" s="676"/>
      <c r="Q54" s="676"/>
      <c r="R54" s="676"/>
      <c r="S54" s="676"/>
      <c r="T54" s="676"/>
      <c r="U54" s="676"/>
      <c r="V54" s="794">
        <v>1.4999999999999999E-2</v>
      </c>
      <c r="W54" s="795"/>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64"/>
      <c r="B55" s="788"/>
      <c r="C55" s="789"/>
      <c r="D55" s="789"/>
      <c r="E55" s="789"/>
      <c r="F55" s="789"/>
      <c r="G55" s="789"/>
      <c r="H55" s="789"/>
      <c r="I55" s="790"/>
      <c r="J55" s="791">
        <f>(Jan!J55+Feb!J55+Mar!J55+Apr!J55+May!J55+June!J55+July!J55+Aug!J55+Sep!J55+Oct!J55+Nov!J55+Dec!J55)</f>
        <v>0</v>
      </c>
      <c r="K55" s="792"/>
      <c r="L55" s="793"/>
      <c r="M55" s="75"/>
      <c r="N55" s="632"/>
      <c r="O55" s="619" t="s">
        <v>157</v>
      </c>
      <c r="P55" s="620"/>
      <c r="Q55" s="620"/>
      <c r="R55" s="620"/>
      <c r="S55" s="620"/>
      <c r="T55" s="620"/>
      <c r="U55" s="620"/>
      <c r="V55" s="796" t="e">
        <f ca="1">'2025 Tax Estimator'!E35</f>
        <v>#N/A</v>
      </c>
      <c r="W55" s="797">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64"/>
      <c r="B56" s="649" t="s">
        <v>158</v>
      </c>
      <c r="C56" s="650"/>
      <c r="D56" s="650"/>
      <c r="E56" s="650"/>
      <c r="F56" s="650"/>
      <c r="G56" s="650"/>
      <c r="H56" s="650"/>
      <c r="I56" s="651"/>
      <c r="J56" s="652">
        <f>SUM(J20:L55)-F23+X31+X36+X44+X45+X48+X49+X50+X51+X52</f>
        <v>0</v>
      </c>
      <c r="K56" s="653"/>
      <c r="L56" s="654"/>
      <c r="M56" s="75"/>
      <c r="N56" s="633"/>
      <c r="O56" s="655" t="s">
        <v>159</v>
      </c>
      <c r="P56" s="656"/>
      <c r="Q56" s="656"/>
      <c r="R56" s="656"/>
      <c r="S56" s="656"/>
      <c r="T56" s="656"/>
      <c r="U56" s="657"/>
      <c r="V56" s="796">
        <v>4.9500000000000002E-2</v>
      </c>
      <c r="W56" s="797">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64"/>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G0Pl0VP+mtfsYmXTjG8QT/iSswQzlqKoXoG846NyLAlYk+BjoN+zCYVyJQzFb+l3kSb/myNFtLUXYxxLVX7WOQ==" saltValue="dbGYMeYDFOzgwyg4anT88w==" spinCount="100000" sheet="1" objects="1" scenarios="1"/>
  <mergeCells count="223">
    <mergeCell ref="A50:A57"/>
    <mergeCell ref="AI28:AK28"/>
    <mergeCell ref="AI29:AK29"/>
    <mergeCell ref="AI30:AK30"/>
    <mergeCell ref="AI31:AK31"/>
    <mergeCell ref="AI32:AK32"/>
    <mergeCell ref="AI33:AK33"/>
    <mergeCell ref="AI34:AK34"/>
    <mergeCell ref="AI35:AK35"/>
    <mergeCell ref="J55:L55"/>
    <mergeCell ref="O55:U55"/>
    <mergeCell ref="V55:W55"/>
    <mergeCell ref="X55:Z55"/>
    <mergeCell ref="B51:I51"/>
    <mergeCell ref="J51:L51"/>
    <mergeCell ref="O51:W51"/>
    <mergeCell ref="X51:Z51"/>
    <mergeCell ref="B52:I52"/>
    <mergeCell ref="J52:L52"/>
    <mergeCell ref="O52:W52"/>
    <mergeCell ref="X52:Z52"/>
    <mergeCell ref="B50:I50"/>
    <mergeCell ref="J50:L50"/>
    <mergeCell ref="O50:W50"/>
    <mergeCell ref="U1:Y2"/>
    <mergeCell ref="AI19:AK19"/>
    <mergeCell ref="AI20:AK20"/>
    <mergeCell ref="AI21:AK21"/>
    <mergeCell ref="AI22:AK22"/>
    <mergeCell ref="AI23:AK23"/>
    <mergeCell ref="AI24:AK24"/>
    <mergeCell ref="AI25:AK25"/>
    <mergeCell ref="AI26:AK26"/>
    <mergeCell ref="AI27:AK27"/>
    <mergeCell ref="N19:AB19"/>
    <mergeCell ref="D5:N5"/>
    <mergeCell ref="O5:P5"/>
    <mergeCell ref="Q5:T5"/>
    <mergeCell ref="U5:W5"/>
    <mergeCell ref="X5:AA5"/>
    <mergeCell ref="B53:I53"/>
    <mergeCell ref="J53:L53"/>
    <mergeCell ref="N53:N56"/>
    <mergeCell ref="O53:W53"/>
    <mergeCell ref="X53:Z53"/>
    <mergeCell ref="AA53:AB57"/>
    <mergeCell ref="B54:I54"/>
    <mergeCell ref="J54:L54"/>
    <mergeCell ref="O54:U54"/>
    <mergeCell ref="V54:W54"/>
    <mergeCell ref="B56:I56"/>
    <mergeCell ref="J56:L56"/>
    <mergeCell ref="O56:U56"/>
    <mergeCell ref="V56:W56"/>
    <mergeCell ref="X56:Z56"/>
    <mergeCell ref="X54:Z54"/>
    <mergeCell ref="B55:I55"/>
    <mergeCell ref="X50:Z50"/>
    <mergeCell ref="AH50:AV50"/>
    <mergeCell ref="BS50:BT50"/>
    <mergeCell ref="B49:I49"/>
    <mergeCell ref="J49:L49"/>
    <mergeCell ref="O49:W49"/>
    <mergeCell ref="X49:Z49"/>
    <mergeCell ref="AH49:AV49"/>
    <mergeCell ref="BS49:BT49"/>
    <mergeCell ref="B48:I48"/>
    <mergeCell ref="J48:L48"/>
    <mergeCell ref="O48:W48"/>
    <mergeCell ref="X48:Z48"/>
    <mergeCell ref="AH48:AV48"/>
    <mergeCell ref="BS48:BT48"/>
    <mergeCell ref="BS46:BT46"/>
    <mergeCell ref="B47:I47"/>
    <mergeCell ref="J46:L46"/>
    <mergeCell ref="O47:W47"/>
    <mergeCell ref="X47:Z47"/>
    <mergeCell ref="AH47:AV47"/>
    <mergeCell ref="BS47:BT47"/>
    <mergeCell ref="B45:I45"/>
    <mergeCell ref="J45:L45"/>
    <mergeCell ref="AH45:AV45"/>
    <mergeCell ref="BS45:BT45"/>
    <mergeCell ref="B46:I46"/>
    <mergeCell ref="O46:W46"/>
    <mergeCell ref="X46:Z46"/>
    <mergeCell ref="AH46:AV46"/>
    <mergeCell ref="J47:L47"/>
    <mergeCell ref="O45:W45"/>
    <mergeCell ref="X45:Z45"/>
    <mergeCell ref="O44:W44"/>
    <mergeCell ref="X44:Z44"/>
    <mergeCell ref="AH44:AV44"/>
    <mergeCell ref="BS44:BT44"/>
    <mergeCell ref="AH42:AV42"/>
    <mergeCell ref="BS42:BT42"/>
    <mergeCell ref="B43:I43"/>
    <mergeCell ref="J44:L44"/>
    <mergeCell ref="O43:W43"/>
    <mergeCell ref="X43:Z43"/>
    <mergeCell ref="AH43:AV43"/>
    <mergeCell ref="BS43:BT43"/>
    <mergeCell ref="J43:L43"/>
    <mergeCell ref="B44:I44"/>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30:L30"/>
    <mergeCell ref="O29:W29"/>
    <mergeCell ref="X29:Z29"/>
    <mergeCell ref="O30:W30"/>
    <mergeCell ref="X30:Z30"/>
    <mergeCell ref="B30:I30"/>
    <mergeCell ref="J29:L29"/>
    <mergeCell ref="B26:I26"/>
    <mergeCell ref="J26:L26"/>
    <mergeCell ref="B27:I27"/>
    <mergeCell ref="J27:L27"/>
    <mergeCell ref="N27:AB27"/>
    <mergeCell ref="B28:I28"/>
    <mergeCell ref="J28:L28"/>
    <mergeCell ref="O28:W28"/>
    <mergeCell ref="X28:Z28"/>
    <mergeCell ref="J24:L24"/>
    <mergeCell ref="O24:W24"/>
    <mergeCell ref="X24:Z24"/>
    <mergeCell ref="B25:I25"/>
    <mergeCell ref="J25:L25"/>
    <mergeCell ref="O25:W25"/>
    <mergeCell ref="X25:Z25"/>
    <mergeCell ref="B22:G22"/>
    <mergeCell ref="H22:I22"/>
    <mergeCell ref="J22:L22"/>
    <mergeCell ref="O22:W22"/>
    <mergeCell ref="X22:Z22"/>
    <mergeCell ref="J23:L23"/>
    <mergeCell ref="O23:W23"/>
    <mergeCell ref="X23:Z23"/>
    <mergeCell ref="F23:I23"/>
    <mergeCell ref="B23:E23"/>
    <mergeCell ref="B13:C13"/>
    <mergeCell ref="D13:H13"/>
    <mergeCell ref="I13:L13"/>
    <mergeCell ref="B7:H7"/>
    <mergeCell ref="J7:R7"/>
    <mergeCell ref="S7:Y7"/>
    <mergeCell ref="Z7:AA7"/>
    <mergeCell ref="J10:AA10"/>
    <mergeCell ref="B11:C11"/>
    <mergeCell ref="D11:H11"/>
    <mergeCell ref="J11:L11"/>
    <mergeCell ref="M11:AA11"/>
    <mergeCell ref="M13:S13"/>
    <mergeCell ref="T13:U13"/>
    <mergeCell ref="V13:AA13"/>
    <mergeCell ref="B9:R9"/>
    <mergeCell ref="S9:AA9"/>
    <mergeCell ref="AH51:AV51"/>
    <mergeCell ref="BS51:BT51"/>
    <mergeCell ref="AH52:AV52"/>
    <mergeCell ref="BS52:BT52"/>
    <mergeCell ref="AH53:AV53"/>
    <mergeCell ref="BS53:BT53"/>
    <mergeCell ref="D1:T2"/>
    <mergeCell ref="D3:T3"/>
    <mergeCell ref="B15:J15"/>
    <mergeCell ref="K15:AB15"/>
    <mergeCell ref="B20:I20"/>
    <mergeCell ref="J20:L20"/>
    <mergeCell ref="O20:W20"/>
    <mergeCell ref="X20:Z20"/>
    <mergeCell ref="B21:I21"/>
    <mergeCell ref="J21:L21"/>
    <mergeCell ref="O21:W21"/>
    <mergeCell ref="X21:Z21"/>
    <mergeCell ref="D17:K17"/>
    <mergeCell ref="N17:Q17"/>
    <mergeCell ref="U17:AA17"/>
    <mergeCell ref="B18:AA18"/>
    <mergeCell ref="B19:L19"/>
    <mergeCell ref="B5:C5"/>
  </mergeCells>
  <conditionalFormatting sqref="X46:Z52">
    <cfRule type="expression" priority="1">
      <formula>LEN($X$46:$Z$50)</formula>
    </cfRule>
  </conditionalFormatting>
  <dataValidations disablePrompts="1" count="9">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3E4D1C5-18FA-4865-A95A-B395DBB52DA2}">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6D61BDB2-F612-49E9-A3EE-5AF55B678863}">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1402787-BE51-40BD-9CCD-50130A141E2F}">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347DD7E2-3B76-4E2A-9A0B-62F80AB4C83E}">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C975117C-74A5-4480-85FF-A50E0E270D3B}">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853ABD28-669C-49BE-A2F3-7220C11BFC57}">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1259F578-9551-40B0-83E1-65A698498A8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3641B83D-C730-48D0-8168-EEC0FBF364DF}">
      <formula1>$AY$23:$AY$28</formula1>
    </dataValidation>
    <dataValidation type="list" allowBlank="1" showInputMessage="1" showErrorMessage="1" sqref="S9:AA9" xr:uid="{CAAF0C32-1D27-43BC-9346-520993F70378}">
      <formula1>$AY$66:$AY$70</formula1>
    </dataValidation>
  </dataValidations>
  <hyperlinks>
    <hyperlink ref="B33:I33" r:id="rId1" display="Payroll Processing Fee" xr:uid="{6CCFBED6-84EF-4AEF-862A-D36691A8FA08}"/>
    <hyperlink ref="S7:Y7" r:id="rId2" display="Business Activity Codes" xr:uid="{C98C0790-1153-40CB-A4CF-19515AB5911B}"/>
    <hyperlink ref="CD22:CK22" r:id="rId3" display="Payroll Processing Fee" xr:uid="{C89122BA-D888-4184-AA01-97815F846786}"/>
    <hyperlink ref="CD34:CK34" r:id="rId4" display="Home Office ( Safe Harbor)" xr:uid="{9D25662E-66C0-4EF5-B1A8-D1F78148484C}"/>
    <hyperlink ref="AI19:AK19" location="Jan!A1" display="Jan!A1" xr:uid="{F2138B81-DC87-4F3B-A859-B4913B714C61}"/>
    <hyperlink ref="AI20:AK20" location="Feb!A1" display="Feb!A1" xr:uid="{933D8C98-87CA-4691-BDEE-887019182129}"/>
    <hyperlink ref="AI21:AK21" location="Mar!A1" display="Mar!A1" xr:uid="{6B50AD9B-694B-41C9-927F-0E07FEA2A0FE}"/>
    <hyperlink ref="AI22:AK22" location="Apr!A1" display="Apr!A1" xr:uid="{57BA2B92-0E34-40E3-AA17-C48CED383E08}"/>
    <hyperlink ref="AI23:AK23" location="May!A1" display="May!A1" xr:uid="{6D68D753-83F4-42DE-A7B9-3E0C2C1D0159}"/>
    <hyperlink ref="AI24:AK24" location="June!A1" display="June!A1" xr:uid="{8F940C00-1C59-4A90-B02D-5D36C98C2A90}"/>
    <hyperlink ref="AI25:AK25" location="July!A1" display="July!A1" xr:uid="{02869B34-1A56-4ED5-BF95-891A2A7D40FE}"/>
    <hyperlink ref="AI26:AK26" location="Aug!A1" display="Aug!A1" xr:uid="{6A5F17E1-9664-4AF2-8E37-87BB57CED522}"/>
    <hyperlink ref="AI27:AK27" location="Sep!A1" display="Sep!A1" xr:uid="{AEF3B555-BE72-4C76-A69F-D3C4878956C7}"/>
    <hyperlink ref="AI28:AK28" location="Oct!A1" display="Oct!A1" xr:uid="{C762DC3D-01A9-4FD3-B66C-B622735F2332}"/>
    <hyperlink ref="AI29:AK29" location="Nov!A1" display="Nov!A1" xr:uid="{D70A9AED-9132-4159-8AF8-31ECEE1C3F25}"/>
    <hyperlink ref="AI30:AK30" location="Dec!A1" display="Dec!A1" xr:uid="{6B993BC9-FDB5-47D5-913C-A0881896FB43}"/>
    <hyperlink ref="AI31:AK31" location="'YTD- 2025'!A1" display="YTD - 2025" xr:uid="{0FA02861-01EA-4B14-B068-15FE6637DDE2}"/>
    <hyperlink ref="AI32:AK32" location="'Main Tab'!A1" display="Main Tab" xr:uid="{3BE7B752-28D5-455F-AB5D-122F6E61E254}"/>
    <hyperlink ref="AI33:AK33" location="PandL!A1" display="Profit and Loss" xr:uid="{109938A0-7B20-4849-87CF-48974895D286}"/>
    <hyperlink ref="AI34:AK34" location="'Balance sheet'!A1" display="Balance Sheet" xr:uid="{D60E28AD-9104-49EA-9B59-4E2E37C28E92}"/>
    <hyperlink ref="AI35:AK35" location="'2024 Tax Estimator'!A1" display="Estimate" xr:uid="{8746E724-0CB0-465F-BE79-726E763D9A96}"/>
    <hyperlink ref="B48:I48" location="'Basic Information'!A1" display="Other Exp not listed Above" xr:uid="{08273232-3770-4F1E-A0F0-5312D1C8D65B}"/>
  </hyperlinks>
  <pageMargins left="0.25" right="0.25" top="0.25" bottom="0" header="0.05" footer="0"/>
  <pageSetup orientation="portrait" r:id="rId5"/>
  <headerFooter alignWithMargins="0"/>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0FA9-D597-4206-BCE8-2EDC6ADFDEAA}">
  <sheetPr codeName="Sheet11">
    <tabColor rgb="FF00B050"/>
  </sheetPr>
  <dimension ref="A1:GV526"/>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3" width="3.140625" style="64" customWidth="1"/>
    <col min="34" max="58" width="3.140625" style="64" hidden="1" customWidth="1"/>
    <col min="59" max="59" width="5.28515625" style="64" hidden="1" customWidth="1"/>
    <col min="60" max="66" width="3.140625" style="64" hidden="1" customWidth="1"/>
    <col min="67" max="70" width="9.140625" style="64"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204" s="84" customFormat="1"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798">
        <v>2025</v>
      </c>
      <c r="V1" s="682"/>
      <c r="W1" s="682"/>
      <c r="X1" s="682"/>
      <c r="Y1" s="682"/>
      <c r="Z1" s="62"/>
      <c r="AA1" s="62"/>
      <c r="AB1" s="63"/>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6"/>
      <c r="GP1" s="86"/>
      <c r="GQ1" s="86"/>
      <c r="GR1" s="86"/>
      <c r="GS1" s="86"/>
      <c r="GT1" s="86"/>
      <c r="GU1" s="86"/>
      <c r="GV1" s="86"/>
    </row>
    <row r="2" spans="1:204" s="84" customFormat="1"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C2" s="64"/>
      <c r="AD2" s="64"/>
      <c r="AE2" s="64"/>
      <c r="AF2" s="64"/>
      <c r="AG2" s="64"/>
      <c r="AH2" s="89"/>
      <c r="AI2" s="89"/>
      <c r="AJ2" s="89"/>
      <c r="AK2" s="89"/>
      <c r="AL2" s="89"/>
      <c r="AM2" s="89"/>
      <c r="AN2" s="89"/>
      <c r="AO2" s="89"/>
      <c r="AP2" s="89"/>
      <c r="AQ2" s="89"/>
      <c r="AR2" s="89"/>
      <c r="AS2" s="89"/>
      <c r="AT2" s="89"/>
      <c r="AU2" s="89"/>
      <c r="AV2" s="64"/>
      <c r="AW2" s="64"/>
      <c r="AX2" s="64"/>
      <c r="AY2" s="64"/>
      <c r="AZ2" s="64"/>
      <c r="BA2" s="64"/>
      <c r="BB2" s="64"/>
      <c r="BC2" s="64"/>
      <c r="BD2" s="64"/>
      <c r="BE2" s="64"/>
      <c r="BF2" s="64"/>
      <c r="BG2" s="64"/>
      <c r="BH2" s="64"/>
      <c r="BI2" s="64"/>
      <c r="BJ2" s="64"/>
      <c r="BK2" s="64"/>
      <c r="BL2" s="68" t="s">
        <v>86</v>
      </c>
      <c r="BM2" s="64"/>
      <c r="BN2" s="64"/>
      <c r="BO2" s="64"/>
      <c r="BP2" s="64"/>
      <c r="BQ2" s="64"/>
      <c r="BR2" s="64"/>
      <c r="BS2" s="64"/>
      <c r="BT2" s="64"/>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6"/>
      <c r="GP2" s="86"/>
      <c r="GQ2" s="86"/>
      <c r="GR2" s="86"/>
      <c r="GS2" s="86"/>
      <c r="GT2" s="86"/>
      <c r="GU2" s="86"/>
      <c r="GV2" s="86"/>
    </row>
    <row r="3" spans="1:204" s="84" customFormat="1"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C3" s="64"/>
      <c r="AD3" s="64"/>
      <c r="AE3" s="64"/>
      <c r="AF3" s="64"/>
      <c r="AG3" s="64"/>
      <c r="AH3" s="89"/>
      <c r="AI3" s="89"/>
      <c r="AJ3" s="89"/>
      <c r="AK3" s="89"/>
      <c r="AL3" s="89"/>
      <c r="AM3" s="89"/>
      <c r="AN3" s="89"/>
      <c r="AO3" s="89"/>
      <c r="AP3" s="89"/>
      <c r="AQ3" s="89"/>
      <c r="AR3" s="89"/>
      <c r="AS3" s="89"/>
      <c r="AT3" s="89"/>
      <c r="AU3" s="89"/>
      <c r="AV3" s="64"/>
      <c r="AW3" s="64"/>
      <c r="AX3" s="64"/>
      <c r="AY3" s="68" t="s">
        <v>66</v>
      </c>
      <c r="AZ3" s="64"/>
      <c r="BA3" s="64"/>
      <c r="BB3" s="64"/>
      <c r="BC3" s="64"/>
      <c r="BD3" s="64"/>
      <c r="BE3" s="64"/>
      <c r="BF3" s="64"/>
      <c r="BG3" s="64"/>
      <c r="BH3" s="64"/>
      <c r="BI3" s="64"/>
      <c r="BJ3" s="64"/>
      <c r="BK3" s="64"/>
      <c r="BL3" s="64" t="s">
        <v>256</v>
      </c>
      <c r="BM3" s="64"/>
      <c r="BN3" s="64"/>
      <c r="BO3" s="64"/>
      <c r="BP3" s="64"/>
      <c r="BQ3" s="64"/>
      <c r="BR3" s="64"/>
      <c r="BS3" s="64"/>
      <c r="BT3" s="64"/>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6"/>
      <c r="GP3" s="86"/>
      <c r="GQ3" s="86"/>
      <c r="GR3" s="86"/>
      <c r="GS3" s="86"/>
      <c r="GT3" s="86"/>
      <c r="GU3" s="86"/>
      <c r="GV3" s="86"/>
    </row>
    <row r="4" spans="1:204" s="84" customFormat="1"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C4" s="64"/>
      <c r="AD4" s="64"/>
      <c r="AE4" s="64"/>
      <c r="AF4" s="64"/>
      <c r="AG4" s="64"/>
      <c r="AH4" s="64"/>
      <c r="AI4" s="64"/>
      <c r="AJ4" s="64"/>
      <c r="AK4" s="64"/>
      <c r="AL4" s="64"/>
      <c r="AM4" s="64"/>
      <c r="AN4" s="64"/>
      <c r="AO4" s="64"/>
      <c r="AP4" s="64"/>
      <c r="AQ4" s="64"/>
      <c r="AR4" s="64"/>
      <c r="AS4" s="64"/>
      <c r="AT4" s="64"/>
      <c r="AU4" s="64"/>
      <c r="AV4" s="64"/>
      <c r="AW4" s="64"/>
      <c r="AX4" s="64"/>
      <c r="AY4" s="68" t="s">
        <v>67</v>
      </c>
      <c r="AZ4" s="64"/>
      <c r="BA4" s="64"/>
      <c r="BB4" s="64"/>
      <c r="BC4" s="64"/>
      <c r="BD4" s="64"/>
      <c r="BE4" s="64"/>
      <c r="BF4" s="64"/>
      <c r="BG4" s="64"/>
      <c r="BH4" s="64"/>
      <c r="BI4" s="64"/>
      <c r="BJ4" s="64"/>
      <c r="BK4" s="64"/>
      <c r="BL4" s="68" t="s">
        <v>88</v>
      </c>
      <c r="BM4" s="64"/>
      <c r="BN4" s="64"/>
      <c r="BO4" s="64"/>
      <c r="BP4" s="64"/>
      <c r="BQ4" s="64"/>
      <c r="BR4" s="64"/>
      <c r="BS4" s="64"/>
      <c r="BT4" s="64"/>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6"/>
      <c r="GP4" s="86"/>
      <c r="GQ4" s="86"/>
      <c r="GR4" s="86"/>
      <c r="GS4" s="86"/>
      <c r="GT4" s="86"/>
      <c r="GU4" s="86"/>
      <c r="GV4" s="86"/>
    </row>
    <row r="5" spans="1:204" s="84" customFormat="1" ht="16.5" customHeight="1" x14ac:dyDescent="0.2">
      <c r="A5" s="60"/>
      <c r="B5" s="802" t="s">
        <v>89</v>
      </c>
      <c r="C5" s="435"/>
      <c r="D5" s="803"/>
      <c r="E5" s="804"/>
      <c r="F5" s="804"/>
      <c r="G5" s="804"/>
      <c r="H5" s="804"/>
      <c r="I5" s="804"/>
      <c r="J5" s="805"/>
      <c r="K5" s="805"/>
      <c r="L5" s="805"/>
      <c r="M5" s="805"/>
      <c r="N5" s="806"/>
      <c r="O5" s="440" t="s">
        <v>68</v>
      </c>
      <c r="P5" s="441"/>
      <c r="Q5" s="807"/>
      <c r="R5" s="808"/>
      <c r="S5" s="808"/>
      <c r="T5" s="809"/>
      <c r="U5" s="445" t="s">
        <v>90</v>
      </c>
      <c r="V5" s="446"/>
      <c r="W5" s="446"/>
      <c r="X5" s="810"/>
      <c r="Y5" s="811"/>
      <c r="Z5" s="811"/>
      <c r="AA5" s="812"/>
      <c r="AB5" s="92"/>
      <c r="AC5" s="64"/>
      <c r="AD5" s="64"/>
      <c r="AE5" s="64"/>
      <c r="AF5" s="93">
        <f>Q5</f>
        <v>0</v>
      </c>
      <c r="AG5" s="67"/>
      <c r="AH5" s="67"/>
      <c r="AI5" s="64"/>
      <c r="AJ5" s="64"/>
      <c r="AK5" s="64"/>
      <c r="AL5" s="64"/>
      <c r="AM5" s="64"/>
      <c r="AN5" s="64"/>
      <c r="AO5" s="64"/>
      <c r="AP5" s="64"/>
      <c r="AQ5" s="64"/>
      <c r="AR5" s="64"/>
      <c r="AS5" s="64"/>
      <c r="AT5" s="64"/>
      <c r="AU5" s="64"/>
      <c r="AV5" s="64"/>
      <c r="AW5" s="64"/>
      <c r="AX5" s="64"/>
      <c r="AY5" s="64" t="s">
        <v>91</v>
      </c>
      <c r="AZ5" s="64"/>
      <c r="BA5" s="64"/>
      <c r="BB5" s="64"/>
      <c r="BC5" s="64"/>
      <c r="BD5" s="64"/>
      <c r="BE5" s="64"/>
      <c r="BF5" s="64"/>
      <c r="BG5" s="64"/>
      <c r="BH5" s="64"/>
      <c r="BI5" s="64"/>
      <c r="BJ5" s="64"/>
      <c r="BK5" s="64"/>
      <c r="BL5" s="64" t="s">
        <v>92</v>
      </c>
      <c r="BM5" s="64"/>
      <c r="BN5" s="64"/>
      <c r="BO5" s="64"/>
      <c r="BP5" s="64"/>
      <c r="BQ5" s="64"/>
      <c r="BR5" s="64"/>
      <c r="BS5" s="64"/>
      <c r="BT5" s="64"/>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6"/>
      <c r="GP5" s="86"/>
      <c r="GQ5" s="86"/>
      <c r="GR5" s="86"/>
      <c r="GS5" s="86"/>
      <c r="GT5" s="86"/>
      <c r="GU5" s="86"/>
      <c r="GV5" s="86"/>
    </row>
    <row r="6" spans="1:204" s="84" customFormat="1" ht="4.5"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t="s">
        <v>255</v>
      </c>
      <c r="BM6" s="64"/>
      <c r="BN6" s="64"/>
      <c r="BO6" s="64"/>
      <c r="BP6" s="64"/>
      <c r="BQ6" s="64"/>
      <c r="BR6" s="64"/>
      <c r="BS6" s="64"/>
      <c r="BT6" s="64"/>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6"/>
      <c r="GP6" s="86"/>
      <c r="GQ6" s="86"/>
      <c r="GR6" s="86"/>
      <c r="GS6" s="86"/>
      <c r="GT6" s="86"/>
      <c r="GU6" s="86"/>
      <c r="GV6" s="86"/>
    </row>
    <row r="7" spans="1:204" s="84" customFormat="1" ht="15" customHeight="1" x14ac:dyDescent="0.25">
      <c r="A7" s="60"/>
      <c r="B7" s="813" t="s">
        <v>86</v>
      </c>
      <c r="C7" s="814"/>
      <c r="D7" s="814"/>
      <c r="E7" s="814"/>
      <c r="F7" s="814"/>
      <c r="G7" s="814"/>
      <c r="H7" s="815"/>
      <c r="I7" s="76"/>
      <c r="J7" s="816" t="s">
        <v>93</v>
      </c>
      <c r="K7" s="817"/>
      <c r="L7" s="817"/>
      <c r="M7" s="817"/>
      <c r="N7" s="817"/>
      <c r="O7" s="817"/>
      <c r="P7" s="817"/>
      <c r="Q7" s="817"/>
      <c r="R7" s="818"/>
      <c r="S7" s="416" t="s">
        <v>94</v>
      </c>
      <c r="T7" s="819"/>
      <c r="U7" s="819"/>
      <c r="V7" s="819"/>
      <c r="W7" s="819"/>
      <c r="X7" s="819"/>
      <c r="Y7" s="720"/>
      <c r="Z7" s="820"/>
      <c r="AA7" s="821"/>
      <c r="AB7" s="92"/>
      <c r="AC7" s="64"/>
      <c r="AD7" s="64"/>
      <c r="AE7" s="64"/>
      <c r="AF7" s="64"/>
      <c r="AG7" s="64"/>
      <c r="AH7" s="64"/>
      <c r="AI7" s="64" t="s">
        <v>44</v>
      </c>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6"/>
      <c r="GP7" s="86"/>
      <c r="GQ7" s="86"/>
      <c r="GR7" s="86"/>
      <c r="GS7" s="86"/>
      <c r="GT7" s="86"/>
      <c r="GU7" s="86"/>
      <c r="GV7" s="86"/>
    </row>
    <row r="8" spans="1:204" s="84" customFormat="1" ht="7.5" customHeight="1" x14ac:dyDescent="0.25">
      <c r="A8" s="60"/>
      <c r="B8" s="228"/>
      <c r="C8" s="121"/>
      <c r="D8" s="121"/>
      <c r="E8" s="121"/>
      <c r="F8" s="121"/>
      <c r="G8" s="121"/>
      <c r="H8" s="121"/>
      <c r="I8" s="76"/>
      <c r="J8" s="240"/>
      <c r="K8" s="241"/>
      <c r="L8" s="241"/>
      <c r="M8" s="241"/>
      <c r="N8" s="241"/>
      <c r="O8" s="241"/>
      <c r="P8" s="241"/>
      <c r="Q8" s="241"/>
      <c r="R8" s="241"/>
      <c r="S8" s="193"/>
      <c r="T8" s="242"/>
      <c r="U8" s="242"/>
      <c r="V8" s="242"/>
      <c r="W8" s="242"/>
      <c r="X8" s="242"/>
      <c r="Y8" s="242"/>
      <c r="Z8" s="243"/>
      <c r="AA8" s="110"/>
      <c r="AB8" s="92"/>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6"/>
      <c r="GP8" s="86"/>
      <c r="GQ8" s="86"/>
      <c r="GR8" s="86"/>
      <c r="GS8" s="86"/>
      <c r="GT8" s="86"/>
      <c r="GU8" s="86"/>
      <c r="GV8" s="86"/>
    </row>
    <row r="9" spans="1:204" s="84" customFormat="1" ht="16.5" customHeight="1" x14ac:dyDescent="0.25">
      <c r="A9" s="60"/>
      <c r="B9" s="822" t="s">
        <v>275</v>
      </c>
      <c r="C9" s="823"/>
      <c r="D9" s="823"/>
      <c r="E9" s="823"/>
      <c r="F9" s="823"/>
      <c r="G9" s="823"/>
      <c r="H9" s="823"/>
      <c r="I9" s="76"/>
      <c r="J9" s="816" t="s">
        <v>261</v>
      </c>
      <c r="K9" s="824"/>
      <c r="L9" s="824"/>
      <c r="M9" s="824"/>
      <c r="N9" s="825"/>
      <c r="O9" s="241"/>
      <c r="P9" s="826" t="s">
        <v>276</v>
      </c>
      <c r="Q9" s="827"/>
      <c r="R9" s="827"/>
      <c r="S9" s="827"/>
      <c r="T9" s="828"/>
      <c r="U9" s="829"/>
      <c r="V9" s="830"/>
      <c r="W9" s="830"/>
      <c r="X9" s="830"/>
      <c r="Y9" s="830"/>
      <c r="Z9" s="830"/>
      <c r="AA9" s="831"/>
      <c r="AB9" s="92"/>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6"/>
      <c r="GP9" s="86"/>
      <c r="GQ9" s="86"/>
      <c r="GR9" s="86"/>
      <c r="GS9" s="86"/>
      <c r="GT9" s="86"/>
      <c r="GU9" s="86"/>
      <c r="GV9" s="86"/>
    </row>
    <row r="10" spans="1:204" s="84" customFormat="1" ht="6" customHeight="1" x14ac:dyDescent="0.25">
      <c r="A10" s="60"/>
      <c r="B10" s="244"/>
      <c r="C10" s="76"/>
      <c r="D10" s="76"/>
      <c r="E10" s="76"/>
      <c r="F10" s="76"/>
      <c r="G10" s="76"/>
      <c r="H10" s="76"/>
      <c r="I10" s="76"/>
      <c r="J10" s="245"/>
      <c r="K10" s="246"/>
      <c r="L10" s="246"/>
      <c r="M10" s="246"/>
      <c r="N10" s="246"/>
      <c r="O10" s="246"/>
      <c r="P10" s="246"/>
      <c r="Q10" s="246"/>
      <c r="R10" s="246"/>
      <c r="S10" s="225"/>
      <c r="T10" s="247"/>
      <c r="U10" s="247"/>
      <c r="V10" s="247"/>
      <c r="W10" s="247"/>
      <c r="X10" s="247"/>
      <c r="Y10" s="247"/>
      <c r="Z10" s="248"/>
      <c r="AA10" s="94"/>
      <c r="AB10" s="77"/>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6"/>
      <c r="GP10" s="86"/>
      <c r="GQ10" s="86"/>
      <c r="GR10" s="86"/>
      <c r="GS10" s="86"/>
      <c r="GT10" s="86"/>
      <c r="GU10" s="86"/>
      <c r="GV10" s="86"/>
    </row>
    <row r="11" spans="1:204" s="84" customFormat="1" ht="16.5" customHeight="1" x14ac:dyDescent="0.25">
      <c r="A11" s="60"/>
      <c r="B11" s="422" t="s">
        <v>263</v>
      </c>
      <c r="C11" s="423"/>
      <c r="D11" s="423"/>
      <c r="E11" s="423"/>
      <c r="F11" s="423"/>
      <c r="G11" s="423"/>
      <c r="H11" s="423"/>
      <c r="I11" s="423"/>
      <c r="J11" s="423"/>
      <c r="K11" s="423"/>
      <c r="L11" s="423"/>
      <c r="M11" s="423"/>
      <c r="N11" s="423"/>
      <c r="O11" s="423"/>
      <c r="P11" s="423"/>
      <c r="Q11" s="423"/>
      <c r="R11" s="423"/>
      <c r="S11" s="424" t="s">
        <v>261</v>
      </c>
      <c r="T11" s="425"/>
      <c r="U11" s="425"/>
      <c r="V11" s="425"/>
      <c r="W11" s="425"/>
      <c r="X11" s="425"/>
      <c r="Y11" s="425"/>
      <c r="Z11" s="425"/>
      <c r="AA11" s="426"/>
      <c r="AB11" s="92"/>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6"/>
      <c r="GP11" s="86"/>
      <c r="GQ11" s="86"/>
      <c r="GR11" s="86"/>
      <c r="GS11" s="86"/>
      <c r="GT11" s="86"/>
      <c r="GU11" s="86"/>
      <c r="GV11" s="86"/>
    </row>
    <row r="12" spans="1:204" s="84" customFormat="1" ht="4.5" customHeight="1" x14ac:dyDescent="0.2">
      <c r="A12" s="60"/>
      <c r="B12" s="74"/>
      <c r="C12" s="94"/>
      <c r="D12" s="95"/>
      <c r="E12" s="60"/>
      <c r="F12" s="60"/>
      <c r="G12" s="60"/>
      <c r="H12" s="95"/>
      <c r="I12" s="95"/>
      <c r="J12" s="450"/>
      <c r="K12" s="450"/>
      <c r="L12" s="450"/>
      <c r="M12" s="450"/>
      <c r="N12" s="450"/>
      <c r="O12" s="450"/>
      <c r="P12" s="450"/>
      <c r="Q12" s="450"/>
      <c r="R12" s="450"/>
      <c r="S12" s="450"/>
      <c r="T12" s="450"/>
      <c r="U12" s="450"/>
      <c r="V12" s="450"/>
      <c r="W12" s="450"/>
      <c r="X12" s="450"/>
      <c r="Y12" s="450"/>
      <c r="Z12" s="450"/>
      <c r="AA12" s="450"/>
      <c r="AB12" s="92"/>
      <c r="AC12" s="64"/>
      <c r="AD12" s="64"/>
      <c r="AE12" s="64"/>
      <c r="AF12" s="64"/>
      <c r="AG12" s="64"/>
      <c r="AH12" s="64"/>
      <c r="AI12" s="64"/>
      <c r="AJ12" s="64"/>
      <c r="AK12" s="64"/>
      <c r="AL12" s="64"/>
      <c r="AM12" s="64"/>
      <c r="AN12" s="64"/>
      <c r="AO12" s="64"/>
      <c r="AP12" s="64"/>
      <c r="AQ12" s="64"/>
      <c r="AR12" s="64"/>
      <c r="AS12" s="64"/>
      <c r="AT12" s="64"/>
      <c r="AU12" s="64"/>
      <c r="AV12" s="64"/>
      <c r="AW12" s="64"/>
      <c r="AX12" s="64"/>
      <c r="AY12" s="64" t="s">
        <v>95</v>
      </c>
      <c r="AZ12" s="64"/>
      <c r="BA12" s="64"/>
      <c r="BB12" s="64"/>
      <c r="BC12" s="64"/>
      <c r="BD12" s="64"/>
      <c r="BE12" s="64"/>
      <c r="BF12" s="64"/>
      <c r="BG12" s="64"/>
      <c r="BH12" s="64"/>
      <c r="BI12" s="64"/>
      <c r="BJ12" s="64"/>
      <c r="BK12" s="64"/>
      <c r="BL12" s="64" t="s">
        <v>96</v>
      </c>
      <c r="BM12" s="64"/>
      <c r="BN12" s="64"/>
      <c r="BO12" s="64"/>
      <c r="BP12" s="64"/>
      <c r="BQ12" s="64"/>
      <c r="BR12" s="64"/>
      <c r="BS12" s="64"/>
      <c r="BT12" s="64"/>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6"/>
      <c r="GP12" s="86"/>
      <c r="GQ12" s="86"/>
      <c r="GR12" s="86"/>
      <c r="GS12" s="86"/>
      <c r="GT12" s="86"/>
      <c r="GU12" s="86"/>
      <c r="GV12" s="86"/>
    </row>
    <row r="13" spans="1:204" s="84" customFormat="1" ht="15" customHeight="1" x14ac:dyDescent="0.2">
      <c r="A13" s="60"/>
      <c r="B13" s="451" t="s">
        <v>97</v>
      </c>
      <c r="C13" s="452"/>
      <c r="D13" s="832"/>
      <c r="E13" s="833"/>
      <c r="F13" s="833"/>
      <c r="G13" s="833"/>
      <c r="H13" s="834"/>
      <c r="I13" s="103"/>
      <c r="J13" s="456" t="s">
        <v>98</v>
      </c>
      <c r="K13" s="456"/>
      <c r="L13" s="457"/>
      <c r="M13" s="820"/>
      <c r="N13" s="835"/>
      <c r="O13" s="835"/>
      <c r="P13" s="835"/>
      <c r="Q13" s="835"/>
      <c r="R13" s="835"/>
      <c r="S13" s="835"/>
      <c r="T13" s="836"/>
      <c r="U13" s="836"/>
      <c r="V13" s="836"/>
      <c r="W13" s="836"/>
      <c r="X13" s="836"/>
      <c r="Y13" s="836"/>
      <c r="Z13" s="836"/>
      <c r="AA13" s="837"/>
      <c r="AB13" s="92"/>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t="s">
        <v>99</v>
      </c>
      <c r="BM13" s="64"/>
      <c r="BN13" s="64"/>
      <c r="BO13" s="64"/>
      <c r="BP13" s="64"/>
      <c r="BQ13" s="64"/>
      <c r="BR13" s="64"/>
      <c r="BS13" s="64"/>
      <c r="BT13" s="64"/>
      <c r="CJ13" s="84" t="s">
        <v>44</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6"/>
      <c r="GP13" s="86"/>
      <c r="GQ13" s="86"/>
      <c r="GR13" s="86"/>
      <c r="GS13" s="86"/>
      <c r="GT13" s="86"/>
      <c r="GU13" s="86"/>
      <c r="GV13" s="86"/>
    </row>
    <row r="14" spans="1:204" s="84" customFormat="1" ht="4.5" customHeight="1" x14ac:dyDescent="0.2">
      <c r="A14" s="60"/>
      <c r="B14" s="102"/>
      <c r="C14" s="105"/>
      <c r="D14" s="106"/>
      <c r="E14" s="107"/>
      <c r="F14" s="107"/>
      <c r="G14" s="107"/>
      <c r="H14" s="107"/>
      <c r="I14" s="108"/>
      <c r="J14" s="104"/>
      <c r="K14" s="104"/>
      <c r="L14" s="104"/>
      <c r="M14" s="109"/>
      <c r="N14" s="110"/>
      <c r="O14" s="110"/>
      <c r="P14" s="110"/>
      <c r="Q14" s="110"/>
      <c r="R14" s="110"/>
      <c r="S14" s="110"/>
      <c r="T14" s="108"/>
      <c r="U14" s="108"/>
      <c r="V14" s="108"/>
      <c r="W14" s="108"/>
      <c r="X14" s="108"/>
      <c r="Y14" s="108"/>
      <c r="Z14" s="108"/>
      <c r="AA14" s="108"/>
      <c r="AB14" s="92"/>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t="s">
        <v>100</v>
      </c>
      <c r="BM14" s="64"/>
      <c r="BN14" s="64"/>
      <c r="BO14" s="64"/>
      <c r="BP14" s="64"/>
      <c r="BQ14" s="64"/>
      <c r="BR14" s="64"/>
      <c r="BS14" s="64"/>
      <c r="BT14" s="64"/>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6"/>
      <c r="GP14" s="86"/>
      <c r="GQ14" s="86"/>
      <c r="GR14" s="86"/>
      <c r="GS14" s="86"/>
      <c r="GT14" s="86"/>
      <c r="GU14" s="86"/>
      <c r="GV14" s="86"/>
    </row>
    <row r="15" spans="1:204" s="84" customFormat="1" ht="15.75" customHeight="1" x14ac:dyDescent="0.25">
      <c r="A15" s="60"/>
      <c r="B15" s="451" t="s">
        <v>101</v>
      </c>
      <c r="C15" s="452" t="s">
        <v>102</v>
      </c>
      <c r="D15" s="838"/>
      <c r="E15" s="839"/>
      <c r="F15" s="839"/>
      <c r="G15" s="839"/>
      <c r="H15" s="840"/>
      <c r="I15" s="462" t="s">
        <v>253</v>
      </c>
      <c r="J15" s="463"/>
      <c r="K15" s="463"/>
      <c r="L15" s="464"/>
      <c r="M15" s="841"/>
      <c r="N15" s="842"/>
      <c r="O15" s="842"/>
      <c r="P15" s="842"/>
      <c r="Q15" s="842"/>
      <c r="R15" s="842"/>
      <c r="S15" s="842"/>
      <c r="T15" s="726" t="s">
        <v>102</v>
      </c>
      <c r="U15" s="727"/>
      <c r="V15" s="873"/>
      <c r="W15" s="874"/>
      <c r="X15" s="874"/>
      <c r="Y15" s="874"/>
      <c r="Z15" s="874"/>
      <c r="AA15" s="875"/>
      <c r="AB15" s="111"/>
      <c r="AC15" s="64"/>
      <c r="AD15" s="64"/>
      <c r="AE15" s="64"/>
      <c r="AF15" s="64"/>
      <c r="AG15" s="93">
        <f>M15</f>
        <v>0</v>
      </c>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t="s">
        <v>95</v>
      </c>
      <c r="BM15" s="64"/>
      <c r="BN15" s="64"/>
      <c r="BO15" s="64"/>
      <c r="BP15" s="64"/>
      <c r="BQ15" s="64"/>
      <c r="BR15" s="64"/>
      <c r="BS15" s="64"/>
      <c r="BT15" s="64"/>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6"/>
      <c r="GP15" s="86"/>
      <c r="GQ15" s="86"/>
      <c r="GR15" s="86"/>
      <c r="GS15" s="86"/>
      <c r="GT15" s="86"/>
      <c r="GU15" s="86"/>
      <c r="GV15" s="86"/>
    </row>
    <row r="16" spans="1:204" s="84" customFormat="1" ht="5.25" customHeight="1" x14ac:dyDescent="0.2">
      <c r="A16" s="60"/>
      <c r="B16" s="102"/>
      <c r="C16" s="112"/>
      <c r="D16" s="113"/>
      <c r="E16" s="96"/>
      <c r="F16" s="96"/>
      <c r="G16" s="96"/>
      <c r="H16" s="96"/>
      <c r="I16" s="60"/>
      <c r="J16" s="60"/>
      <c r="K16" s="60"/>
      <c r="L16" s="60"/>
      <c r="M16" s="60"/>
      <c r="N16" s="60"/>
      <c r="O16" s="114"/>
      <c r="P16" s="115"/>
      <c r="Q16" s="115"/>
      <c r="R16" s="115"/>
      <c r="S16" s="115"/>
      <c r="T16" s="115"/>
      <c r="U16" s="116"/>
      <c r="V16" s="116"/>
      <c r="W16" s="116"/>
      <c r="X16" s="116"/>
      <c r="Y16" s="116"/>
      <c r="Z16" s="116"/>
      <c r="AA16" s="116"/>
      <c r="AB16" s="117"/>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t="s">
        <v>103</v>
      </c>
      <c r="BM16" s="64"/>
      <c r="BN16" s="64"/>
      <c r="BO16" s="64"/>
      <c r="BP16" s="64"/>
      <c r="BQ16" s="64"/>
      <c r="BR16" s="64"/>
      <c r="BS16" s="64"/>
      <c r="BT16" s="64"/>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6"/>
      <c r="GP16" s="86"/>
      <c r="GQ16" s="86"/>
      <c r="GR16" s="86"/>
      <c r="GS16" s="86"/>
      <c r="GT16" s="86"/>
      <c r="GU16" s="86"/>
      <c r="GV16" s="86"/>
    </row>
    <row r="17" spans="1:204" s="84" customFormat="1" ht="15.75" customHeight="1" x14ac:dyDescent="0.2">
      <c r="A17" s="60"/>
      <c r="B17" s="410" t="s">
        <v>104</v>
      </c>
      <c r="C17" s="490"/>
      <c r="D17" s="490"/>
      <c r="E17" s="490"/>
      <c r="F17" s="490"/>
      <c r="G17" s="490"/>
      <c r="H17" s="490"/>
      <c r="I17" s="490"/>
      <c r="J17" s="491"/>
      <c r="K17" s="492" t="s">
        <v>105</v>
      </c>
      <c r="L17" s="493"/>
      <c r="M17" s="493"/>
      <c r="N17" s="493"/>
      <c r="O17" s="493"/>
      <c r="P17" s="493"/>
      <c r="Q17" s="493"/>
      <c r="R17" s="493"/>
      <c r="S17" s="493"/>
      <c r="T17" s="493"/>
      <c r="U17" s="493"/>
      <c r="V17" s="493"/>
      <c r="W17" s="493"/>
      <c r="X17" s="493"/>
      <c r="Y17" s="493"/>
      <c r="Z17" s="493"/>
      <c r="AA17" s="493"/>
      <c r="AB17" s="49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6"/>
      <c r="GP17" s="86"/>
      <c r="GQ17" s="86"/>
      <c r="GR17" s="86"/>
      <c r="GS17" s="86"/>
      <c r="GT17" s="86"/>
      <c r="GU17" s="86"/>
      <c r="GV17" s="86"/>
    </row>
    <row r="18" spans="1:204" s="84" customFormat="1" ht="5.25" customHeight="1" x14ac:dyDescent="0.2">
      <c r="A18" s="60"/>
      <c r="B18" s="228"/>
      <c r="C18" s="110"/>
      <c r="D18" s="229"/>
      <c r="E18" s="229"/>
      <c r="F18" s="229"/>
      <c r="G18" s="229"/>
      <c r="H18" s="229"/>
      <c r="I18" s="229"/>
      <c r="J18" s="229"/>
      <c r="K18" s="121"/>
      <c r="L18" s="108"/>
      <c r="M18" s="108"/>
      <c r="N18" s="108"/>
      <c r="O18" s="108"/>
      <c r="P18" s="108"/>
      <c r="Q18" s="108"/>
      <c r="R18" s="108"/>
      <c r="S18" s="108"/>
      <c r="T18" s="108"/>
      <c r="U18" s="108"/>
      <c r="V18" s="108"/>
      <c r="W18" s="108"/>
      <c r="X18" s="108"/>
      <c r="Y18" s="108"/>
      <c r="Z18" s="108"/>
      <c r="AA18" s="108"/>
      <c r="AB18" s="122"/>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6"/>
      <c r="GP18" s="86"/>
      <c r="GQ18" s="86"/>
      <c r="GR18" s="86"/>
      <c r="GS18" s="86"/>
      <c r="GT18" s="86"/>
      <c r="GU18" s="86"/>
      <c r="GV18" s="86"/>
    </row>
    <row r="19" spans="1:204" s="129" customFormat="1" ht="15" customHeight="1" x14ac:dyDescent="0.2">
      <c r="A19" s="80"/>
      <c r="B19" s="123"/>
      <c r="C19" s="124" t="s">
        <v>106</v>
      </c>
      <c r="D19" s="876"/>
      <c r="E19" s="877"/>
      <c r="F19" s="877"/>
      <c r="G19" s="877"/>
      <c r="H19" s="877"/>
      <c r="I19" s="877"/>
      <c r="J19" s="877"/>
      <c r="K19" s="878"/>
      <c r="L19" s="124" t="s">
        <v>107</v>
      </c>
      <c r="M19" s="124"/>
      <c r="N19" s="879"/>
      <c r="O19" s="880"/>
      <c r="P19" s="880"/>
      <c r="Q19" s="881"/>
      <c r="R19" s="124"/>
      <c r="S19" s="124" t="s">
        <v>108</v>
      </c>
      <c r="T19" s="124"/>
      <c r="U19" s="879"/>
      <c r="V19" s="880"/>
      <c r="W19" s="880"/>
      <c r="X19" s="880"/>
      <c r="Y19" s="880"/>
      <c r="Z19" s="880"/>
      <c r="AA19" s="881"/>
      <c r="AB19" s="125"/>
      <c r="AC19" s="126"/>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84"/>
      <c r="BV19" s="84"/>
      <c r="BW19" s="84"/>
      <c r="BX19" s="84"/>
      <c r="BY19" s="84"/>
      <c r="BZ19" s="84"/>
      <c r="CA19" s="84"/>
      <c r="CB19" s="84"/>
      <c r="CC19" s="84"/>
      <c r="CD19" s="84"/>
      <c r="CE19" s="84"/>
      <c r="CF19" s="84"/>
      <c r="CG19" s="84"/>
      <c r="CH19" s="84"/>
      <c r="CI19" s="84"/>
      <c r="CJ19" s="84"/>
      <c r="CK19" s="84"/>
      <c r="CL19" s="85"/>
      <c r="CM19" s="85"/>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8"/>
      <c r="GP19" s="128"/>
      <c r="GQ19" s="128"/>
      <c r="GR19" s="128"/>
      <c r="GS19" s="128"/>
      <c r="GT19" s="128"/>
      <c r="GU19" s="128"/>
      <c r="GV19" s="128"/>
    </row>
    <row r="20" spans="1:204" s="129" customFormat="1" ht="6" customHeight="1" x14ac:dyDescent="0.2">
      <c r="A20" s="80"/>
      <c r="B20" s="230"/>
      <c r="C20" s="231"/>
      <c r="D20" s="232"/>
      <c r="E20" s="232"/>
      <c r="F20" s="232"/>
      <c r="G20" s="232"/>
      <c r="H20" s="232"/>
      <c r="I20" s="232"/>
      <c r="J20" s="232"/>
      <c r="K20" s="232"/>
      <c r="L20" s="231"/>
      <c r="M20" s="231"/>
      <c r="N20" s="232"/>
      <c r="O20" s="232"/>
      <c r="P20" s="232"/>
      <c r="Q20" s="232"/>
      <c r="R20" s="231"/>
      <c r="S20" s="231"/>
      <c r="T20" s="231"/>
      <c r="U20" s="232"/>
      <c r="V20" s="232"/>
      <c r="W20" s="232"/>
      <c r="X20" s="232"/>
      <c r="Y20" s="232"/>
      <c r="Z20" s="232"/>
      <c r="AA20" s="232"/>
      <c r="AB20" s="233"/>
      <c r="AC20" s="126"/>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84"/>
      <c r="BV20" s="84"/>
      <c r="BW20" s="84"/>
      <c r="BX20" s="84"/>
      <c r="BY20" s="84"/>
      <c r="BZ20" s="84"/>
      <c r="CA20" s="84"/>
      <c r="CB20" s="84"/>
      <c r="CC20" s="84"/>
      <c r="CD20" s="84"/>
      <c r="CE20" s="84"/>
      <c r="CF20" s="84"/>
      <c r="CG20" s="84"/>
      <c r="CH20" s="84"/>
      <c r="CI20" s="84"/>
      <c r="CJ20" s="84"/>
      <c r="CK20" s="84"/>
      <c r="CL20" s="85"/>
      <c r="CM20" s="85"/>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8"/>
      <c r="GP20" s="128"/>
      <c r="GQ20" s="128"/>
      <c r="GR20" s="128"/>
      <c r="GS20" s="128"/>
      <c r="GT20" s="128"/>
      <c r="GU20" s="128"/>
      <c r="GV20" s="128"/>
    </row>
    <row r="21" spans="1:204" s="129" customFormat="1" ht="15" customHeight="1" x14ac:dyDescent="0.25">
      <c r="A21" s="80"/>
      <c r="B21" s="862" t="s">
        <v>262</v>
      </c>
      <c r="C21" s="863"/>
      <c r="D21" s="863"/>
      <c r="E21" s="863"/>
      <c r="F21" s="863"/>
      <c r="G21" s="863"/>
      <c r="H21" s="863"/>
      <c r="I21" s="864"/>
      <c r="J21" s="865"/>
      <c r="K21" s="866"/>
      <c r="L21" s="867" t="s">
        <v>303</v>
      </c>
      <c r="M21" s="868"/>
      <c r="N21" s="868"/>
      <c r="O21" s="868"/>
      <c r="P21" s="868"/>
      <c r="Q21" s="868"/>
      <c r="R21" s="868"/>
      <c r="S21" s="868"/>
      <c r="T21" s="868"/>
      <c r="U21" s="868"/>
      <c r="V21" s="868"/>
      <c r="W21" s="868"/>
      <c r="X21" s="868"/>
      <c r="Y21" s="868"/>
      <c r="Z21" s="868"/>
      <c r="AA21" s="868"/>
      <c r="AB21" s="233"/>
      <c r="AC21" s="126"/>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84"/>
      <c r="BV21" s="84"/>
      <c r="BW21" s="84"/>
      <c r="BX21" s="84"/>
      <c r="BY21" s="84"/>
      <c r="BZ21" s="84"/>
      <c r="CA21" s="84"/>
      <c r="CB21" s="84"/>
      <c r="CC21" s="84"/>
      <c r="CD21" s="84"/>
      <c r="CE21" s="84"/>
      <c r="CF21" s="84"/>
      <c r="CG21" s="84"/>
      <c r="CH21" s="84"/>
      <c r="CI21" s="84"/>
      <c r="CJ21" s="84"/>
      <c r="CK21" s="84"/>
      <c r="CL21" s="85"/>
      <c r="CM21" s="85"/>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8"/>
      <c r="GP21" s="128"/>
      <c r="GQ21" s="128"/>
      <c r="GR21" s="128"/>
      <c r="GS21" s="128"/>
      <c r="GT21" s="128"/>
      <c r="GU21" s="128"/>
      <c r="GV21" s="128"/>
    </row>
    <row r="22" spans="1:204" s="129" customFormat="1" ht="11.25" customHeight="1" x14ac:dyDescent="0.2">
      <c r="A22" s="80"/>
      <c r="B22" s="234" t="s">
        <v>44</v>
      </c>
      <c r="C22" s="871" t="s">
        <v>69</v>
      </c>
      <c r="D22" s="884"/>
      <c r="E22" s="884"/>
      <c r="F22" s="884"/>
      <c r="G22" s="884"/>
      <c r="H22" s="884"/>
      <c r="I22" s="76"/>
      <c r="J22" s="871" t="s">
        <v>70</v>
      </c>
      <c r="K22" s="884"/>
      <c r="L22" s="884"/>
      <c r="M22" s="884"/>
      <c r="N22" s="884"/>
      <c r="O22" s="884"/>
      <c r="P22" s="884"/>
      <c r="Q22" s="884"/>
      <c r="R22" s="76"/>
      <c r="S22" s="871" t="s">
        <v>71</v>
      </c>
      <c r="T22" s="884"/>
      <c r="U22" s="884"/>
      <c r="V22" s="884"/>
      <c r="W22" s="76"/>
      <c r="X22" s="871" t="s">
        <v>72</v>
      </c>
      <c r="Y22" s="884"/>
      <c r="Z22" s="60"/>
      <c r="AA22" s="232"/>
      <c r="AB22" s="233"/>
      <c r="AC22" s="126"/>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84"/>
      <c r="BV22" s="84"/>
      <c r="BW22" s="84"/>
      <c r="BX22" s="84"/>
      <c r="BY22" s="84"/>
      <c r="BZ22" s="84"/>
      <c r="CA22" s="84"/>
      <c r="CB22" s="84"/>
      <c r="CC22" s="84"/>
      <c r="CD22" s="84"/>
      <c r="CE22" s="84"/>
      <c r="CF22" s="84"/>
      <c r="CG22" s="84"/>
      <c r="CH22" s="84"/>
      <c r="CI22" s="84"/>
      <c r="CJ22" s="84"/>
      <c r="CK22" s="84"/>
      <c r="CL22" s="85"/>
      <c r="CM22" s="85"/>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8"/>
      <c r="GP22" s="128"/>
      <c r="GQ22" s="128"/>
      <c r="GR22" s="128"/>
      <c r="GS22" s="128"/>
      <c r="GT22" s="128"/>
      <c r="GU22" s="128"/>
      <c r="GV22" s="128"/>
    </row>
    <row r="23" spans="1:204" s="129" customFormat="1" ht="15" customHeight="1" x14ac:dyDescent="0.2">
      <c r="A23" s="80"/>
      <c r="B23" s="235" t="s">
        <v>73</v>
      </c>
      <c r="C23" s="954"/>
      <c r="D23" s="955"/>
      <c r="E23" s="955"/>
      <c r="F23" s="955"/>
      <c r="G23" s="955"/>
      <c r="H23" s="956"/>
      <c r="I23" s="60"/>
      <c r="J23" s="957"/>
      <c r="K23" s="958"/>
      <c r="L23" s="958"/>
      <c r="M23" s="958"/>
      <c r="N23" s="958"/>
      <c r="O23" s="958"/>
      <c r="P23" s="958"/>
      <c r="Q23" s="959"/>
      <c r="R23" s="60"/>
      <c r="S23" s="960"/>
      <c r="T23" s="961"/>
      <c r="U23" s="961"/>
      <c r="V23" s="962"/>
      <c r="W23" s="60"/>
      <c r="X23" s="963"/>
      <c r="Y23" s="964"/>
      <c r="Z23" s="60"/>
      <c r="AA23" s="232"/>
      <c r="AB23" s="233"/>
      <c r="AC23" s="126"/>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84"/>
      <c r="BV23" s="84"/>
      <c r="BW23" s="84"/>
      <c r="BX23" s="84"/>
      <c r="BY23" s="84"/>
      <c r="BZ23" s="84"/>
      <c r="CA23" s="84"/>
      <c r="CB23" s="84"/>
      <c r="CC23" s="84"/>
      <c r="CD23" s="84"/>
      <c r="CE23" s="84"/>
      <c r="CF23" s="84"/>
      <c r="CG23" s="84"/>
      <c r="CH23" s="84"/>
      <c r="CI23" s="84"/>
      <c r="CJ23" s="84"/>
      <c r="CK23" s="84"/>
      <c r="CL23" s="85"/>
      <c r="CM23" s="85"/>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8"/>
      <c r="GP23" s="128"/>
      <c r="GQ23" s="128"/>
      <c r="GR23" s="128"/>
      <c r="GS23" s="128"/>
      <c r="GT23" s="128"/>
      <c r="GU23" s="128"/>
      <c r="GV23" s="128"/>
    </row>
    <row r="24" spans="1:204" s="129" customFormat="1" ht="6.75" customHeight="1" x14ac:dyDescent="0.2">
      <c r="A24" s="80"/>
      <c r="B24" s="236"/>
      <c r="C24" s="60"/>
      <c r="D24" s="60"/>
      <c r="E24" s="60"/>
      <c r="F24" s="60"/>
      <c r="G24" s="60"/>
      <c r="H24" s="60"/>
      <c r="I24" s="60"/>
      <c r="J24" s="60"/>
      <c r="K24" s="60"/>
      <c r="L24" s="60"/>
      <c r="M24" s="60"/>
      <c r="N24" s="60"/>
      <c r="O24" s="60"/>
      <c r="P24" s="60"/>
      <c r="Q24" s="60"/>
      <c r="R24" s="60"/>
      <c r="S24" s="60"/>
      <c r="T24" s="60"/>
      <c r="U24" s="60"/>
      <c r="V24" s="60"/>
      <c r="W24" s="60"/>
      <c r="X24" s="60"/>
      <c r="Y24" s="60"/>
      <c r="Z24" s="60"/>
      <c r="AA24" s="232"/>
      <c r="AB24" s="233"/>
      <c r="AC24" s="126"/>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84"/>
      <c r="BV24" s="84"/>
      <c r="BW24" s="84"/>
      <c r="BX24" s="84"/>
      <c r="BY24" s="84"/>
      <c r="BZ24" s="84"/>
      <c r="CA24" s="84"/>
      <c r="CB24" s="84"/>
      <c r="CC24" s="84"/>
      <c r="CD24" s="84"/>
      <c r="CE24" s="84"/>
      <c r="CF24" s="84"/>
      <c r="CG24" s="84"/>
      <c r="CH24" s="84"/>
      <c r="CI24" s="84"/>
      <c r="CJ24" s="84"/>
      <c r="CK24" s="84"/>
      <c r="CL24" s="85"/>
      <c r="CM24" s="85"/>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8"/>
      <c r="GP24" s="128"/>
      <c r="GQ24" s="128"/>
      <c r="GR24" s="128"/>
      <c r="GS24" s="128"/>
      <c r="GT24" s="128"/>
      <c r="GU24" s="128"/>
      <c r="GV24" s="128"/>
    </row>
    <row r="25" spans="1:204" s="129" customFormat="1" ht="15" customHeight="1" x14ac:dyDescent="0.25">
      <c r="A25" s="80"/>
      <c r="B25" s="235" t="s">
        <v>74</v>
      </c>
      <c r="C25" s="60"/>
      <c r="D25" s="856"/>
      <c r="E25" s="857"/>
      <c r="F25" s="857"/>
      <c r="G25" s="857"/>
      <c r="H25" s="857"/>
      <c r="I25" s="857"/>
      <c r="J25" s="857"/>
      <c r="K25" s="857"/>
      <c r="L25" s="857"/>
      <c r="M25" s="857"/>
      <c r="N25" s="857"/>
      <c r="O25" s="857"/>
      <c r="P25" s="857"/>
      <c r="Q25" s="858"/>
      <c r="R25" s="237"/>
      <c r="S25" s="859" t="s">
        <v>75</v>
      </c>
      <c r="T25" s="860"/>
      <c r="U25" s="860"/>
      <c r="V25" s="860"/>
      <c r="W25" s="860"/>
      <c r="X25" s="861"/>
      <c r="Y25" s="869" t="s">
        <v>65</v>
      </c>
      <c r="Z25" s="870"/>
      <c r="AA25" s="232"/>
      <c r="AB25" s="233"/>
      <c r="AC25" s="126"/>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84"/>
      <c r="BV25" s="84"/>
      <c r="BW25" s="84"/>
      <c r="BX25" s="84"/>
      <c r="BY25" s="84"/>
      <c r="BZ25" s="84"/>
      <c r="CA25" s="84"/>
      <c r="CB25" s="84"/>
      <c r="CC25" s="84"/>
      <c r="CD25" s="84"/>
      <c r="CE25" s="84"/>
      <c r="CF25" s="84"/>
      <c r="CG25" s="84"/>
      <c r="CH25" s="84"/>
      <c r="CI25" s="84"/>
      <c r="CJ25" s="84"/>
      <c r="CK25" s="84"/>
      <c r="CL25" s="85"/>
      <c r="CM25" s="85"/>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8"/>
      <c r="GP25" s="128"/>
      <c r="GQ25" s="128"/>
      <c r="GR25" s="128"/>
      <c r="GS25" s="128"/>
      <c r="GT25" s="128"/>
      <c r="GU25" s="128"/>
      <c r="GV25" s="128"/>
    </row>
    <row r="26" spans="1:204" s="129" customFormat="1" ht="6.75" customHeight="1" x14ac:dyDescent="0.2">
      <c r="A26" s="80"/>
      <c r="B26" s="234"/>
      <c r="C26" s="871"/>
      <c r="D26" s="871"/>
      <c r="E26" s="871"/>
      <c r="F26" s="871"/>
      <c r="G26" s="871"/>
      <c r="H26" s="871"/>
      <c r="I26" s="76"/>
      <c r="J26" s="872"/>
      <c r="K26" s="872"/>
      <c r="L26" s="872"/>
      <c r="M26" s="872"/>
      <c r="N26" s="872"/>
      <c r="O26" s="872"/>
      <c r="P26" s="872"/>
      <c r="Q26" s="872"/>
      <c r="R26" s="76"/>
      <c r="S26" s="871"/>
      <c r="T26" s="871"/>
      <c r="U26" s="871"/>
      <c r="V26" s="871"/>
      <c r="W26" s="76"/>
      <c r="X26" s="871"/>
      <c r="Y26" s="872"/>
      <c r="Z26" s="96"/>
      <c r="AA26" s="232"/>
      <c r="AB26" s="233"/>
      <c r="AC26" s="126"/>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84"/>
      <c r="BV26" s="84"/>
      <c r="BW26" s="84"/>
      <c r="BX26" s="84"/>
      <c r="BY26" s="84"/>
      <c r="BZ26" s="84"/>
      <c r="CA26" s="84"/>
      <c r="CB26" s="84"/>
      <c r="CC26" s="84"/>
      <c r="CD26" s="84"/>
      <c r="CE26" s="84"/>
      <c r="CF26" s="84"/>
      <c r="CG26" s="84"/>
      <c r="CH26" s="84"/>
      <c r="CI26" s="84"/>
      <c r="CJ26" s="84"/>
      <c r="CK26" s="84"/>
      <c r="CL26" s="85"/>
      <c r="CM26" s="85"/>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127"/>
      <c r="FM26" s="127"/>
      <c r="FN26" s="127"/>
      <c r="FO26" s="127"/>
      <c r="FP26" s="127"/>
      <c r="FQ26" s="127"/>
      <c r="FR26" s="127"/>
      <c r="FS26" s="127"/>
      <c r="FT26" s="127"/>
      <c r="FU26" s="127"/>
      <c r="FV26" s="127"/>
      <c r="FW26" s="127"/>
      <c r="FX26" s="127"/>
      <c r="FY26" s="127"/>
      <c r="FZ26" s="127"/>
      <c r="GA26" s="127"/>
      <c r="GB26" s="127"/>
      <c r="GC26" s="127"/>
      <c r="GD26" s="127"/>
      <c r="GE26" s="127"/>
      <c r="GF26" s="127"/>
      <c r="GG26" s="127"/>
      <c r="GH26" s="127"/>
      <c r="GI26" s="127"/>
      <c r="GJ26" s="127"/>
      <c r="GK26" s="127"/>
      <c r="GL26" s="127"/>
      <c r="GM26" s="127"/>
      <c r="GN26" s="127"/>
      <c r="GO26" s="128"/>
      <c r="GP26" s="128"/>
      <c r="GQ26" s="128"/>
      <c r="GR26" s="128"/>
      <c r="GS26" s="128"/>
      <c r="GT26" s="128"/>
      <c r="GU26" s="128"/>
      <c r="GV26" s="128"/>
    </row>
    <row r="27" spans="1:204" s="129" customFormat="1" ht="15" customHeight="1" x14ac:dyDescent="0.2">
      <c r="A27" s="80"/>
      <c r="B27" s="236" t="s">
        <v>76</v>
      </c>
      <c r="C27" s="954"/>
      <c r="D27" s="955"/>
      <c r="E27" s="955"/>
      <c r="F27" s="955"/>
      <c r="G27" s="955"/>
      <c r="H27" s="956"/>
      <c r="I27" s="60"/>
      <c r="J27" s="957"/>
      <c r="K27" s="958"/>
      <c r="L27" s="958"/>
      <c r="M27" s="958"/>
      <c r="N27" s="958"/>
      <c r="O27" s="958"/>
      <c r="P27" s="958"/>
      <c r="Q27" s="959"/>
      <c r="R27" s="60"/>
      <c r="S27" s="960"/>
      <c r="T27" s="961"/>
      <c r="U27" s="961"/>
      <c r="V27" s="962"/>
      <c r="W27" s="60"/>
      <c r="X27" s="963"/>
      <c r="Y27" s="964"/>
      <c r="Z27" s="60"/>
      <c r="AA27" s="232"/>
      <c r="AB27" s="233"/>
      <c r="AC27" s="126"/>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84"/>
      <c r="BV27" s="84"/>
      <c r="BW27" s="84"/>
      <c r="BX27" s="84"/>
      <c r="BY27" s="84"/>
      <c r="BZ27" s="84"/>
      <c r="CA27" s="84"/>
      <c r="CB27" s="84"/>
      <c r="CC27" s="84"/>
      <c r="CD27" s="84"/>
      <c r="CE27" s="84"/>
      <c r="CF27" s="84"/>
      <c r="CG27" s="84"/>
      <c r="CH27" s="84"/>
      <c r="CI27" s="84"/>
      <c r="CJ27" s="84"/>
      <c r="CK27" s="84"/>
      <c r="CL27" s="85"/>
      <c r="CM27" s="85"/>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FL27" s="127"/>
      <c r="FM27" s="127"/>
      <c r="FN27" s="127"/>
      <c r="FO27" s="127"/>
      <c r="FP27" s="127"/>
      <c r="FQ27" s="127"/>
      <c r="FR27" s="127"/>
      <c r="FS27" s="127"/>
      <c r="FT27" s="127"/>
      <c r="FU27" s="127"/>
      <c r="FV27" s="127"/>
      <c r="FW27" s="127"/>
      <c r="FX27" s="127"/>
      <c r="FY27" s="127"/>
      <c r="FZ27" s="127"/>
      <c r="GA27" s="127"/>
      <c r="GB27" s="127"/>
      <c r="GC27" s="127"/>
      <c r="GD27" s="127"/>
      <c r="GE27" s="127"/>
      <c r="GF27" s="127"/>
      <c r="GG27" s="127"/>
      <c r="GH27" s="127"/>
      <c r="GI27" s="127"/>
      <c r="GJ27" s="127"/>
      <c r="GK27" s="127"/>
      <c r="GL27" s="127"/>
      <c r="GM27" s="127"/>
      <c r="GN27" s="127"/>
      <c r="GO27" s="128"/>
      <c r="GP27" s="128"/>
      <c r="GQ27" s="128"/>
      <c r="GR27" s="128"/>
      <c r="GS27" s="128"/>
      <c r="GT27" s="128"/>
      <c r="GU27" s="128"/>
      <c r="GV27" s="128"/>
    </row>
    <row r="28" spans="1:204" s="129" customFormat="1" ht="7.5" customHeight="1" x14ac:dyDescent="0.2">
      <c r="A28" s="80"/>
      <c r="B28" s="236"/>
      <c r="C28" s="60"/>
      <c r="D28" s="60"/>
      <c r="E28" s="60"/>
      <c r="F28" s="60"/>
      <c r="G28" s="60"/>
      <c r="H28" s="60"/>
      <c r="I28" s="60"/>
      <c r="J28" s="60"/>
      <c r="K28" s="60"/>
      <c r="L28" s="60"/>
      <c r="M28" s="60"/>
      <c r="N28" s="60"/>
      <c r="O28" s="60"/>
      <c r="P28" s="60"/>
      <c r="Q28" s="60"/>
      <c r="R28" s="60"/>
      <c r="S28" s="60"/>
      <c r="T28" s="60"/>
      <c r="U28" s="60"/>
      <c r="V28" s="60"/>
      <c r="W28" s="60"/>
      <c r="X28" s="60"/>
      <c r="Y28" s="60"/>
      <c r="Z28" s="60"/>
      <c r="AA28" s="232"/>
      <c r="AB28" s="233"/>
      <c r="AC28" s="126"/>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84"/>
      <c r="BV28" s="84"/>
      <c r="BW28" s="84"/>
      <c r="BX28" s="84"/>
      <c r="BY28" s="84"/>
      <c r="BZ28" s="84"/>
      <c r="CA28" s="84"/>
      <c r="CB28" s="84"/>
      <c r="CC28" s="84"/>
      <c r="CD28" s="84"/>
      <c r="CE28" s="84"/>
      <c r="CF28" s="84"/>
      <c r="CG28" s="84"/>
      <c r="CH28" s="84"/>
      <c r="CI28" s="84"/>
      <c r="CJ28" s="84"/>
      <c r="CK28" s="84"/>
      <c r="CL28" s="85"/>
      <c r="CM28" s="85"/>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8"/>
      <c r="GP28" s="128"/>
      <c r="GQ28" s="128"/>
      <c r="GR28" s="128"/>
      <c r="GS28" s="128"/>
      <c r="GT28" s="128"/>
      <c r="GU28" s="128"/>
      <c r="GV28" s="128"/>
    </row>
    <row r="29" spans="1:204" s="129" customFormat="1" ht="15" customHeight="1" x14ac:dyDescent="0.25">
      <c r="A29" s="80"/>
      <c r="B29" s="235" t="s">
        <v>74</v>
      </c>
      <c r="C29" s="60"/>
      <c r="D29" s="856"/>
      <c r="E29" s="857"/>
      <c r="F29" s="857"/>
      <c r="G29" s="857"/>
      <c r="H29" s="857"/>
      <c r="I29" s="857"/>
      <c r="J29" s="857"/>
      <c r="K29" s="857"/>
      <c r="L29" s="857"/>
      <c r="M29" s="857"/>
      <c r="N29" s="857"/>
      <c r="O29" s="857"/>
      <c r="P29" s="857"/>
      <c r="Q29" s="858"/>
      <c r="R29" s="237"/>
      <c r="S29" s="859" t="s">
        <v>75</v>
      </c>
      <c r="T29" s="860"/>
      <c r="U29" s="860"/>
      <c r="V29" s="860"/>
      <c r="W29" s="860"/>
      <c r="X29" s="861"/>
      <c r="Y29" s="869" t="s">
        <v>65</v>
      </c>
      <c r="Z29" s="870"/>
      <c r="AA29" s="232"/>
      <c r="AB29" s="233"/>
      <c r="AC29" s="126"/>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84"/>
      <c r="BV29" s="84"/>
      <c r="BW29" s="84"/>
      <c r="BX29" s="84"/>
      <c r="BY29" s="84"/>
      <c r="BZ29" s="84"/>
      <c r="CA29" s="84"/>
      <c r="CB29" s="84"/>
      <c r="CC29" s="84"/>
      <c r="CD29" s="84"/>
      <c r="CE29" s="84"/>
      <c r="CF29" s="84"/>
      <c r="CG29" s="84"/>
      <c r="CH29" s="84"/>
      <c r="CI29" s="84"/>
      <c r="CJ29" s="84"/>
      <c r="CK29" s="84"/>
      <c r="CL29" s="85"/>
      <c r="CM29" s="85"/>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8"/>
      <c r="GP29" s="128"/>
      <c r="GQ29" s="128"/>
      <c r="GR29" s="128"/>
      <c r="GS29" s="128"/>
      <c r="GT29" s="128"/>
      <c r="GU29" s="128"/>
      <c r="GV29" s="128"/>
    </row>
    <row r="30" spans="1:204" s="129" customFormat="1" ht="7.5" customHeight="1" x14ac:dyDescent="0.2">
      <c r="A30" s="80"/>
      <c r="B30" s="234" t="s">
        <v>44</v>
      </c>
      <c r="C30" s="871"/>
      <c r="D30" s="884"/>
      <c r="E30" s="884"/>
      <c r="F30" s="884"/>
      <c r="G30" s="884"/>
      <c r="H30" s="884"/>
      <c r="I30" s="76"/>
      <c r="J30" s="871"/>
      <c r="K30" s="884"/>
      <c r="L30" s="884"/>
      <c r="M30" s="884"/>
      <c r="N30" s="884"/>
      <c r="O30" s="884"/>
      <c r="P30" s="884"/>
      <c r="Q30" s="884"/>
      <c r="R30" s="76"/>
      <c r="S30" s="871"/>
      <c r="T30" s="884"/>
      <c r="U30" s="884"/>
      <c r="V30" s="884"/>
      <c r="W30" s="76"/>
      <c r="X30" s="871"/>
      <c r="Y30" s="885"/>
      <c r="Z30" s="96"/>
      <c r="AA30" s="232" t="s">
        <v>44</v>
      </c>
      <c r="AB30" s="233"/>
      <c r="AC30" s="126"/>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84"/>
      <c r="BV30" s="84"/>
      <c r="BW30" s="84"/>
      <c r="BX30" s="84"/>
      <c r="BY30" s="84"/>
      <c r="BZ30" s="84"/>
      <c r="CA30" s="84"/>
      <c r="CB30" s="84"/>
      <c r="CC30" s="84"/>
      <c r="CD30" s="84"/>
      <c r="CE30" s="84"/>
      <c r="CF30" s="84"/>
      <c r="CG30" s="84"/>
      <c r="CH30" s="84"/>
      <c r="CI30" s="84"/>
      <c r="CJ30" s="84"/>
      <c r="CK30" s="84"/>
      <c r="CL30" s="85"/>
      <c r="CM30" s="85"/>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8"/>
      <c r="GP30" s="128"/>
      <c r="GQ30" s="128"/>
      <c r="GR30" s="128"/>
      <c r="GS30" s="128"/>
      <c r="GT30" s="128"/>
      <c r="GU30" s="128"/>
      <c r="GV30" s="128"/>
    </row>
    <row r="31" spans="1:204" s="129" customFormat="1" ht="15" customHeight="1" x14ac:dyDescent="0.2">
      <c r="A31" s="80"/>
      <c r="B31" s="236" t="s">
        <v>77</v>
      </c>
      <c r="C31" s="954"/>
      <c r="D31" s="955"/>
      <c r="E31" s="955"/>
      <c r="F31" s="955"/>
      <c r="G31" s="955"/>
      <c r="H31" s="956"/>
      <c r="I31" s="60"/>
      <c r="J31" s="957"/>
      <c r="K31" s="958"/>
      <c r="L31" s="958"/>
      <c r="M31" s="958"/>
      <c r="N31" s="958"/>
      <c r="O31" s="958"/>
      <c r="P31" s="958"/>
      <c r="Q31" s="959"/>
      <c r="R31" s="60"/>
      <c r="S31" s="960"/>
      <c r="T31" s="961"/>
      <c r="U31" s="961"/>
      <c r="V31" s="962"/>
      <c r="W31" s="60"/>
      <c r="X31" s="963"/>
      <c r="Y31" s="964"/>
      <c r="Z31" s="60"/>
      <c r="AA31" s="232"/>
      <c r="AB31" s="233"/>
      <c r="AC31" s="126"/>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84"/>
      <c r="BV31" s="84"/>
      <c r="BW31" s="84"/>
      <c r="BX31" s="84"/>
      <c r="BY31" s="84"/>
      <c r="BZ31" s="84"/>
      <c r="CA31" s="84"/>
      <c r="CB31" s="84"/>
      <c r="CC31" s="84"/>
      <c r="CD31" s="84"/>
      <c r="CE31" s="84"/>
      <c r="CF31" s="84"/>
      <c r="CG31" s="84"/>
      <c r="CH31" s="84"/>
      <c r="CI31" s="84"/>
      <c r="CJ31" s="84"/>
      <c r="CK31" s="84"/>
      <c r="CL31" s="85"/>
      <c r="CM31" s="85"/>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8"/>
      <c r="GP31" s="128"/>
      <c r="GQ31" s="128"/>
      <c r="GR31" s="128"/>
      <c r="GS31" s="128"/>
      <c r="GT31" s="128"/>
      <c r="GU31" s="128"/>
      <c r="GV31" s="128"/>
    </row>
    <row r="32" spans="1:204" s="129" customFormat="1" ht="7.5" customHeight="1" x14ac:dyDescent="0.2">
      <c r="A32" s="80"/>
      <c r="B32" s="236"/>
      <c r="C32" s="60"/>
      <c r="D32" s="60"/>
      <c r="E32" s="60"/>
      <c r="F32" s="60"/>
      <c r="G32" s="60"/>
      <c r="H32" s="60"/>
      <c r="I32" s="60"/>
      <c r="J32" s="60"/>
      <c r="K32" s="60"/>
      <c r="L32" s="60"/>
      <c r="M32" s="60"/>
      <c r="N32" s="60"/>
      <c r="O32" s="60"/>
      <c r="P32" s="60"/>
      <c r="Q32" s="60"/>
      <c r="R32" s="60"/>
      <c r="S32" s="60"/>
      <c r="T32" s="60"/>
      <c r="U32" s="60"/>
      <c r="V32" s="60"/>
      <c r="W32" s="60"/>
      <c r="X32" s="60"/>
      <c r="Y32" s="60"/>
      <c r="Z32" s="60"/>
      <c r="AA32" s="232"/>
      <c r="AB32" s="233"/>
      <c r="AC32" s="126"/>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84"/>
      <c r="BV32" s="84"/>
      <c r="BW32" s="84"/>
      <c r="BX32" s="84"/>
      <c r="BY32" s="84"/>
      <c r="BZ32" s="84"/>
      <c r="CA32" s="84"/>
      <c r="CB32" s="84"/>
      <c r="CC32" s="84"/>
      <c r="CD32" s="84"/>
      <c r="CE32" s="84"/>
      <c r="CF32" s="84"/>
      <c r="CG32" s="84"/>
      <c r="CH32" s="84"/>
      <c r="CI32" s="84"/>
      <c r="CJ32" s="84"/>
      <c r="CK32" s="84"/>
      <c r="CL32" s="85"/>
      <c r="CM32" s="85"/>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8"/>
      <c r="GP32" s="128"/>
      <c r="GQ32" s="128"/>
      <c r="GR32" s="128"/>
      <c r="GS32" s="128"/>
      <c r="GT32" s="128"/>
      <c r="GU32" s="128"/>
      <c r="GV32" s="128"/>
    </row>
    <row r="33" spans="1:204" s="129" customFormat="1" ht="15" customHeight="1" x14ac:dyDescent="0.25">
      <c r="A33" s="80"/>
      <c r="B33" s="235" t="s">
        <v>74</v>
      </c>
      <c r="C33" s="60"/>
      <c r="D33" s="856"/>
      <c r="E33" s="857"/>
      <c r="F33" s="857"/>
      <c r="G33" s="857"/>
      <c r="H33" s="857"/>
      <c r="I33" s="857"/>
      <c r="J33" s="857"/>
      <c r="K33" s="857"/>
      <c r="L33" s="857"/>
      <c r="M33" s="857"/>
      <c r="N33" s="857"/>
      <c r="O33" s="857"/>
      <c r="P33" s="857"/>
      <c r="Q33" s="858"/>
      <c r="R33" s="237"/>
      <c r="S33" s="859" t="s">
        <v>75</v>
      </c>
      <c r="T33" s="860"/>
      <c r="U33" s="860"/>
      <c r="V33" s="860"/>
      <c r="W33" s="860"/>
      <c r="X33" s="861"/>
      <c r="Y33" s="869" t="s">
        <v>65</v>
      </c>
      <c r="Z33" s="870"/>
      <c r="AA33" s="232"/>
      <c r="AB33" s="233"/>
      <c r="AC33" s="126"/>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84"/>
      <c r="BV33" s="84"/>
      <c r="BW33" s="84"/>
      <c r="BX33" s="84"/>
      <c r="BY33" s="84"/>
      <c r="BZ33" s="84"/>
      <c r="CA33" s="84"/>
      <c r="CB33" s="84"/>
      <c r="CC33" s="84"/>
      <c r="CD33" s="84"/>
      <c r="CE33" s="84"/>
      <c r="CF33" s="84"/>
      <c r="CG33" s="84"/>
      <c r="CH33" s="84"/>
      <c r="CI33" s="84"/>
      <c r="CJ33" s="84"/>
      <c r="CK33" s="84"/>
      <c r="CL33" s="85"/>
      <c r="CM33" s="85"/>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8"/>
      <c r="GP33" s="128"/>
      <c r="GQ33" s="128"/>
      <c r="GR33" s="128"/>
      <c r="GS33" s="128"/>
      <c r="GT33" s="128"/>
      <c r="GU33" s="128"/>
      <c r="GV33" s="128"/>
    </row>
    <row r="34" spans="1:204" s="129" customFormat="1" ht="5.25" customHeight="1" x14ac:dyDescent="0.2">
      <c r="A34" s="80"/>
      <c r="B34" s="234"/>
      <c r="C34" s="871"/>
      <c r="D34" s="884"/>
      <c r="E34" s="884"/>
      <c r="F34" s="884"/>
      <c r="G34" s="884"/>
      <c r="H34" s="884"/>
      <c r="I34" s="76"/>
      <c r="J34" s="871"/>
      <c r="K34" s="884"/>
      <c r="L34" s="884"/>
      <c r="M34" s="884"/>
      <c r="N34" s="884"/>
      <c r="O34" s="884"/>
      <c r="P34" s="884"/>
      <c r="Q34" s="884"/>
      <c r="R34" s="76"/>
      <c r="S34" s="871"/>
      <c r="T34" s="884"/>
      <c r="U34" s="884"/>
      <c r="V34" s="884"/>
      <c r="W34" s="76"/>
      <c r="X34" s="871"/>
      <c r="Y34" s="885"/>
      <c r="Z34" s="96"/>
      <c r="AA34" s="232"/>
      <c r="AB34" s="233"/>
      <c r="AC34" s="126"/>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84"/>
      <c r="BV34" s="84"/>
      <c r="BW34" s="84"/>
      <c r="BX34" s="84"/>
      <c r="BY34" s="84"/>
      <c r="BZ34" s="84"/>
      <c r="CA34" s="84"/>
      <c r="CB34" s="84"/>
      <c r="CC34" s="84"/>
      <c r="CD34" s="84"/>
      <c r="CE34" s="84"/>
      <c r="CF34" s="84"/>
      <c r="CG34" s="84"/>
      <c r="CH34" s="84"/>
      <c r="CI34" s="84"/>
      <c r="CJ34" s="84"/>
      <c r="CK34" s="84"/>
      <c r="CL34" s="85"/>
      <c r="CM34" s="85"/>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8"/>
      <c r="GP34" s="128"/>
      <c r="GQ34" s="128"/>
      <c r="GR34" s="128"/>
      <c r="GS34" s="128"/>
      <c r="GT34" s="128"/>
      <c r="GU34" s="128"/>
      <c r="GV34" s="128"/>
    </row>
    <row r="35" spans="1:204" s="129" customFormat="1" ht="15" customHeight="1" x14ac:dyDescent="0.2">
      <c r="A35" s="80"/>
      <c r="B35" s="236" t="s">
        <v>78</v>
      </c>
      <c r="C35" s="954"/>
      <c r="D35" s="955"/>
      <c r="E35" s="955"/>
      <c r="F35" s="955"/>
      <c r="G35" s="955"/>
      <c r="H35" s="956"/>
      <c r="I35" s="60"/>
      <c r="J35" s="957"/>
      <c r="K35" s="958"/>
      <c r="L35" s="958"/>
      <c r="M35" s="958"/>
      <c r="N35" s="958"/>
      <c r="O35" s="958"/>
      <c r="P35" s="958"/>
      <c r="Q35" s="959"/>
      <c r="R35" s="60"/>
      <c r="S35" s="960"/>
      <c r="T35" s="961"/>
      <c r="U35" s="961"/>
      <c r="V35" s="962"/>
      <c r="W35" s="60"/>
      <c r="X35" s="963"/>
      <c r="Y35" s="964"/>
      <c r="Z35" s="60"/>
      <c r="AA35" s="232"/>
      <c r="AB35" s="233"/>
      <c r="AC35" s="126"/>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84"/>
      <c r="BV35" s="84"/>
      <c r="BW35" s="84"/>
      <c r="BX35" s="84"/>
      <c r="BY35" s="84"/>
      <c r="BZ35" s="84"/>
      <c r="CA35" s="84"/>
      <c r="CB35" s="84"/>
      <c r="CC35" s="84"/>
      <c r="CD35" s="84"/>
      <c r="CE35" s="84"/>
      <c r="CF35" s="84"/>
      <c r="CG35" s="84"/>
      <c r="CH35" s="84"/>
      <c r="CI35" s="84"/>
      <c r="CJ35" s="84"/>
      <c r="CK35" s="84"/>
      <c r="CL35" s="85"/>
      <c r="CM35" s="85"/>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8"/>
      <c r="GP35" s="128"/>
      <c r="GQ35" s="128"/>
      <c r="GR35" s="128"/>
      <c r="GS35" s="128"/>
      <c r="GT35" s="128"/>
      <c r="GU35" s="128"/>
      <c r="GV35" s="128"/>
    </row>
    <row r="36" spans="1:204" s="129" customFormat="1" ht="6.75" customHeight="1" x14ac:dyDescent="0.2">
      <c r="A36" s="80"/>
      <c r="B36" s="236"/>
      <c r="C36" s="60"/>
      <c r="D36" s="60"/>
      <c r="E36" s="60"/>
      <c r="F36" s="60"/>
      <c r="G36" s="60"/>
      <c r="H36" s="60"/>
      <c r="I36" s="60"/>
      <c r="J36" s="60"/>
      <c r="K36" s="60"/>
      <c r="L36" s="60"/>
      <c r="M36" s="60"/>
      <c r="N36" s="60"/>
      <c r="O36" s="60"/>
      <c r="P36" s="60"/>
      <c r="Q36" s="60"/>
      <c r="R36" s="60"/>
      <c r="S36" s="60"/>
      <c r="T36" s="60"/>
      <c r="U36" s="60"/>
      <c r="V36" s="60"/>
      <c r="W36" s="60"/>
      <c r="X36" s="60"/>
      <c r="Y36" s="60"/>
      <c r="Z36" s="60"/>
      <c r="AA36" s="232"/>
      <c r="AB36" s="233"/>
      <c r="AC36" s="126"/>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84"/>
      <c r="BV36" s="84"/>
      <c r="BW36" s="84"/>
      <c r="BX36" s="84"/>
      <c r="BY36" s="84"/>
      <c r="BZ36" s="84"/>
      <c r="CA36" s="84"/>
      <c r="CB36" s="84"/>
      <c r="CC36" s="84"/>
      <c r="CD36" s="84"/>
      <c r="CE36" s="84"/>
      <c r="CF36" s="84"/>
      <c r="CG36" s="84"/>
      <c r="CH36" s="84"/>
      <c r="CI36" s="84"/>
      <c r="CJ36" s="84"/>
      <c r="CK36" s="84"/>
      <c r="CL36" s="85"/>
      <c r="CM36" s="85"/>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8"/>
      <c r="GP36" s="128"/>
      <c r="GQ36" s="128"/>
      <c r="GR36" s="128"/>
      <c r="GS36" s="128"/>
      <c r="GT36" s="128"/>
      <c r="GU36" s="128"/>
      <c r="GV36" s="128"/>
    </row>
    <row r="37" spans="1:204" s="129" customFormat="1" ht="15" customHeight="1" x14ac:dyDescent="0.25">
      <c r="A37" s="80"/>
      <c r="B37" s="235" t="s">
        <v>74</v>
      </c>
      <c r="C37" s="60"/>
      <c r="D37" s="856"/>
      <c r="E37" s="857"/>
      <c r="F37" s="857"/>
      <c r="G37" s="857"/>
      <c r="H37" s="857"/>
      <c r="I37" s="857"/>
      <c r="J37" s="857"/>
      <c r="K37" s="857"/>
      <c r="L37" s="857"/>
      <c r="M37" s="857"/>
      <c r="N37" s="857"/>
      <c r="O37" s="857"/>
      <c r="P37" s="857"/>
      <c r="Q37" s="858"/>
      <c r="R37" s="237"/>
      <c r="S37" s="859" t="s">
        <v>75</v>
      </c>
      <c r="T37" s="860"/>
      <c r="U37" s="860"/>
      <c r="V37" s="860"/>
      <c r="W37" s="860"/>
      <c r="X37" s="860"/>
      <c r="Y37" s="869" t="s">
        <v>65</v>
      </c>
      <c r="Z37" s="870"/>
      <c r="AA37" s="232"/>
      <c r="AB37" s="233"/>
      <c r="AC37" s="126"/>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84"/>
      <c r="BV37" s="84"/>
      <c r="BW37" s="84"/>
      <c r="BX37" s="84"/>
      <c r="BY37" s="84"/>
      <c r="BZ37" s="84"/>
      <c r="CA37" s="84"/>
      <c r="CB37" s="84"/>
      <c r="CC37" s="84"/>
      <c r="CD37" s="84"/>
      <c r="CE37" s="84"/>
      <c r="CF37" s="84"/>
      <c r="CG37" s="84"/>
      <c r="CH37" s="84"/>
      <c r="CI37" s="84"/>
      <c r="CJ37" s="84"/>
      <c r="CK37" s="84"/>
      <c r="CL37" s="85"/>
      <c r="CM37" s="85"/>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c r="FL37" s="127"/>
      <c r="FM37" s="127"/>
      <c r="FN37" s="127"/>
      <c r="FO37" s="127"/>
      <c r="FP37" s="127"/>
      <c r="FQ37" s="127"/>
      <c r="FR37" s="127"/>
      <c r="FS37" s="127"/>
      <c r="FT37" s="127"/>
      <c r="FU37" s="127"/>
      <c r="FV37" s="127"/>
      <c r="FW37" s="127"/>
      <c r="FX37" s="127"/>
      <c r="FY37" s="127"/>
      <c r="FZ37" s="127"/>
      <c r="GA37" s="127"/>
      <c r="GB37" s="127"/>
      <c r="GC37" s="127"/>
      <c r="GD37" s="127"/>
      <c r="GE37" s="127"/>
      <c r="GF37" s="127"/>
      <c r="GG37" s="127"/>
      <c r="GH37" s="127"/>
      <c r="GI37" s="127"/>
      <c r="GJ37" s="127"/>
      <c r="GK37" s="127"/>
      <c r="GL37" s="127"/>
      <c r="GM37" s="127"/>
      <c r="GN37" s="127"/>
      <c r="GO37" s="128"/>
      <c r="GP37" s="128"/>
      <c r="GQ37" s="128"/>
      <c r="GR37" s="128"/>
      <c r="GS37" s="128"/>
      <c r="GT37" s="128"/>
      <c r="GU37" s="128"/>
      <c r="GV37" s="128"/>
    </row>
    <row r="38" spans="1:204" s="129" customFormat="1" ht="5.25" customHeight="1" x14ac:dyDescent="0.2">
      <c r="A38" s="80"/>
      <c r="B38" s="230"/>
      <c r="C38" s="231"/>
      <c r="D38" s="232"/>
      <c r="E38" s="232"/>
      <c r="F38" s="232"/>
      <c r="G38" s="232"/>
      <c r="H38" s="232"/>
      <c r="I38" s="232"/>
      <c r="J38" s="232"/>
      <c r="K38" s="232"/>
      <c r="L38" s="231"/>
      <c r="M38" s="231"/>
      <c r="N38" s="232"/>
      <c r="O38" s="232"/>
      <c r="P38" s="232"/>
      <c r="Q38" s="232"/>
      <c r="R38" s="231"/>
      <c r="S38" s="231"/>
      <c r="T38" s="231"/>
      <c r="U38" s="232"/>
      <c r="V38" s="232"/>
      <c r="W38" s="232"/>
      <c r="X38" s="232"/>
      <c r="Y38" s="232"/>
      <c r="Z38" s="232"/>
      <c r="AA38" s="232"/>
      <c r="AB38" s="233"/>
      <c r="AC38" s="126"/>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84"/>
      <c r="BV38" s="84"/>
      <c r="BW38" s="84"/>
      <c r="BX38" s="84"/>
      <c r="BY38" s="84"/>
      <c r="BZ38" s="84"/>
      <c r="CA38" s="84"/>
      <c r="CB38" s="84"/>
      <c r="CC38" s="84"/>
      <c r="CD38" s="84"/>
      <c r="CE38" s="84"/>
      <c r="CF38" s="84"/>
      <c r="CG38" s="84"/>
      <c r="CH38" s="84"/>
      <c r="CI38" s="84"/>
      <c r="CJ38" s="84"/>
      <c r="CK38" s="84"/>
      <c r="CL38" s="85"/>
      <c r="CM38" s="85"/>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c r="FM38" s="127"/>
      <c r="FN38" s="127"/>
      <c r="FO38" s="127"/>
      <c r="FP38" s="127"/>
      <c r="FQ38" s="127"/>
      <c r="FR38" s="127"/>
      <c r="FS38" s="127"/>
      <c r="FT38" s="127"/>
      <c r="FU38" s="127"/>
      <c r="FV38" s="127"/>
      <c r="FW38" s="127"/>
      <c r="FX38" s="127"/>
      <c r="FY38" s="127"/>
      <c r="FZ38" s="127"/>
      <c r="GA38" s="127"/>
      <c r="GB38" s="127"/>
      <c r="GC38" s="127"/>
      <c r="GD38" s="127"/>
      <c r="GE38" s="127"/>
      <c r="GF38" s="127"/>
      <c r="GG38" s="127"/>
      <c r="GH38" s="127"/>
      <c r="GI38" s="127"/>
      <c r="GJ38" s="127"/>
      <c r="GK38" s="127"/>
      <c r="GL38" s="127"/>
      <c r="GM38" s="127"/>
      <c r="GN38" s="127"/>
      <c r="GO38" s="128"/>
      <c r="GP38" s="128"/>
      <c r="GQ38" s="128"/>
      <c r="GR38" s="128"/>
      <c r="GS38" s="128"/>
      <c r="GT38" s="128"/>
      <c r="GU38" s="128"/>
      <c r="GV38" s="128"/>
    </row>
    <row r="39" spans="1:204" s="129" customFormat="1" ht="15.75" customHeight="1" x14ac:dyDescent="0.25">
      <c r="A39" s="80"/>
      <c r="B39" s="882" t="s">
        <v>80</v>
      </c>
      <c r="C39" s="883"/>
      <c r="D39" s="883"/>
      <c r="E39" s="883"/>
      <c r="F39" s="883"/>
      <c r="G39" s="883"/>
      <c r="H39" s="883"/>
      <c r="I39" s="883"/>
      <c r="J39" s="883"/>
      <c r="K39" s="883"/>
      <c r="L39" s="883"/>
      <c r="M39" s="883"/>
      <c r="N39" s="883"/>
      <c r="O39" s="883"/>
      <c r="P39" s="883"/>
      <c r="Q39" s="883"/>
      <c r="R39" s="883"/>
      <c r="S39" s="883"/>
      <c r="T39" s="883"/>
      <c r="U39" s="883"/>
      <c r="V39" s="883"/>
      <c r="W39" s="883"/>
      <c r="X39" s="883"/>
      <c r="Y39" s="883"/>
      <c r="Z39" s="863"/>
      <c r="AA39" s="864"/>
      <c r="AB39" s="233"/>
      <c r="AC39" s="126"/>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84"/>
      <c r="BV39" s="84"/>
      <c r="BW39" s="84"/>
      <c r="BX39" s="84"/>
      <c r="BY39" s="84"/>
      <c r="BZ39" s="84"/>
      <c r="CA39" s="84"/>
      <c r="CB39" s="84"/>
      <c r="CC39" s="84"/>
      <c r="CD39" s="84"/>
      <c r="CE39" s="84"/>
      <c r="CF39" s="84"/>
      <c r="CG39" s="84"/>
      <c r="CH39" s="84"/>
      <c r="CI39" s="84"/>
      <c r="CJ39" s="84"/>
      <c r="CK39" s="84"/>
      <c r="CL39" s="85"/>
      <c r="CM39" s="85"/>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8"/>
      <c r="GP39" s="128"/>
      <c r="GQ39" s="128"/>
      <c r="GR39" s="128"/>
      <c r="GS39" s="128"/>
      <c r="GT39" s="128"/>
      <c r="GU39" s="128"/>
      <c r="GV39" s="128"/>
    </row>
    <row r="40" spans="1:204" s="129" customFormat="1" ht="15" customHeight="1" x14ac:dyDescent="0.2">
      <c r="A40" s="80"/>
      <c r="B40" s="977" t="s">
        <v>416</v>
      </c>
      <c r="C40" s="978"/>
      <c r="D40" s="978"/>
      <c r="E40" s="978"/>
      <c r="F40" s="979"/>
      <c r="G40" s="908" t="s">
        <v>207</v>
      </c>
      <c r="H40" s="909"/>
      <c r="I40" s="910"/>
      <c r="J40" s="914" t="s">
        <v>417</v>
      </c>
      <c r="K40" s="915"/>
      <c r="L40" s="908" t="s">
        <v>421</v>
      </c>
      <c r="M40" s="843" t="s">
        <v>82</v>
      </c>
      <c r="N40" s="844"/>
      <c r="O40" s="844"/>
      <c r="P40" s="844"/>
      <c r="Q40" s="844"/>
      <c r="R40" s="845"/>
      <c r="S40" s="903" t="s">
        <v>83</v>
      </c>
      <c r="T40" s="904"/>
      <c r="U40" s="904"/>
      <c r="V40" s="845"/>
      <c r="W40" s="907" t="s">
        <v>84</v>
      </c>
      <c r="X40" s="844"/>
      <c r="Y40" s="845"/>
      <c r="Z40" s="982" t="s">
        <v>302</v>
      </c>
      <c r="AA40" s="845"/>
      <c r="AB40" s="233"/>
      <c r="AC40" s="126"/>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84"/>
      <c r="BV40" s="84"/>
      <c r="BW40" s="84"/>
      <c r="BX40" s="84"/>
      <c r="BY40" s="84"/>
      <c r="BZ40" s="84"/>
      <c r="CA40" s="84"/>
      <c r="CB40" s="84"/>
      <c r="CC40" s="84"/>
      <c r="CD40" s="84"/>
      <c r="CE40" s="84"/>
      <c r="CF40" s="84"/>
      <c r="CG40" s="84"/>
      <c r="CH40" s="84"/>
      <c r="CI40" s="84"/>
      <c r="CJ40" s="84"/>
      <c r="CK40" s="84"/>
      <c r="CL40" s="85"/>
      <c r="CM40" s="85"/>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8"/>
      <c r="GP40" s="128"/>
      <c r="GQ40" s="128"/>
      <c r="GR40" s="128"/>
      <c r="GS40" s="128"/>
      <c r="GT40" s="128"/>
      <c r="GU40" s="128"/>
      <c r="GV40" s="128"/>
    </row>
    <row r="41" spans="1:204" s="129" customFormat="1" ht="16.5" customHeight="1" x14ac:dyDescent="0.2">
      <c r="A41" s="80"/>
      <c r="B41" s="918" t="s">
        <v>81</v>
      </c>
      <c r="C41" s="919"/>
      <c r="D41" s="846" t="s">
        <v>418</v>
      </c>
      <c r="E41" s="920"/>
      <c r="F41" s="919"/>
      <c r="G41" s="911"/>
      <c r="H41" s="912"/>
      <c r="I41" s="913"/>
      <c r="J41" s="916"/>
      <c r="K41" s="917">
        <v>45657</v>
      </c>
      <c r="L41" s="911"/>
      <c r="M41" s="846"/>
      <c r="N41" s="847"/>
      <c r="O41" s="847"/>
      <c r="P41" s="847"/>
      <c r="Q41" s="847"/>
      <c r="R41" s="848"/>
      <c r="S41" s="905"/>
      <c r="T41" s="906"/>
      <c r="U41" s="906"/>
      <c r="V41" s="848"/>
      <c r="W41" s="847"/>
      <c r="X41" s="847"/>
      <c r="Y41" s="848"/>
      <c r="Z41" s="846"/>
      <c r="AA41" s="848"/>
      <c r="AB41" s="233"/>
      <c r="AC41" s="126"/>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84"/>
      <c r="BV41" s="84"/>
      <c r="BW41" s="84"/>
      <c r="BX41" s="84"/>
      <c r="BY41" s="84"/>
      <c r="BZ41" s="84"/>
      <c r="CA41" s="84"/>
      <c r="CB41" s="84"/>
      <c r="CC41" s="84"/>
      <c r="CD41" s="84"/>
      <c r="CE41" s="84"/>
      <c r="CF41" s="84"/>
      <c r="CG41" s="84"/>
      <c r="CH41" s="84"/>
      <c r="CI41" s="84"/>
      <c r="CJ41" s="84"/>
      <c r="CK41" s="84"/>
      <c r="CL41" s="85"/>
      <c r="CM41" s="85"/>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c r="FL41" s="127"/>
      <c r="FM41" s="127"/>
      <c r="FN41" s="127"/>
      <c r="FO41" s="127"/>
      <c r="FP41" s="127"/>
      <c r="FQ41" s="127"/>
      <c r="FR41" s="127"/>
      <c r="FS41" s="127"/>
      <c r="FT41" s="127"/>
      <c r="FU41" s="127"/>
      <c r="FV41" s="127"/>
      <c r="FW41" s="127"/>
      <c r="FX41" s="127"/>
      <c r="FY41" s="127"/>
      <c r="FZ41" s="127"/>
      <c r="GA41" s="127"/>
      <c r="GB41" s="127"/>
      <c r="GC41" s="127"/>
      <c r="GD41" s="127"/>
      <c r="GE41" s="127"/>
      <c r="GF41" s="127"/>
      <c r="GG41" s="127"/>
      <c r="GH41" s="127"/>
      <c r="GI41" s="127"/>
      <c r="GJ41" s="127"/>
      <c r="GK41" s="127"/>
      <c r="GL41" s="127"/>
      <c r="GM41" s="127"/>
      <c r="GN41" s="127"/>
      <c r="GO41" s="128"/>
      <c r="GP41" s="128"/>
      <c r="GQ41" s="128"/>
      <c r="GR41" s="128"/>
      <c r="GS41" s="128"/>
      <c r="GT41" s="128"/>
      <c r="GU41" s="128"/>
      <c r="GV41" s="128"/>
    </row>
    <row r="42" spans="1:204" s="129" customFormat="1" ht="14.25" customHeight="1" x14ac:dyDescent="0.2">
      <c r="A42" s="80"/>
      <c r="B42" s="968"/>
      <c r="C42" s="969"/>
      <c r="D42" s="970"/>
      <c r="E42" s="971"/>
      <c r="F42" s="972"/>
      <c r="G42" s="921"/>
      <c r="H42" s="922"/>
      <c r="I42" s="923"/>
      <c r="J42" s="921">
        <v>0</v>
      </c>
      <c r="K42" s="923"/>
      <c r="L42" s="408" t="e">
        <f>G42/(G42+J42)</f>
        <v>#DIV/0!</v>
      </c>
      <c r="M42" s="820"/>
      <c r="N42" s="835"/>
      <c r="O42" s="835"/>
      <c r="P42" s="835"/>
      <c r="Q42" s="835"/>
      <c r="R42" s="973"/>
      <c r="S42" s="974"/>
      <c r="T42" s="975"/>
      <c r="U42" s="975"/>
      <c r="V42" s="976"/>
      <c r="W42" s="965"/>
      <c r="X42" s="966"/>
      <c r="Y42" s="967"/>
      <c r="Z42" s="983"/>
      <c r="AA42" s="984"/>
      <c r="AB42" s="233"/>
      <c r="AC42" s="126"/>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84"/>
      <c r="BV42" s="84"/>
      <c r="BW42" s="84"/>
      <c r="BX42" s="84"/>
      <c r="BY42" s="84"/>
      <c r="BZ42" s="84"/>
      <c r="CA42" s="84"/>
      <c r="CB42" s="84"/>
      <c r="CC42" s="84"/>
      <c r="CD42" s="84"/>
      <c r="CE42" s="84"/>
      <c r="CF42" s="84"/>
      <c r="CG42" s="84"/>
      <c r="CH42" s="84"/>
      <c r="CI42" s="84"/>
      <c r="CJ42" s="84"/>
      <c r="CK42" s="84"/>
      <c r="CL42" s="85"/>
      <c r="CM42" s="85"/>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c r="FM42" s="127"/>
      <c r="FN42" s="127"/>
      <c r="FO42" s="127"/>
      <c r="FP42" s="127"/>
      <c r="FQ42" s="127"/>
      <c r="FR42" s="127"/>
      <c r="FS42" s="127"/>
      <c r="FT42" s="127"/>
      <c r="FU42" s="127"/>
      <c r="FV42" s="127"/>
      <c r="FW42" s="127"/>
      <c r="FX42" s="127"/>
      <c r="FY42" s="127"/>
      <c r="FZ42" s="127"/>
      <c r="GA42" s="127"/>
      <c r="GB42" s="127"/>
      <c r="GC42" s="127"/>
      <c r="GD42" s="127"/>
      <c r="GE42" s="127"/>
      <c r="GF42" s="127"/>
      <c r="GG42" s="127"/>
      <c r="GH42" s="127"/>
      <c r="GI42" s="127"/>
      <c r="GJ42" s="127"/>
      <c r="GK42" s="127"/>
      <c r="GL42" s="127"/>
      <c r="GM42" s="127"/>
      <c r="GN42" s="127"/>
      <c r="GO42" s="128"/>
      <c r="GP42" s="128"/>
      <c r="GQ42" s="128"/>
      <c r="GR42" s="128"/>
      <c r="GS42" s="128"/>
      <c r="GT42" s="128"/>
      <c r="GU42" s="128"/>
      <c r="GV42" s="128"/>
    </row>
    <row r="43" spans="1:204" s="129" customFormat="1" ht="13.5" customHeight="1" x14ac:dyDescent="0.2">
      <c r="A43" s="80"/>
      <c r="B43" s="968"/>
      <c r="C43" s="969"/>
      <c r="D43" s="970"/>
      <c r="E43" s="971"/>
      <c r="F43" s="972"/>
      <c r="G43" s="921"/>
      <c r="H43" s="922"/>
      <c r="I43" s="923"/>
      <c r="J43" s="921"/>
      <c r="K43" s="923"/>
      <c r="L43" s="408" t="e">
        <f>G43/(G43+J43)</f>
        <v>#DIV/0!</v>
      </c>
      <c r="M43" s="820"/>
      <c r="N43" s="835"/>
      <c r="O43" s="835"/>
      <c r="P43" s="835"/>
      <c r="Q43" s="835"/>
      <c r="R43" s="973"/>
      <c r="S43" s="974"/>
      <c r="T43" s="975"/>
      <c r="U43" s="975"/>
      <c r="V43" s="976"/>
      <c r="W43" s="965"/>
      <c r="X43" s="966"/>
      <c r="Y43" s="967"/>
      <c r="Z43" s="983"/>
      <c r="AA43" s="984"/>
      <c r="AB43" s="233"/>
      <c r="AC43" s="126"/>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84"/>
      <c r="BV43" s="84"/>
      <c r="BW43" s="84"/>
      <c r="BX43" s="84"/>
      <c r="BY43" s="84"/>
      <c r="BZ43" s="84"/>
      <c r="CA43" s="84"/>
      <c r="CB43" s="84"/>
      <c r="CC43" s="84"/>
      <c r="CD43" s="84"/>
      <c r="CE43" s="84"/>
      <c r="CF43" s="84"/>
      <c r="CG43" s="84"/>
      <c r="CH43" s="84"/>
      <c r="CI43" s="84"/>
      <c r="CJ43" s="84"/>
      <c r="CK43" s="84"/>
      <c r="CL43" s="85"/>
      <c r="CM43" s="85"/>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c r="FM43" s="127"/>
      <c r="FN43" s="127"/>
      <c r="FO43" s="127"/>
      <c r="FP43" s="127"/>
      <c r="FQ43" s="127"/>
      <c r="FR43" s="127"/>
      <c r="FS43" s="127"/>
      <c r="FT43" s="127"/>
      <c r="FU43" s="127"/>
      <c r="FV43" s="127"/>
      <c r="FW43" s="127"/>
      <c r="FX43" s="127"/>
      <c r="FY43" s="127"/>
      <c r="FZ43" s="127"/>
      <c r="GA43" s="127"/>
      <c r="GB43" s="127"/>
      <c r="GC43" s="127"/>
      <c r="GD43" s="127"/>
      <c r="GE43" s="127"/>
      <c r="GF43" s="127"/>
      <c r="GG43" s="127"/>
      <c r="GH43" s="127"/>
      <c r="GI43" s="127"/>
      <c r="GJ43" s="127"/>
      <c r="GK43" s="127"/>
      <c r="GL43" s="127"/>
      <c r="GM43" s="127"/>
      <c r="GN43" s="127"/>
      <c r="GO43" s="128"/>
      <c r="GP43" s="128"/>
      <c r="GQ43" s="128"/>
      <c r="GR43" s="128"/>
      <c r="GS43" s="128"/>
      <c r="GT43" s="128"/>
      <c r="GU43" s="128"/>
      <c r="GV43" s="128"/>
    </row>
    <row r="44" spans="1:204" s="129" customFormat="1" ht="15" hidden="1" customHeight="1" x14ac:dyDescent="0.2">
      <c r="A44" s="80"/>
      <c r="B44" s="886"/>
      <c r="C44" s="887"/>
      <c r="D44" s="888"/>
      <c r="E44" s="889"/>
      <c r="F44" s="890"/>
      <c r="G44" s="891"/>
      <c r="H44" s="892"/>
      <c r="I44" s="892"/>
      <c r="J44" s="893"/>
      <c r="K44" s="891"/>
      <c r="L44" s="893"/>
      <c r="M44" s="894"/>
      <c r="N44" s="895"/>
      <c r="O44" s="895"/>
      <c r="P44" s="895"/>
      <c r="Q44" s="895"/>
      <c r="R44" s="896"/>
      <c r="S44" s="897"/>
      <c r="T44" s="898"/>
      <c r="U44" s="898"/>
      <c r="V44" s="899"/>
      <c r="W44" s="900"/>
      <c r="X44" s="901"/>
      <c r="Y44" s="902"/>
      <c r="Z44" s="985"/>
      <c r="AA44" s="986"/>
      <c r="AB44" s="233"/>
      <c r="AC44" s="126"/>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84"/>
      <c r="BV44" s="84"/>
      <c r="BW44" s="84"/>
      <c r="BX44" s="84"/>
      <c r="BY44" s="84"/>
      <c r="BZ44" s="84"/>
      <c r="CA44" s="84"/>
      <c r="CB44" s="84"/>
      <c r="CC44" s="84"/>
      <c r="CD44" s="84"/>
      <c r="CE44" s="84"/>
      <c r="CF44" s="84"/>
      <c r="CG44" s="84"/>
      <c r="CH44" s="84"/>
      <c r="CI44" s="84"/>
      <c r="CJ44" s="84"/>
      <c r="CK44" s="84"/>
      <c r="CL44" s="85"/>
      <c r="CM44" s="85"/>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8"/>
      <c r="GP44" s="128"/>
      <c r="GQ44" s="128"/>
      <c r="GR44" s="128"/>
      <c r="GS44" s="128"/>
      <c r="GT44" s="128"/>
      <c r="GU44" s="128"/>
      <c r="GV44" s="128"/>
    </row>
    <row r="45" spans="1:204" ht="15" customHeight="1" x14ac:dyDescent="0.25">
      <c r="A45" s="60"/>
      <c r="B45" s="471" t="s">
        <v>279</v>
      </c>
      <c r="C45" s="472"/>
      <c r="D45" s="472"/>
      <c r="E45" s="472"/>
      <c r="F45" s="472"/>
      <c r="G45" s="472"/>
      <c r="H45" s="472"/>
      <c r="I45" s="472"/>
      <c r="J45" s="472"/>
      <c r="K45" s="472"/>
      <c r="L45" s="473"/>
      <c r="M45" s="75"/>
      <c r="N45" s="474" t="s">
        <v>110</v>
      </c>
      <c r="O45" s="475"/>
      <c r="P45" s="475"/>
      <c r="Q45" s="475"/>
      <c r="R45" s="475"/>
      <c r="S45" s="475"/>
      <c r="T45" s="475"/>
      <c r="U45" s="475"/>
      <c r="V45" s="475"/>
      <c r="W45" s="475"/>
      <c r="X45" s="475"/>
      <c r="Y45" s="475"/>
      <c r="Z45" s="475"/>
      <c r="AA45" s="476"/>
      <c r="AB45" s="477"/>
      <c r="BS45" s="64"/>
      <c r="BT45" s="64"/>
      <c r="BU45" s="84"/>
      <c r="BV45" s="84"/>
      <c r="BW45" s="84"/>
      <c r="BX45" s="84"/>
      <c r="BY45" s="84"/>
      <c r="BZ45" s="84"/>
      <c r="CA45" s="84"/>
    </row>
    <row r="46" spans="1:204" ht="15" customHeight="1" x14ac:dyDescent="0.25">
      <c r="A46" s="60"/>
      <c r="B46" s="478" t="s">
        <v>286</v>
      </c>
      <c r="C46" s="479"/>
      <c r="D46" s="479"/>
      <c r="E46" s="479"/>
      <c r="F46" s="479"/>
      <c r="G46" s="479"/>
      <c r="H46" s="479"/>
      <c r="I46" s="480"/>
      <c r="J46" s="849"/>
      <c r="K46" s="850"/>
      <c r="L46" s="851"/>
      <c r="M46" s="75"/>
      <c r="N46" s="75"/>
      <c r="O46" s="852" t="s">
        <v>345</v>
      </c>
      <c r="P46" s="570"/>
      <c r="Q46" s="570"/>
      <c r="R46" s="570"/>
      <c r="S46" s="570"/>
      <c r="T46" s="570"/>
      <c r="U46" s="570"/>
      <c r="V46" s="570"/>
      <c r="W46" s="571"/>
      <c r="X46" s="816" t="s">
        <v>103</v>
      </c>
      <c r="Y46" s="817"/>
      <c r="Z46" s="818"/>
      <c r="AA46" s="75"/>
      <c r="AB46" s="92"/>
      <c r="BL46" s="64" t="s">
        <v>66</v>
      </c>
      <c r="BP46" s="646">
        <v>45658</v>
      </c>
      <c r="BQ46" s="980"/>
      <c r="BR46" s="981"/>
      <c r="BS46" s="64"/>
      <c r="BT46" s="64"/>
      <c r="BU46" s="84"/>
      <c r="BV46" s="84"/>
      <c r="BW46" s="84"/>
      <c r="BX46" s="84"/>
      <c r="BY46" s="84"/>
      <c r="BZ46" s="84"/>
      <c r="CA46" s="84"/>
    </row>
    <row r="47" spans="1:204" ht="15" customHeight="1" x14ac:dyDescent="0.25">
      <c r="A47" s="60"/>
      <c r="B47" s="478" t="s">
        <v>285</v>
      </c>
      <c r="C47" s="479"/>
      <c r="D47" s="479"/>
      <c r="E47" s="479"/>
      <c r="F47" s="479"/>
      <c r="G47" s="479"/>
      <c r="H47" s="479"/>
      <c r="I47" s="480"/>
      <c r="J47" s="849"/>
      <c r="K47" s="850"/>
      <c r="L47" s="851"/>
      <c r="M47" s="75"/>
      <c r="N47" s="75"/>
      <c r="O47" s="852" t="s">
        <v>367</v>
      </c>
      <c r="P47" s="570"/>
      <c r="Q47" s="570"/>
      <c r="R47" s="570"/>
      <c r="S47" s="570"/>
      <c r="T47" s="570"/>
      <c r="U47" s="570"/>
      <c r="V47" s="570"/>
      <c r="W47" s="571"/>
      <c r="X47" s="816" t="s">
        <v>103</v>
      </c>
      <c r="Y47" s="817"/>
      <c r="Z47" s="818"/>
      <c r="AA47" s="75"/>
      <c r="AB47" s="92"/>
      <c r="BL47" s="64" t="s">
        <v>112</v>
      </c>
      <c r="BP47" s="646">
        <v>45689</v>
      </c>
      <c r="BQ47" s="980"/>
      <c r="BR47" s="981"/>
      <c r="BS47" s="64"/>
      <c r="BT47" s="64"/>
      <c r="BU47" s="84"/>
      <c r="BV47" s="84"/>
      <c r="BW47" s="84"/>
      <c r="BX47" s="84"/>
      <c r="BY47" s="84"/>
      <c r="BZ47" s="84"/>
      <c r="CA47" s="84"/>
    </row>
    <row r="48" spans="1:204" ht="15" customHeight="1" x14ac:dyDescent="0.25">
      <c r="A48" s="60"/>
      <c r="B48" s="478" t="s">
        <v>304</v>
      </c>
      <c r="C48" s="479"/>
      <c r="D48" s="479"/>
      <c r="E48" s="479"/>
      <c r="F48" s="479"/>
      <c r="G48" s="479"/>
      <c r="H48" s="479"/>
      <c r="I48" s="480"/>
      <c r="J48" s="849"/>
      <c r="K48" s="850"/>
      <c r="L48" s="851"/>
      <c r="M48" s="75"/>
      <c r="N48" s="75"/>
      <c r="O48" s="852" t="s">
        <v>238</v>
      </c>
      <c r="P48" s="924"/>
      <c r="Q48" s="924"/>
      <c r="R48" s="924"/>
      <c r="S48" s="924"/>
      <c r="T48" s="924"/>
      <c r="U48" s="924"/>
      <c r="V48" s="924"/>
      <c r="W48" s="925"/>
      <c r="X48" s="816"/>
      <c r="Y48" s="817"/>
      <c r="Z48" s="818"/>
      <c r="AA48" s="75"/>
      <c r="AB48" s="92"/>
      <c r="BL48" s="64" t="s">
        <v>103</v>
      </c>
      <c r="BP48" s="646">
        <v>45717</v>
      </c>
      <c r="BQ48" s="980"/>
      <c r="BR48" s="981"/>
      <c r="BS48" s="64"/>
      <c r="BT48" s="64"/>
      <c r="BU48" s="84"/>
      <c r="BV48" s="84"/>
      <c r="BW48" s="84"/>
      <c r="BX48" s="84"/>
      <c r="BY48" s="84"/>
      <c r="BZ48" s="84"/>
      <c r="CA48" s="84"/>
    </row>
    <row r="49" spans="1:204" ht="15" customHeight="1" x14ac:dyDescent="0.25">
      <c r="A49" s="60"/>
      <c r="B49" s="478" t="s">
        <v>278</v>
      </c>
      <c r="C49" s="479"/>
      <c r="D49" s="479"/>
      <c r="E49" s="479"/>
      <c r="F49" s="479"/>
      <c r="G49" s="479"/>
      <c r="H49" s="479"/>
      <c r="I49" s="480"/>
      <c r="J49" s="849"/>
      <c r="K49" s="850"/>
      <c r="L49" s="851"/>
      <c r="M49" s="75"/>
      <c r="N49" s="75"/>
      <c r="O49" s="852" t="s">
        <v>346</v>
      </c>
      <c r="P49" s="570"/>
      <c r="Q49" s="570"/>
      <c r="R49" s="570"/>
      <c r="S49" s="570"/>
      <c r="T49" s="570"/>
      <c r="U49" s="570"/>
      <c r="V49" s="570"/>
      <c r="W49" s="571"/>
      <c r="X49" s="934"/>
      <c r="Y49" s="935"/>
      <c r="Z49" s="936"/>
      <c r="AA49" s="75"/>
      <c r="AB49" s="92"/>
      <c r="AY49" s="64" t="s">
        <v>93</v>
      </c>
      <c r="BP49" s="646">
        <v>45748</v>
      </c>
      <c r="BQ49" s="980"/>
      <c r="BR49" s="981"/>
      <c r="BS49" s="64"/>
      <c r="BT49" s="64"/>
      <c r="BU49" s="84"/>
      <c r="BV49" s="84"/>
      <c r="BW49" s="84"/>
      <c r="BX49" s="84"/>
      <c r="BY49" s="84"/>
      <c r="BZ49" s="84"/>
      <c r="CA49" s="84"/>
    </row>
    <row r="50" spans="1:204" ht="15" customHeight="1" x14ac:dyDescent="0.25">
      <c r="A50" s="60"/>
      <c r="B50" s="471" t="s">
        <v>280</v>
      </c>
      <c r="C50" s="472"/>
      <c r="D50" s="472"/>
      <c r="E50" s="472"/>
      <c r="F50" s="472"/>
      <c r="G50" s="472"/>
      <c r="H50" s="472"/>
      <c r="I50" s="472"/>
      <c r="J50" s="472"/>
      <c r="K50" s="472"/>
      <c r="L50" s="473"/>
      <c r="M50" s="75"/>
      <c r="N50" s="75"/>
      <c r="O50" s="852" t="s">
        <v>347</v>
      </c>
      <c r="P50" s="570"/>
      <c r="Q50" s="570"/>
      <c r="R50" s="570"/>
      <c r="S50" s="570"/>
      <c r="T50" s="570"/>
      <c r="U50" s="570"/>
      <c r="V50" s="570"/>
      <c r="W50" s="571"/>
      <c r="X50" s="934"/>
      <c r="Y50" s="935"/>
      <c r="Z50" s="936"/>
      <c r="AA50" s="75"/>
      <c r="AB50" s="92"/>
      <c r="AY50" s="64" t="s">
        <v>113</v>
      </c>
      <c r="BL50" s="64" t="s">
        <v>66</v>
      </c>
      <c r="BP50" s="646">
        <v>45778</v>
      </c>
      <c r="BQ50" s="980"/>
      <c r="BR50" s="981"/>
      <c r="BS50" s="64"/>
      <c r="BT50" s="64"/>
      <c r="BU50" s="84"/>
      <c r="BV50" s="84"/>
      <c r="BW50" s="84"/>
      <c r="BX50" s="84"/>
      <c r="BY50" s="84"/>
      <c r="BZ50" s="84"/>
      <c r="CA50" s="84"/>
    </row>
    <row r="51" spans="1:204" ht="15" customHeight="1" x14ac:dyDescent="0.25">
      <c r="A51" s="60"/>
      <c r="B51" s="478" t="s">
        <v>284</v>
      </c>
      <c r="C51" s="479"/>
      <c r="D51" s="479"/>
      <c r="E51" s="479"/>
      <c r="F51" s="479"/>
      <c r="G51" s="479"/>
      <c r="H51" s="479"/>
      <c r="I51" s="480"/>
      <c r="J51" s="849"/>
      <c r="K51" s="850"/>
      <c r="L51" s="851"/>
      <c r="M51" s="75"/>
      <c r="N51" s="932" t="s">
        <v>290</v>
      </c>
      <c r="O51" s="472"/>
      <c r="P51" s="472"/>
      <c r="Q51" s="472"/>
      <c r="R51" s="472"/>
      <c r="S51" s="472"/>
      <c r="T51" s="472"/>
      <c r="U51" s="472"/>
      <c r="V51" s="472"/>
      <c r="W51" s="472"/>
      <c r="X51" s="472"/>
      <c r="Y51" s="472"/>
      <c r="Z51" s="472"/>
      <c r="AA51" s="472"/>
      <c r="AB51" s="933"/>
      <c r="AY51" s="64" t="s">
        <v>115</v>
      </c>
      <c r="BL51" s="64" t="s">
        <v>67</v>
      </c>
      <c r="BP51" s="646">
        <v>45809</v>
      </c>
      <c r="BQ51" s="980"/>
      <c r="BR51" s="981"/>
      <c r="BS51" s="64"/>
      <c r="BT51" s="64"/>
      <c r="BU51" s="84"/>
      <c r="BV51" s="84"/>
      <c r="BW51" s="84"/>
      <c r="BX51" s="84"/>
      <c r="BY51" s="84"/>
      <c r="BZ51" s="84"/>
      <c r="CA51" s="84"/>
    </row>
    <row r="52" spans="1:204" s="84" customFormat="1" ht="15" customHeight="1" x14ac:dyDescent="0.25">
      <c r="A52" s="60"/>
      <c r="B52" s="478" t="s">
        <v>281</v>
      </c>
      <c r="C52" s="479"/>
      <c r="D52" s="479"/>
      <c r="E52" s="479"/>
      <c r="F52" s="479"/>
      <c r="G52" s="479"/>
      <c r="H52" s="479"/>
      <c r="I52" s="480"/>
      <c r="J52" s="849"/>
      <c r="K52" s="850"/>
      <c r="L52" s="851"/>
      <c r="M52" s="75"/>
      <c r="N52" s="75"/>
      <c r="O52" s="853" t="s">
        <v>270</v>
      </c>
      <c r="P52" s="854"/>
      <c r="Q52" s="854"/>
      <c r="R52" s="854"/>
      <c r="S52" s="854"/>
      <c r="T52" s="854"/>
      <c r="U52" s="854"/>
      <c r="V52" s="854"/>
      <c r="W52" s="855"/>
      <c r="X52" s="937"/>
      <c r="Y52" s="938"/>
      <c r="Z52" s="939"/>
      <c r="AA52" s="75"/>
      <c r="AB52" s="92"/>
      <c r="AC52" s="67"/>
      <c r="AD52" s="64"/>
      <c r="AE52" s="64"/>
      <c r="AF52" s="68" t="s">
        <v>44</v>
      </c>
      <c r="AG52" s="64"/>
      <c r="AH52" s="64"/>
      <c r="AI52" s="64"/>
      <c r="AJ52" s="64"/>
      <c r="AK52" s="64"/>
      <c r="AL52" s="64"/>
      <c r="AM52" s="64"/>
      <c r="AN52" s="64"/>
      <c r="AO52" s="64"/>
      <c r="AP52" s="64"/>
      <c r="AQ52" s="64"/>
      <c r="AR52" s="64"/>
      <c r="AS52" s="64"/>
      <c r="AT52" s="64"/>
      <c r="AU52" s="64"/>
      <c r="AV52" s="64"/>
      <c r="AW52" s="64"/>
      <c r="AX52" s="64"/>
      <c r="AY52" s="64" t="s">
        <v>305</v>
      </c>
      <c r="AZ52" s="64"/>
      <c r="BA52" s="64"/>
      <c r="BB52" s="64"/>
      <c r="BC52" s="64"/>
      <c r="BD52" s="64"/>
      <c r="BE52" s="64"/>
      <c r="BF52" s="64"/>
      <c r="BG52" s="64"/>
      <c r="BH52" s="64"/>
      <c r="BI52" s="64"/>
      <c r="BJ52" s="64"/>
      <c r="BK52" s="64"/>
      <c r="BL52" s="64"/>
      <c r="BM52" s="64"/>
      <c r="BN52" s="64"/>
      <c r="BO52" s="64"/>
      <c r="BP52" s="646">
        <v>45839</v>
      </c>
      <c r="BQ52" s="980"/>
      <c r="BR52" s="981"/>
      <c r="BS52" s="64"/>
      <c r="BT52" s="64"/>
      <c r="BU52" s="64"/>
      <c r="CD52" s="67" t="s">
        <v>150</v>
      </c>
      <c r="CE52" s="67"/>
      <c r="CF52" s="67"/>
      <c r="CG52" s="139" t="e">
        <f>#REF!+#REF!+#REF!</f>
        <v>#REF!</v>
      </c>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6"/>
      <c r="GP52" s="86"/>
      <c r="GQ52" s="86"/>
      <c r="GR52" s="86"/>
      <c r="GS52" s="86"/>
      <c r="GT52" s="86"/>
      <c r="GU52" s="86"/>
      <c r="GV52" s="86"/>
    </row>
    <row r="53" spans="1:204" s="84" customFormat="1" ht="15" customHeight="1" x14ac:dyDescent="0.25">
      <c r="A53" s="60"/>
      <c r="B53" s="471" t="s">
        <v>283</v>
      </c>
      <c r="C53" s="472"/>
      <c r="D53" s="472"/>
      <c r="E53" s="472"/>
      <c r="F53" s="472"/>
      <c r="G53" s="472"/>
      <c r="H53" s="472"/>
      <c r="I53" s="472"/>
      <c r="J53" s="472"/>
      <c r="K53" s="472"/>
      <c r="L53" s="473"/>
      <c r="M53" s="75"/>
      <c r="N53" s="226" t="s">
        <v>44</v>
      </c>
      <c r="O53" s="926" t="s">
        <v>291</v>
      </c>
      <c r="P53" s="927"/>
      <c r="Q53" s="927"/>
      <c r="R53" s="927"/>
      <c r="S53" s="927"/>
      <c r="T53" s="927"/>
      <c r="U53" s="927"/>
      <c r="V53" s="927"/>
      <c r="W53" s="928"/>
      <c r="X53" s="929"/>
      <c r="Y53" s="930"/>
      <c r="Z53" s="931"/>
      <c r="AA53" s="226"/>
      <c r="AB53" s="227"/>
      <c r="AC53" s="67"/>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6">
        <v>45870</v>
      </c>
      <c r="BQ53" s="980"/>
      <c r="BR53" s="981"/>
      <c r="BS53" s="64"/>
      <c r="BT53" s="64"/>
      <c r="BU53" s="64"/>
      <c r="CD53" s="67" t="s">
        <v>151</v>
      </c>
      <c r="CE53" s="67"/>
      <c r="CF53" s="67"/>
      <c r="CG53" s="139">
        <f>X61</f>
        <v>0</v>
      </c>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6"/>
      <c r="GP53" s="86"/>
      <c r="GQ53" s="86"/>
      <c r="GR53" s="86"/>
      <c r="GS53" s="86"/>
      <c r="GT53" s="86"/>
      <c r="GU53" s="86"/>
      <c r="GV53" s="86"/>
    </row>
    <row r="54" spans="1:204" s="84" customFormat="1" ht="15" customHeight="1" x14ac:dyDescent="0.25">
      <c r="A54" s="60"/>
      <c r="B54" s="478" t="s">
        <v>287</v>
      </c>
      <c r="C54" s="479"/>
      <c r="D54" s="479"/>
      <c r="E54" s="479"/>
      <c r="F54" s="479"/>
      <c r="G54" s="479"/>
      <c r="H54" s="479"/>
      <c r="I54" s="480"/>
      <c r="J54" s="849"/>
      <c r="K54" s="850"/>
      <c r="L54" s="851"/>
      <c r="M54" s="76"/>
      <c r="N54" s="82"/>
      <c r="O54" s="926" t="s">
        <v>292</v>
      </c>
      <c r="P54" s="927"/>
      <c r="Q54" s="927"/>
      <c r="R54" s="927"/>
      <c r="S54" s="927"/>
      <c r="T54" s="927"/>
      <c r="U54" s="927"/>
      <c r="V54" s="927"/>
      <c r="W54" s="928"/>
      <c r="X54" s="937"/>
      <c r="Y54" s="938"/>
      <c r="Z54" s="939"/>
      <c r="AA54" s="60"/>
      <c r="AB54" s="77"/>
      <c r="AC54" s="67"/>
      <c r="AD54" s="64"/>
      <c r="AE54" s="64"/>
      <c r="AF54" s="64"/>
      <c r="AG54" s="64"/>
      <c r="AH54" s="64"/>
      <c r="AI54" s="64"/>
      <c r="AJ54" s="64"/>
      <c r="AK54" s="64"/>
      <c r="AL54" s="64"/>
      <c r="AM54" s="64"/>
      <c r="AN54" s="64"/>
      <c r="AO54" s="64"/>
      <c r="AP54" s="64"/>
      <c r="AQ54" s="64"/>
      <c r="AR54" s="64"/>
      <c r="AS54" s="64"/>
      <c r="AT54" s="64"/>
      <c r="AU54" s="64"/>
      <c r="AV54" s="64"/>
      <c r="AW54" s="64"/>
      <c r="AX54" s="64"/>
      <c r="AY54" s="64" t="s">
        <v>261</v>
      </c>
      <c r="AZ54" s="64"/>
      <c r="BA54" s="64"/>
      <c r="BB54" s="64"/>
      <c r="BC54" s="64"/>
      <c r="BD54" s="64"/>
      <c r="BE54" s="64"/>
      <c r="BF54" s="64"/>
      <c r="BG54" s="64"/>
      <c r="BH54" s="64"/>
      <c r="BI54" s="64"/>
      <c r="BJ54" s="64"/>
      <c r="BK54" s="64"/>
      <c r="BL54" s="64"/>
      <c r="BM54" s="64"/>
      <c r="BN54" s="64"/>
      <c r="BO54" s="64"/>
      <c r="BP54" s="646">
        <v>45901</v>
      </c>
      <c r="BQ54" s="980"/>
      <c r="BR54" s="981"/>
      <c r="BS54" s="64"/>
      <c r="BT54" s="64"/>
      <c r="BU54" s="64"/>
      <c r="CD54" s="67"/>
      <c r="CE54" s="67"/>
      <c r="CF54" s="67"/>
      <c r="CG54" s="67"/>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6"/>
      <c r="GP54" s="86"/>
      <c r="GQ54" s="86"/>
      <c r="GR54" s="86"/>
      <c r="GS54" s="86"/>
      <c r="GT54" s="86"/>
      <c r="GU54" s="86"/>
      <c r="GV54" s="86"/>
    </row>
    <row r="55" spans="1:204" s="84" customFormat="1" ht="15" customHeight="1" x14ac:dyDescent="0.25">
      <c r="A55" s="60"/>
      <c r="B55" s="478" t="s">
        <v>288</v>
      </c>
      <c r="C55" s="479"/>
      <c r="D55" s="479"/>
      <c r="E55" s="479"/>
      <c r="F55" s="479"/>
      <c r="G55" s="479"/>
      <c r="H55" s="479"/>
      <c r="I55" s="480"/>
      <c r="J55" s="849"/>
      <c r="K55" s="850"/>
      <c r="L55" s="851"/>
      <c r="M55" s="169"/>
      <c r="N55" s="76"/>
      <c r="O55" s="926" t="s">
        <v>282</v>
      </c>
      <c r="P55" s="927"/>
      <c r="Q55" s="927"/>
      <c r="R55" s="927"/>
      <c r="S55" s="927"/>
      <c r="T55" s="927"/>
      <c r="U55" s="927"/>
      <c r="V55" s="927"/>
      <c r="W55" s="928"/>
      <c r="X55" s="929"/>
      <c r="Y55" s="930"/>
      <c r="Z55" s="931"/>
      <c r="AA55" s="60"/>
      <c r="AB55" s="77"/>
      <c r="AC55" s="67"/>
      <c r="AD55" s="64"/>
      <c r="AE55" s="64"/>
      <c r="AF55" s="64"/>
      <c r="AG55" s="64"/>
      <c r="AH55" s="64"/>
      <c r="AI55" s="64"/>
      <c r="AJ55" s="64"/>
      <c r="AK55" s="64"/>
      <c r="AL55" s="64"/>
      <c r="AM55" s="64"/>
      <c r="AN55" s="64"/>
      <c r="AO55" s="64"/>
      <c r="AP55" s="64"/>
      <c r="AQ55" s="64"/>
      <c r="AR55" s="64"/>
      <c r="AS55" s="64"/>
      <c r="AT55" s="64"/>
      <c r="AU55" s="64"/>
      <c r="AV55" s="64"/>
      <c r="AW55" s="64"/>
      <c r="AX55" s="64"/>
      <c r="AY55" s="64" t="s">
        <v>307</v>
      </c>
      <c r="AZ55" s="64"/>
      <c r="BA55" s="64"/>
      <c r="BB55" s="64"/>
      <c r="BC55" s="64"/>
      <c r="BD55" s="64"/>
      <c r="BE55" s="64"/>
      <c r="BF55" s="64"/>
      <c r="BG55" s="64"/>
      <c r="BH55" s="64"/>
      <c r="BI55" s="64"/>
      <c r="BJ55" s="64"/>
      <c r="BK55" s="64"/>
      <c r="BL55" s="64"/>
      <c r="BM55" s="64"/>
      <c r="BN55" s="64"/>
      <c r="BO55" s="64"/>
      <c r="BP55" s="646">
        <v>45931</v>
      </c>
      <c r="BQ55" s="980"/>
      <c r="BR55" s="981"/>
      <c r="BS55" s="64"/>
      <c r="BT55" s="64"/>
      <c r="BU55" s="64"/>
      <c r="CD55" s="84" t="s">
        <v>44</v>
      </c>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6"/>
      <c r="GP55" s="86"/>
      <c r="GQ55" s="86"/>
      <c r="GR55" s="86"/>
      <c r="GS55" s="86"/>
      <c r="GT55" s="86"/>
      <c r="GU55" s="86"/>
      <c r="GV55" s="86"/>
    </row>
    <row r="56" spans="1:204" s="84" customFormat="1" ht="15" customHeight="1" x14ac:dyDescent="0.25">
      <c r="A56" s="60"/>
      <c r="B56" s="478" t="s">
        <v>289</v>
      </c>
      <c r="C56" s="479"/>
      <c r="D56" s="479"/>
      <c r="E56" s="479"/>
      <c r="F56" s="479"/>
      <c r="G56" s="479"/>
      <c r="H56" s="479"/>
      <c r="I56" s="480"/>
      <c r="J56" s="849"/>
      <c r="K56" s="850"/>
      <c r="L56" s="851"/>
      <c r="M56" s="75"/>
      <c r="N56" s="60"/>
      <c r="O56" s="926" t="s">
        <v>298</v>
      </c>
      <c r="P56" s="927"/>
      <c r="Q56" s="927"/>
      <c r="R56" s="927"/>
      <c r="S56" s="927"/>
      <c r="T56" s="927"/>
      <c r="U56" s="927"/>
      <c r="V56" s="927"/>
      <c r="W56" s="928"/>
      <c r="X56" s="929">
        <f>'YTD- 2025'!X30</f>
        <v>0</v>
      </c>
      <c r="Y56" s="930"/>
      <c r="Z56" s="931"/>
      <c r="AA56" s="140"/>
      <c r="AB56" s="77"/>
      <c r="AC56" s="67"/>
      <c r="AD56" s="64"/>
      <c r="AE56" s="64"/>
      <c r="AF56" s="64"/>
      <c r="AG56" s="64"/>
      <c r="AH56" s="64"/>
      <c r="AI56" s="64"/>
      <c r="AJ56" s="64"/>
      <c r="AK56" s="64"/>
      <c r="AL56" s="64"/>
      <c r="AM56" s="64"/>
      <c r="AN56" s="64"/>
      <c r="AO56" s="64"/>
      <c r="AP56" s="64"/>
      <c r="AQ56" s="64"/>
      <c r="AR56" s="64"/>
      <c r="AS56" s="64"/>
      <c r="AT56" s="64"/>
      <c r="AU56" s="64"/>
      <c r="AV56" s="64"/>
      <c r="AW56" s="64"/>
      <c r="AX56" s="64"/>
      <c r="AY56" s="64" t="s">
        <v>306</v>
      </c>
      <c r="AZ56" s="64"/>
      <c r="BA56" s="64"/>
      <c r="BB56" s="64"/>
      <c r="BC56" s="64"/>
      <c r="BD56" s="64"/>
      <c r="BE56" s="64"/>
      <c r="BF56" s="64"/>
      <c r="BG56" s="64"/>
      <c r="BH56" s="64"/>
      <c r="BI56" s="64"/>
      <c r="BJ56" s="64"/>
      <c r="BK56" s="64"/>
      <c r="BL56" s="64"/>
      <c r="BM56" s="64"/>
      <c r="BN56" s="64"/>
      <c r="BO56" s="64"/>
      <c r="BP56" s="646">
        <v>45962</v>
      </c>
      <c r="BQ56" s="980"/>
      <c r="BR56" s="981"/>
      <c r="BS56" s="64"/>
      <c r="BT56" s="64"/>
      <c r="BU56" s="64"/>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6"/>
      <c r="GP56" s="86"/>
      <c r="GQ56" s="86"/>
      <c r="GR56" s="86"/>
      <c r="GS56" s="86"/>
      <c r="GT56" s="86"/>
      <c r="GU56" s="86"/>
      <c r="GV56" s="86"/>
    </row>
    <row r="57" spans="1:204" s="85" customFormat="1" ht="15" customHeight="1" x14ac:dyDescent="0.25">
      <c r="A57" s="60"/>
      <c r="B57" s="471" t="s">
        <v>299</v>
      </c>
      <c r="C57" s="472"/>
      <c r="D57" s="472"/>
      <c r="E57" s="472"/>
      <c r="F57" s="472"/>
      <c r="G57" s="472"/>
      <c r="H57" s="472"/>
      <c r="I57" s="472"/>
      <c r="J57" s="472"/>
      <c r="K57" s="472"/>
      <c r="L57" s="473"/>
      <c r="M57" s="75"/>
      <c r="N57" s="78"/>
      <c r="O57" s="926" t="s">
        <v>151</v>
      </c>
      <c r="P57" s="927"/>
      <c r="Q57" s="927"/>
      <c r="R57" s="927"/>
      <c r="S57" s="927"/>
      <c r="T57" s="927"/>
      <c r="U57" s="927"/>
      <c r="V57" s="927"/>
      <c r="W57" s="928"/>
      <c r="X57" s="747">
        <f>'YTD- 2025'!X53</f>
        <v>0</v>
      </c>
      <c r="Y57" s="748"/>
      <c r="Z57" s="749"/>
      <c r="AA57" s="141"/>
      <c r="AB57" s="92"/>
      <c r="AC57" s="67"/>
      <c r="AD57" s="64"/>
      <c r="AE57" s="64"/>
      <c r="AF57" s="64"/>
      <c r="AG57" s="64"/>
      <c r="AH57" s="64"/>
      <c r="AI57" s="64"/>
      <c r="AJ57" s="64"/>
      <c r="AK57" s="64"/>
      <c r="AL57" s="64"/>
      <c r="AM57" s="64"/>
      <c r="AN57" s="64"/>
      <c r="AO57" s="64"/>
      <c r="AP57" s="64"/>
      <c r="AQ57" s="64"/>
      <c r="AR57" s="64"/>
      <c r="AS57" s="64"/>
      <c r="AT57" s="64"/>
      <c r="AU57" s="64"/>
      <c r="AV57" s="64"/>
      <c r="AW57" s="64"/>
      <c r="AX57" s="64"/>
      <c r="AY57" s="64" t="s">
        <v>308</v>
      </c>
      <c r="AZ57" s="64"/>
      <c r="BA57" s="64"/>
      <c r="BB57" s="64"/>
      <c r="BC57" s="64"/>
      <c r="BD57" s="64"/>
      <c r="BE57" s="64"/>
      <c r="BF57" s="64"/>
      <c r="BG57" s="64"/>
      <c r="BH57" s="64"/>
      <c r="BI57" s="64"/>
      <c r="BJ57" s="64"/>
      <c r="BK57" s="64"/>
      <c r="BL57" s="64"/>
      <c r="BM57" s="64"/>
      <c r="BN57" s="64"/>
      <c r="BO57" s="64"/>
      <c r="BP57" s="646">
        <v>45992</v>
      </c>
      <c r="BQ57" s="980"/>
      <c r="BR57" s="981"/>
      <c r="BS57" s="64"/>
      <c r="BT57" s="64"/>
      <c r="BU57" s="64"/>
      <c r="BV57" s="84"/>
      <c r="BW57" s="84"/>
      <c r="BX57" s="84"/>
      <c r="BY57" s="84"/>
      <c r="BZ57" s="84"/>
      <c r="CA57" s="84"/>
      <c r="CB57" s="84"/>
      <c r="CC57" s="84"/>
      <c r="CD57" s="84"/>
      <c r="CE57" s="84"/>
      <c r="CF57" s="84"/>
      <c r="CG57" s="84"/>
      <c r="CH57" s="84"/>
      <c r="CI57" s="84"/>
      <c r="CJ57" s="84"/>
      <c r="CK57" s="84"/>
      <c r="GO57" s="86"/>
      <c r="GP57" s="86"/>
      <c r="GQ57" s="86"/>
      <c r="GR57" s="86"/>
      <c r="GS57" s="86"/>
      <c r="GT57" s="86"/>
      <c r="GU57" s="86"/>
      <c r="GV57" s="86"/>
    </row>
    <row r="58" spans="1:204" s="85" customFormat="1" ht="15" customHeight="1" x14ac:dyDescent="0.25">
      <c r="A58" s="60"/>
      <c r="B58" s="478" t="s">
        <v>344</v>
      </c>
      <c r="C58" s="479"/>
      <c r="D58" s="479"/>
      <c r="E58" s="479"/>
      <c r="F58" s="479"/>
      <c r="G58" s="479"/>
      <c r="H58" s="479"/>
      <c r="I58" s="480"/>
      <c r="J58" s="849"/>
      <c r="K58" s="850"/>
      <c r="L58" s="851"/>
      <c r="M58" s="75"/>
      <c r="N58" s="79"/>
      <c r="O58" s="926" t="s">
        <v>320</v>
      </c>
      <c r="P58" s="927"/>
      <c r="Q58" s="927"/>
      <c r="R58" s="927"/>
      <c r="S58" s="927"/>
      <c r="T58" s="927"/>
      <c r="U58" s="927"/>
      <c r="V58" s="927"/>
      <c r="W58" s="928"/>
      <c r="X58" s="929"/>
      <c r="Y58" s="930"/>
      <c r="Z58" s="931"/>
      <c r="AA58" s="79"/>
      <c r="AB58" s="117"/>
      <c r="AC58" s="67"/>
      <c r="AD58" s="64"/>
      <c r="AE58" s="64"/>
      <c r="AF58" s="64"/>
      <c r="AG58" s="64"/>
      <c r="AH58" s="64"/>
      <c r="AI58" s="64"/>
      <c r="AJ58" s="64"/>
      <c r="AK58" s="64"/>
      <c r="AL58" s="64"/>
      <c r="AM58" s="64"/>
      <c r="AN58" s="64"/>
      <c r="AO58" s="64"/>
      <c r="AP58" s="64"/>
      <c r="AQ58" s="64"/>
      <c r="AR58" s="64"/>
      <c r="AS58" s="64"/>
      <c r="AT58" s="64"/>
      <c r="AU58" s="64"/>
      <c r="AV58" s="64"/>
      <c r="AW58" s="64"/>
      <c r="AX58" s="64"/>
      <c r="AY58" s="64" t="s">
        <v>104</v>
      </c>
      <c r="AZ58" s="64"/>
      <c r="BA58" s="64"/>
      <c r="BB58" s="64"/>
      <c r="BC58" s="64"/>
      <c r="BD58" s="64"/>
      <c r="BE58" s="64"/>
      <c r="BF58" s="64"/>
      <c r="BG58" s="64"/>
      <c r="BH58" s="64"/>
      <c r="BI58" s="64"/>
      <c r="BJ58" s="64"/>
      <c r="BK58" s="64"/>
      <c r="BL58" s="64"/>
      <c r="BM58" s="64"/>
      <c r="BN58" s="64"/>
      <c r="BO58" s="64"/>
      <c r="BP58" s="646" t="s">
        <v>377</v>
      </c>
      <c r="BQ58" s="980"/>
      <c r="BR58" s="981"/>
      <c r="BS58" s="64"/>
      <c r="BT58" s="64"/>
      <c r="BU58" s="64"/>
      <c r="BV58" s="84"/>
      <c r="BW58" s="84"/>
      <c r="BX58" s="84"/>
      <c r="BY58" s="84"/>
      <c r="BZ58" s="84"/>
      <c r="CA58" s="84"/>
      <c r="CB58" s="84"/>
      <c r="CC58" s="84"/>
      <c r="CD58" s="84"/>
      <c r="CE58" s="84"/>
      <c r="CF58" s="84"/>
      <c r="CG58" s="84"/>
      <c r="CH58" s="84"/>
      <c r="CI58" s="84"/>
      <c r="CJ58" s="84"/>
      <c r="CK58" s="84"/>
      <c r="GO58" s="86"/>
      <c r="GP58" s="86"/>
      <c r="GQ58" s="86"/>
      <c r="GR58" s="86"/>
      <c r="GS58" s="86"/>
      <c r="GT58" s="86"/>
      <c r="GU58" s="86"/>
      <c r="GV58" s="86"/>
    </row>
    <row r="59" spans="1:204" s="85" customFormat="1" ht="15" customHeight="1" x14ac:dyDescent="0.25">
      <c r="A59" s="60"/>
      <c r="B59" s="478" t="s">
        <v>343</v>
      </c>
      <c r="C59" s="479"/>
      <c r="D59" s="479"/>
      <c r="E59" s="479"/>
      <c r="F59" s="479"/>
      <c r="G59" s="479"/>
      <c r="H59" s="479"/>
      <c r="I59" s="480"/>
      <c r="J59" s="849"/>
      <c r="K59" s="850"/>
      <c r="L59" s="851"/>
      <c r="M59" s="75"/>
      <c r="N59" s="79"/>
      <c r="O59" s="926" t="s">
        <v>317</v>
      </c>
      <c r="P59" s="927"/>
      <c r="Q59" s="927"/>
      <c r="R59" s="927"/>
      <c r="S59" s="927"/>
      <c r="T59" s="927"/>
      <c r="U59" s="927"/>
      <c r="V59" s="927"/>
      <c r="W59" s="928"/>
      <c r="X59" s="929"/>
      <c r="Y59" s="930"/>
      <c r="Z59" s="931"/>
      <c r="AA59" s="378">
        <f>X59</f>
        <v>0</v>
      </c>
      <c r="AB59" s="117"/>
      <c r="AC59" s="67"/>
      <c r="AD59" s="64"/>
      <c r="AE59" s="64"/>
      <c r="AF59" s="64"/>
      <c r="AG59" s="64"/>
      <c r="AH59" s="64"/>
      <c r="AI59" s="64"/>
      <c r="AJ59" s="64"/>
      <c r="AK59" s="64"/>
      <c r="AL59" s="64"/>
      <c r="AM59" s="64"/>
      <c r="AN59" s="64"/>
      <c r="AO59" s="64"/>
      <c r="AP59" s="64"/>
      <c r="AQ59" s="64"/>
      <c r="AR59" s="64"/>
      <c r="AS59" s="64"/>
      <c r="AT59" s="64"/>
      <c r="AU59" s="64"/>
      <c r="AV59" s="64"/>
      <c r="AW59" s="64"/>
      <c r="AX59" s="64"/>
      <c r="AY59" s="64" t="s">
        <v>125</v>
      </c>
      <c r="AZ59" s="64"/>
      <c r="BA59" s="64"/>
      <c r="BB59" s="64"/>
      <c r="BC59" s="64"/>
      <c r="BD59" s="64"/>
      <c r="BE59" s="64"/>
      <c r="BF59" s="64"/>
      <c r="BG59" s="64"/>
      <c r="BH59" s="64"/>
      <c r="BI59" s="64"/>
      <c r="BJ59" s="64"/>
      <c r="BK59" s="64"/>
      <c r="BL59" s="64"/>
      <c r="BM59" s="64"/>
      <c r="BN59" s="64"/>
      <c r="BO59" s="64"/>
      <c r="BP59" s="665" t="s">
        <v>374</v>
      </c>
      <c r="BQ59" s="666"/>
      <c r="BR59" s="667"/>
      <c r="BS59" s="64"/>
      <c r="BT59" s="64"/>
      <c r="BU59" s="84"/>
      <c r="BV59" s="84"/>
      <c r="BW59" s="84"/>
      <c r="BX59" s="84"/>
      <c r="BY59" s="84"/>
      <c r="BZ59" s="84"/>
      <c r="CA59" s="84"/>
      <c r="CB59" s="84"/>
      <c r="CC59" s="84"/>
      <c r="CD59" s="84"/>
      <c r="CE59" s="84"/>
      <c r="CF59" s="84"/>
      <c r="CG59" s="84"/>
      <c r="CH59" s="84"/>
      <c r="CI59" s="84"/>
      <c r="CJ59" s="84"/>
      <c r="CK59" s="84"/>
      <c r="GO59" s="86"/>
      <c r="GP59" s="86"/>
      <c r="GQ59" s="86"/>
      <c r="GR59" s="86"/>
      <c r="GS59" s="86"/>
      <c r="GT59" s="86"/>
      <c r="GU59" s="86"/>
      <c r="GV59" s="86"/>
    </row>
    <row r="60" spans="1:204" s="85" customFormat="1" ht="15" customHeight="1" x14ac:dyDescent="0.25">
      <c r="A60" s="60"/>
      <c r="B60" s="471" t="s">
        <v>300</v>
      </c>
      <c r="C60" s="472"/>
      <c r="D60" s="472"/>
      <c r="E60" s="472"/>
      <c r="F60" s="472"/>
      <c r="G60" s="472"/>
      <c r="H60" s="472"/>
      <c r="I60" s="472"/>
      <c r="J60" s="472"/>
      <c r="K60" s="472"/>
      <c r="L60" s="473"/>
      <c r="M60" s="75"/>
      <c r="N60" s="79"/>
      <c r="O60" s="926" t="s">
        <v>342</v>
      </c>
      <c r="P60" s="927"/>
      <c r="Q60" s="927"/>
      <c r="R60" s="927"/>
      <c r="S60" s="927"/>
      <c r="T60" s="927"/>
      <c r="U60" s="927"/>
      <c r="V60" s="927"/>
      <c r="W60" s="928"/>
      <c r="X60" s="929"/>
      <c r="Y60" s="930"/>
      <c r="Z60" s="931"/>
      <c r="AA60" s="378">
        <f>X60*-1</f>
        <v>0</v>
      </c>
      <c r="AB60" s="117"/>
      <c r="AC60" s="157"/>
      <c r="AD60" s="157"/>
      <c r="AE60" s="64"/>
      <c r="AF60" s="64"/>
      <c r="AG60" s="64"/>
      <c r="AH60" s="64"/>
      <c r="AI60" s="64"/>
      <c r="AJ60" s="64"/>
      <c r="AK60" s="64"/>
      <c r="AL60" s="64"/>
      <c r="AM60" s="64"/>
      <c r="AN60" s="64"/>
      <c r="AO60" s="64"/>
      <c r="AP60" s="64"/>
      <c r="AQ60" s="64"/>
      <c r="AR60" s="64"/>
      <c r="AS60" s="64"/>
      <c r="AT60" s="64"/>
      <c r="AU60" s="64"/>
      <c r="AV60" s="64"/>
      <c r="AW60" s="64"/>
      <c r="AX60" s="64"/>
      <c r="AY60" s="64" t="s">
        <v>127</v>
      </c>
      <c r="AZ60" s="64"/>
      <c r="BA60" s="64"/>
      <c r="BB60" s="64"/>
      <c r="BC60" s="64"/>
      <c r="BD60" s="64"/>
      <c r="BE60" s="64"/>
      <c r="BF60" s="64"/>
      <c r="BG60" s="64"/>
      <c r="BH60" s="64"/>
      <c r="BI60" s="64"/>
      <c r="BJ60" s="64"/>
      <c r="BK60" s="64"/>
      <c r="BL60" s="64"/>
      <c r="BM60" s="64"/>
      <c r="BN60" s="64"/>
      <c r="BO60" s="64"/>
      <c r="BP60" s="665" t="s">
        <v>376</v>
      </c>
      <c r="BQ60" s="666"/>
      <c r="BR60" s="667"/>
      <c r="BS60" s="64"/>
      <c r="BT60" s="64"/>
      <c r="BU60" s="84"/>
      <c r="BV60" s="84"/>
      <c r="BW60" s="84"/>
      <c r="BX60" s="84"/>
      <c r="BY60" s="84"/>
      <c r="BZ60" s="84"/>
      <c r="CA60" s="84"/>
      <c r="CB60" s="84"/>
      <c r="CC60" s="84"/>
      <c r="CD60" s="84"/>
      <c r="CE60" s="84"/>
      <c r="CF60" s="84"/>
      <c r="CG60" s="84"/>
      <c r="CH60" s="84"/>
      <c r="CI60" s="84"/>
      <c r="CJ60" s="84"/>
      <c r="CK60" s="84"/>
      <c r="GO60" s="86"/>
      <c r="GP60" s="86"/>
      <c r="GQ60" s="86"/>
      <c r="GR60" s="86"/>
      <c r="GS60" s="86"/>
      <c r="GT60" s="86"/>
      <c r="GU60" s="86"/>
      <c r="GV60" s="86"/>
    </row>
    <row r="61" spans="1:204" s="85" customFormat="1" ht="15" customHeight="1" x14ac:dyDescent="0.25">
      <c r="A61" s="60"/>
      <c r="B61" s="478" t="s">
        <v>277</v>
      </c>
      <c r="C61" s="479"/>
      <c r="D61" s="479"/>
      <c r="E61" s="479"/>
      <c r="F61" s="479"/>
      <c r="G61" s="479"/>
      <c r="H61" s="479"/>
      <c r="I61" s="480"/>
      <c r="J61" s="849"/>
      <c r="K61" s="850"/>
      <c r="L61" s="851"/>
      <c r="M61" s="75"/>
      <c r="N61" s="79" t="s">
        <v>155</v>
      </c>
      <c r="O61" s="926" t="s">
        <v>293</v>
      </c>
      <c r="P61" s="927"/>
      <c r="Q61" s="927"/>
      <c r="R61" s="927"/>
      <c r="S61" s="927"/>
      <c r="T61" s="927"/>
      <c r="U61" s="927"/>
      <c r="V61" s="927"/>
      <c r="W61" s="928"/>
      <c r="X61" s="929"/>
      <c r="Y61" s="930"/>
      <c r="Z61" s="931"/>
      <c r="AA61" s="60" t="s">
        <v>44</v>
      </c>
      <c r="AB61" s="77"/>
      <c r="AC61" s="158">
        <f>X61</f>
        <v>0</v>
      </c>
      <c r="AD61" s="157"/>
      <c r="AE61" s="84">
        <v>0</v>
      </c>
      <c r="AF61" s="84"/>
      <c r="AG61" s="64"/>
      <c r="AH61" s="64"/>
      <c r="AI61" s="64"/>
      <c r="AJ61" s="64"/>
      <c r="AK61" s="64"/>
      <c r="AL61" s="64"/>
      <c r="AM61" s="64"/>
      <c r="AN61" s="64"/>
      <c r="AO61" s="64"/>
      <c r="AP61" s="64"/>
      <c r="AQ61" s="64"/>
      <c r="AR61" s="64"/>
      <c r="AS61" s="64"/>
      <c r="AT61" s="64"/>
      <c r="AU61" s="64"/>
      <c r="AV61" s="64"/>
      <c r="AW61" s="64"/>
      <c r="AX61" s="64"/>
      <c r="AY61" s="64" t="s">
        <v>309</v>
      </c>
      <c r="AZ61" s="64"/>
      <c r="BA61" s="64"/>
      <c r="BB61" s="64"/>
      <c r="BC61" s="64"/>
      <c r="BD61" s="64"/>
      <c r="BE61" s="64"/>
      <c r="BF61" s="64"/>
      <c r="BG61" s="64"/>
      <c r="BH61" s="64"/>
      <c r="BI61" s="64"/>
      <c r="BJ61" s="64"/>
      <c r="BK61" s="64"/>
      <c r="BL61" s="64"/>
      <c r="BM61" s="64"/>
      <c r="BN61" s="64"/>
      <c r="BO61" s="64"/>
      <c r="BP61" s="665" t="s">
        <v>375</v>
      </c>
      <c r="BQ61" s="666"/>
      <c r="BR61" s="667"/>
      <c r="BS61" s="64"/>
      <c r="BT61" s="64"/>
      <c r="BU61" s="84"/>
      <c r="BV61" s="84"/>
      <c r="BW61" s="84"/>
      <c r="BX61" s="84"/>
      <c r="BY61" s="84"/>
      <c r="BZ61" s="84"/>
      <c r="CA61" s="84"/>
      <c r="CB61" s="84"/>
      <c r="CC61" s="84"/>
      <c r="CD61" s="84"/>
      <c r="CE61" s="84"/>
      <c r="CF61" s="84"/>
      <c r="CG61" s="84"/>
      <c r="CH61" s="84"/>
      <c r="CI61" s="84"/>
      <c r="CJ61" s="84"/>
      <c r="CK61" s="84"/>
      <c r="GO61" s="86"/>
      <c r="GP61" s="86"/>
      <c r="GQ61" s="86"/>
      <c r="GR61" s="86"/>
      <c r="GS61" s="86"/>
      <c r="GT61" s="86"/>
      <c r="GU61" s="86"/>
      <c r="GV61" s="86"/>
    </row>
    <row r="62" spans="1:204" s="85" customFormat="1" ht="15" customHeight="1" x14ac:dyDescent="0.25">
      <c r="A62" s="60"/>
      <c r="B62" s="478" t="s">
        <v>301</v>
      </c>
      <c r="C62" s="479"/>
      <c r="D62" s="479"/>
      <c r="E62" s="479"/>
      <c r="F62" s="479"/>
      <c r="G62" s="479"/>
      <c r="H62" s="479"/>
      <c r="I62" s="480"/>
      <c r="J62" s="849"/>
      <c r="K62" s="952"/>
      <c r="L62" s="953"/>
      <c r="M62" s="75"/>
      <c r="N62" s="79"/>
      <c r="O62" s="926" t="s">
        <v>348</v>
      </c>
      <c r="P62" s="927"/>
      <c r="Q62" s="927"/>
      <c r="R62" s="927"/>
      <c r="S62" s="927"/>
      <c r="T62" s="927"/>
      <c r="U62" s="927"/>
      <c r="V62" s="927"/>
      <c r="W62" s="928"/>
      <c r="X62" s="929"/>
      <c r="Y62" s="930"/>
      <c r="Z62" s="931"/>
      <c r="AA62" s="381">
        <f>X62</f>
        <v>0</v>
      </c>
      <c r="AB62" s="238"/>
      <c r="AC62" s="157"/>
      <c r="AD62" s="158"/>
      <c r="AE62" s="156">
        <f>X61*V62</f>
        <v>0</v>
      </c>
      <c r="AF62" s="8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65" t="s">
        <v>373</v>
      </c>
      <c r="BQ62" s="666"/>
      <c r="BR62" s="667"/>
      <c r="BS62" s="64"/>
      <c r="BT62" s="64"/>
      <c r="BU62" s="84"/>
      <c r="BV62" s="84"/>
      <c r="BW62" s="84"/>
      <c r="BX62" s="84"/>
      <c r="BY62" s="84"/>
      <c r="BZ62" s="84"/>
      <c r="CA62" s="84"/>
      <c r="CB62" s="84"/>
      <c r="CC62" s="84"/>
      <c r="CD62" s="84"/>
      <c r="CE62" s="84"/>
      <c r="CF62" s="84"/>
      <c r="CG62" s="84"/>
      <c r="CH62" s="84"/>
      <c r="CI62" s="84"/>
      <c r="CJ62" s="84"/>
      <c r="CK62" s="84"/>
      <c r="GO62" s="86"/>
      <c r="GP62" s="86"/>
      <c r="GQ62" s="86"/>
      <c r="GR62" s="86"/>
      <c r="GS62" s="86"/>
      <c r="GT62" s="86"/>
      <c r="GU62" s="86"/>
      <c r="GV62" s="86"/>
    </row>
    <row r="63" spans="1:204" s="85" customFormat="1" ht="15" customHeight="1" thickBot="1" x14ac:dyDescent="0.25">
      <c r="A63" s="60"/>
      <c r="B63" s="940" t="s">
        <v>310</v>
      </c>
      <c r="C63" s="941"/>
      <c r="D63" s="941"/>
      <c r="E63" s="941"/>
      <c r="F63" s="941"/>
      <c r="G63" s="941"/>
      <c r="H63" s="941"/>
      <c r="I63" s="942"/>
      <c r="J63" s="943"/>
      <c r="K63" s="944"/>
      <c r="L63" s="945"/>
      <c r="M63" s="390"/>
      <c r="N63" s="391"/>
      <c r="O63" s="949" t="s">
        <v>349</v>
      </c>
      <c r="P63" s="950"/>
      <c r="Q63" s="950"/>
      <c r="R63" s="950"/>
      <c r="S63" s="950"/>
      <c r="T63" s="950"/>
      <c r="U63" s="950"/>
      <c r="V63" s="950"/>
      <c r="W63" s="951"/>
      <c r="X63" s="946"/>
      <c r="Y63" s="947"/>
      <c r="Z63" s="948"/>
      <c r="AA63" s="382">
        <f>X63*-1</f>
        <v>0</v>
      </c>
      <c r="AB63" s="239"/>
      <c r="AC63" s="157"/>
      <c r="AD63" s="158">
        <f>X61*0.8</f>
        <v>0</v>
      </c>
      <c r="AE63" s="156" t="e">
        <f>(AD63+#REF!-#REF!)*V63</f>
        <v>#REF!</v>
      </c>
      <c r="AF63" s="8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84"/>
      <c r="BV63" s="84"/>
      <c r="BW63" s="84"/>
      <c r="BX63" s="84"/>
      <c r="BY63" s="84"/>
      <c r="BZ63" s="84"/>
      <c r="CA63" s="84"/>
      <c r="CB63" s="84"/>
      <c r="CC63" s="84"/>
      <c r="CD63" s="84"/>
      <c r="CE63" s="84"/>
      <c r="CF63" s="84"/>
      <c r="CG63" s="84"/>
      <c r="CH63" s="84"/>
      <c r="CI63" s="84"/>
      <c r="CJ63" s="84"/>
      <c r="CK63" s="84"/>
      <c r="GO63" s="86"/>
      <c r="GP63" s="86"/>
      <c r="GQ63" s="86"/>
      <c r="GR63" s="86"/>
      <c r="GS63" s="86"/>
      <c r="GT63" s="86"/>
      <c r="GU63" s="86"/>
      <c r="GV63" s="86"/>
    </row>
    <row r="64" spans="1:204" s="85" customFormat="1" ht="13.5" thickTop="1"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84"/>
      <c r="BV64" s="84"/>
      <c r="BW64" s="84"/>
      <c r="BX64" s="84"/>
      <c r="BY64" s="84"/>
      <c r="BZ64" s="84"/>
      <c r="CA64" s="84"/>
      <c r="CB64" s="84"/>
      <c r="CC64" s="84"/>
      <c r="CD64" s="84"/>
      <c r="CE64" s="84"/>
      <c r="CF64" s="84"/>
      <c r="CG64" s="84"/>
      <c r="CH64" s="84"/>
      <c r="CI64" s="84"/>
      <c r="CJ64" s="84"/>
      <c r="CK64" s="84"/>
      <c r="GO64" s="86"/>
      <c r="GP64" s="86"/>
      <c r="GQ64" s="86"/>
      <c r="GR64" s="86"/>
      <c r="GS64" s="86"/>
      <c r="GT64" s="86"/>
      <c r="GU64" s="86"/>
      <c r="GV64" s="86"/>
    </row>
    <row r="65" spans="1:204" s="85" customFormat="1"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84"/>
      <c r="BV65" s="84"/>
      <c r="BW65" s="84"/>
      <c r="BX65" s="84"/>
      <c r="BY65" s="84"/>
      <c r="BZ65" s="84"/>
      <c r="CA65" s="84"/>
      <c r="CB65" s="84"/>
      <c r="CC65" s="84"/>
      <c r="CD65" s="84"/>
      <c r="CE65" s="84"/>
      <c r="CF65" s="84"/>
      <c r="CG65" s="84"/>
      <c r="CH65" s="84"/>
      <c r="CI65" s="84"/>
      <c r="CJ65" s="84"/>
      <c r="CK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GO65" s="86"/>
      <c r="GP65" s="86"/>
      <c r="GQ65" s="86"/>
      <c r="GR65" s="86"/>
      <c r="GS65" s="86"/>
      <c r="GT65" s="86"/>
      <c r="GU65" s="86"/>
      <c r="GV65" s="86"/>
    </row>
    <row r="66" spans="1:204" s="85" customFormat="1"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84"/>
      <c r="BV66" s="84"/>
      <c r="BW66" s="84"/>
      <c r="BX66" s="84"/>
      <c r="BY66" s="84"/>
      <c r="BZ66" s="84"/>
      <c r="CA66" s="84"/>
      <c r="CB66" s="84"/>
      <c r="CC66" s="84"/>
      <c r="CD66" s="84"/>
      <c r="CE66" s="84"/>
      <c r="CF66" s="84"/>
      <c r="CG66" s="84"/>
      <c r="CH66" s="84"/>
      <c r="CI66" s="84"/>
      <c r="CJ66" s="84"/>
      <c r="CK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GO66" s="86"/>
      <c r="GP66" s="86"/>
      <c r="GQ66" s="86"/>
      <c r="GR66" s="86"/>
      <c r="GS66" s="86"/>
      <c r="GT66" s="86"/>
      <c r="GU66" s="86"/>
      <c r="GV66" s="86"/>
    </row>
    <row r="67" spans="1:204" s="85" customFormat="1"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84"/>
      <c r="BV67" s="84"/>
      <c r="BW67" s="84"/>
      <c r="BX67" s="84"/>
      <c r="BY67" s="84"/>
      <c r="BZ67" s="84"/>
      <c r="CA67" s="84"/>
      <c r="CB67" s="84"/>
      <c r="CC67" s="84"/>
      <c r="CD67" s="84"/>
      <c r="CE67" s="84"/>
      <c r="CF67" s="84"/>
      <c r="CG67" s="84"/>
      <c r="CH67" s="84"/>
      <c r="CI67" s="84"/>
      <c r="CJ67" s="84"/>
      <c r="CK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GO67" s="86"/>
      <c r="GP67" s="86"/>
      <c r="GQ67" s="86"/>
      <c r="GR67" s="86"/>
      <c r="GS67" s="86"/>
      <c r="GT67" s="86"/>
      <c r="GU67" s="86"/>
      <c r="GV67" s="86"/>
    </row>
    <row r="68" spans="1:204" s="85" customFormat="1"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84"/>
      <c r="BV68" s="84"/>
      <c r="BW68" s="84"/>
      <c r="BX68" s="84"/>
      <c r="BY68" s="84"/>
      <c r="BZ68" s="84"/>
      <c r="CA68" s="84"/>
      <c r="CB68" s="84"/>
      <c r="CC68" s="84"/>
      <c r="CD68" s="84"/>
      <c r="CE68" s="84"/>
      <c r="CF68" s="84"/>
      <c r="CG68" s="84"/>
      <c r="CH68" s="84"/>
      <c r="CI68" s="84"/>
      <c r="CJ68" s="84"/>
      <c r="CK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GO68" s="86"/>
      <c r="GP68" s="86"/>
      <c r="GQ68" s="86"/>
      <c r="GR68" s="86"/>
      <c r="GS68" s="86"/>
      <c r="GT68" s="86"/>
      <c r="GU68" s="86"/>
      <c r="GV68" s="86"/>
    </row>
    <row r="69" spans="1:204" s="85" customFormat="1"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84"/>
      <c r="BV69" s="84"/>
      <c r="BW69" s="84"/>
      <c r="BX69" s="84"/>
      <c r="BY69" s="84"/>
      <c r="BZ69" s="84"/>
      <c r="CA69" s="84"/>
      <c r="CB69" s="84"/>
      <c r="CC69" s="84"/>
      <c r="CD69" s="84"/>
      <c r="CE69" s="84"/>
      <c r="CF69" s="84"/>
      <c r="CG69" s="84"/>
      <c r="CH69" s="84"/>
      <c r="CI69" s="84"/>
      <c r="CJ69" s="84"/>
      <c r="CK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GO69" s="86"/>
      <c r="GP69" s="86"/>
      <c r="GQ69" s="86"/>
      <c r="GR69" s="86"/>
      <c r="GS69" s="86"/>
      <c r="GT69" s="86"/>
      <c r="GU69" s="86"/>
      <c r="GV69" s="86"/>
    </row>
    <row r="70" spans="1:204" s="85" customFormat="1"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84"/>
      <c r="BV70" s="84"/>
      <c r="BW70" s="84"/>
      <c r="BX70" s="84"/>
      <c r="BY70" s="84"/>
      <c r="BZ70" s="84"/>
      <c r="CA70" s="84"/>
      <c r="CB70" s="84"/>
      <c r="CC70" s="84"/>
      <c r="CD70" s="84"/>
      <c r="CE70" s="84"/>
      <c r="CF70" s="84"/>
      <c r="CG70" s="84"/>
      <c r="CH70" s="84"/>
      <c r="CI70" s="84"/>
      <c r="CJ70" s="84"/>
      <c r="CK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GO70" s="86"/>
      <c r="GP70" s="86"/>
      <c r="GQ70" s="86"/>
      <c r="GR70" s="86"/>
      <c r="GS70" s="86"/>
      <c r="GT70" s="86"/>
      <c r="GU70" s="86"/>
      <c r="GV70" s="86"/>
    </row>
    <row r="71" spans="1:204" s="85" customFormat="1"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84"/>
      <c r="BV71" s="84"/>
      <c r="BW71" s="84"/>
      <c r="BX71" s="84"/>
      <c r="BY71" s="84"/>
      <c r="BZ71" s="84"/>
      <c r="CA71" s="84"/>
      <c r="CB71" s="84"/>
      <c r="CC71" s="84"/>
      <c r="CD71" s="84"/>
      <c r="CE71" s="84"/>
      <c r="CF71" s="84"/>
      <c r="CG71" s="84"/>
      <c r="CH71" s="84"/>
      <c r="CI71" s="84"/>
      <c r="CJ71" s="84"/>
      <c r="CK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GO71" s="86"/>
      <c r="GP71" s="86"/>
      <c r="GQ71" s="86"/>
      <c r="GR71" s="86"/>
      <c r="GS71" s="86"/>
      <c r="GT71" s="86"/>
      <c r="GU71" s="86"/>
      <c r="GV71" s="86"/>
    </row>
    <row r="72" spans="1:204" s="85" customFormat="1"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t="s">
        <v>261</v>
      </c>
      <c r="AZ72" s="64"/>
      <c r="BA72" s="64"/>
      <c r="BB72" s="64"/>
      <c r="BC72" s="64"/>
      <c r="BD72" s="64"/>
      <c r="BE72" s="64"/>
      <c r="BF72" s="64"/>
      <c r="BG72" s="64"/>
      <c r="BH72" s="64"/>
      <c r="BI72" s="64"/>
      <c r="BJ72" s="64"/>
      <c r="BK72" s="64"/>
      <c r="BL72" s="64"/>
      <c r="BM72" s="64"/>
      <c r="BN72" s="64"/>
      <c r="BO72" s="64"/>
      <c r="BP72" s="64"/>
      <c r="BQ72" s="64"/>
      <c r="BR72" s="64"/>
      <c r="BS72" s="64"/>
      <c r="BT72" s="64"/>
      <c r="BU72" s="84"/>
      <c r="BV72" s="84"/>
      <c r="BW72" s="84"/>
      <c r="BX72" s="84"/>
      <c r="BY72" s="84"/>
      <c r="BZ72" s="84"/>
      <c r="CA72" s="84"/>
      <c r="CB72" s="84"/>
      <c r="CC72" s="84"/>
      <c r="CD72" s="84"/>
      <c r="CE72" s="84"/>
      <c r="CF72" s="84"/>
      <c r="CG72" s="84"/>
      <c r="CH72" s="84"/>
      <c r="CI72" s="84"/>
      <c r="CJ72" s="84"/>
      <c r="CK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GO72" s="86"/>
      <c r="GP72" s="86"/>
      <c r="GQ72" s="86"/>
      <c r="GR72" s="86"/>
      <c r="GS72" s="86"/>
      <c r="GT72" s="86"/>
      <c r="GU72" s="86"/>
      <c r="GV72" s="86"/>
    </row>
    <row r="73" spans="1:204" s="85" customFormat="1"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t="s">
        <v>257</v>
      </c>
      <c r="AZ73" s="64"/>
      <c r="BA73" s="64"/>
      <c r="BB73" s="64"/>
      <c r="BC73" s="64"/>
      <c r="BD73" s="64"/>
      <c r="BE73" s="64"/>
      <c r="BF73" s="64"/>
      <c r="BG73" s="64"/>
      <c r="BH73" s="64"/>
      <c r="BI73" s="64"/>
      <c r="BJ73" s="64"/>
      <c r="BK73" s="64"/>
      <c r="BL73" s="64"/>
      <c r="BM73" s="64"/>
      <c r="BN73" s="64"/>
      <c r="BO73" s="64"/>
      <c r="BP73" s="64"/>
      <c r="BQ73" s="64"/>
      <c r="BR73" s="64"/>
      <c r="BS73" s="64"/>
      <c r="BT73" s="64"/>
      <c r="BU73" s="84"/>
      <c r="BV73" s="84"/>
      <c r="BW73" s="84"/>
      <c r="BX73" s="84"/>
      <c r="BY73" s="84"/>
      <c r="BZ73" s="84"/>
      <c r="CA73" s="84"/>
      <c r="CB73" s="84"/>
      <c r="CC73" s="84"/>
      <c r="CD73" s="84"/>
      <c r="CE73" s="84"/>
      <c r="CF73" s="84"/>
      <c r="CG73" s="84"/>
      <c r="CH73" s="84"/>
      <c r="CI73" s="84"/>
      <c r="CJ73" s="84"/>
      <c r="CK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GO73" s="86"/>
      <c r="GP73" s="86"/>
      <c r="GQ73" s="86"/>
      <c r="GR73" s="86"/>
      <c r="GS73" s="86"/>
      <c r="GT73" s="86"/>
      <c r="GU73" s="86"/>
      <c r="GV73" s="86"/>
    </row>
    <row r="74" spans="1:204" s="85" customFormat="1"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t="s">
        <v>258</v>
      </c>
      <c r="AZ74" s="64"/>
      <c r="BA74" s="64"/>
      <c r="BB74" s="64"/>
      <c r="BC74" s="64"/>
      <c r="BD74" s="64"/>
      <c r="BE74" s="64"/>
      <c r="BF74" s="64"/>
      <c r="BG74" s="64"/>
      <c r="BH74" s="64"/>
      <c r="BI74" s="64"/>
      <c r="BJ74" s="64"/>
      <c r="BK74" s="64"/>
      <c r="BL74" s="64"/>
      <c r="BM74" s="64"/>
      <c r="BN74" s="64"/>
      <c r="BO74" s="64"/>
      <c r="BP74" s="64"/>
      <c r="BQ74" s="64"/>
      <c r="BR74" s="64"/>
      <c r="BS74" s="64"/>
      <c r="BT74" s="64"/>
      <c r="BU74" s="84"/>
      <c r="BV74" s="84"/>
      <c r="BW74" s="84"/>
      <c r="BX74" s="84"/>
      <c r="BY74" s="84"/>
      <c r="BZ74" s="84"/>
      <c r="CA74" s="84"/>
      <c r="CB74" s="84"/>
      <c r="CC74" s="84"/>
      <c r="CD74" s="84"/>
      <c r="CE74" s="84"/>
      <c r="CF74" s="84"/>
      <c r="CG74" s="84"/>
      <c r="CH74" s="84"/>
      <c r="CI74" s="84"/>
      <c r="CJ74" s="84"/>
      <c r="CK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GO74" s="86"/>
      <c r="GP74" s="86"/>
      <c r="GQ74" s="86"/>
      <c r="GR74" s="86"/>
      <c r="GS74" s="86"/>
      <c r="GT74" s="86"/>
      <c r="GU74" s="86"/>
      <c r="GV74" s="86"/>
    </row>
    <row r="75" spans="1:204" s="85" customFormat="1"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t="s">
        <v>259</v>
      </c>
      <c r="AZ75" s="64"/>
      <c r="BA75" s="64"/>
      <c r="BB75" s="64"/>
      <c r="BC75" s="64"/>
      <c r="BD75" s="64"/>
      <c r="BE75" s="64"/>
      <c r="BF75" s="64"/>
      <c r="BG75" s="64"/>
      <c r="BH75" s="64"/>
      <c r="BI75" s="64"/>
      <c r="BJ75" s="64"/>
      <c r="BK75" s="64"/>
      <c r="BL75" s="64"/>
      <c r="BM75" s="64"/>
      <c r="BN75" s="64"/>
      <c r="BO75" s="64"/>
      <c r="BP75" s="64"/>
      <c r="BQ75" s="64"/>
      <c r="BR75" s="64"/>
      <c r="BS75" s="64"/>
      <c r="BT75" s="64"/>
      <c r="BU75" s="84"/>
      <c r="BV75" s="84"/>
      <c r="BW75" s="84"/>
      <c r="BX75" s="84"/>
      <c r="BY75" s="84"/>
      <c r="BZ75" s="84"/>
      <c r="CA75" s="84"/>
      <c r="CB75" s="84"/>
      <c r="CC75" s="84"/>
      <c r="CD75" s="84"/>
      <c r="CE75" s="84"/>
      <c r="CF75" s="84"/>
      <c r="CG75" s="84"/>
      <c r="CH75" s="84"/>
      <c r="CI75" s="84"/>
      <c r="CJ75" s="84"/>
      <c r="CK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GO75" s="86"/>
      <c r="GP75" s="86"/>
      <c r="GQ75" s="86"/>
      <c r="GR75" s="86"/>
      <c r="GS75" s="86"/>
      <c r="GT75" s="86"/>
      <c r="GU75" s="86"/>
      <c r="GV75" s="86"/>
    </row>
    <row r="76" spans="1:204" s="85" customFormat="1"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t="s">
        <v>260</v>
      </c>
      <c r="AZ76" s="64"/>
      <c r="BA76" s="64"/>
      <c r="BB76" s="64"/>
      <c r="BC76" s="64"/>
      <c r="BD76" s="64"/>
      <c r="BE76" s="64"/>
      <c r="BF76" s="64"/>
      <c r="BG76" s="64"/>
      <c r="BH76" s="64"/>
      <c r="BI76" s="64"/>
      <c r="BJ76" s="64"/>
      <c r="BK76" s="64"/>
      <c r="BL76" s="64"/>
      <c r="BM76" s="64"/>
      <c r="BN76" s="64"/>
      <c r="BO76" s="64"/>
      <c r="BP76" s="64"/>
      <c r="BQ76" s="64"/>
      <c r="BR76" s="64"/>
      <c r="BS76" s="64"/>
      <c r="BT76" s="64"/>
      <c r="BU76" s="84"/>
      <c r="BV76" s="84"/>
      <c r="BW76" s="84"/>
      <c r="BX76" s="84"/>
      <c r="BY76" s="84"/>
      <c r="BZ76" s="84"/>
      <c r="CA76" s="84"/>
      <c r="CB76" s="84"/>
      <c r="CC76" s="84"/>
      <c r="CD76" s="84"/>
      <c r="CE76" s="84"/>
      <c r="CF76" s="84"/>
      <c r="CG76" s="84"/>
      <c r="CH76" s="84"/>
      <c r="CI76" s="84"/>
      <c r="CJ76" s="84"/>
      <c r="CK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GO76" s="86"/>
      <c r="GP76" s="86"/>
      <c r="GQ76" s="86"/>
      <c r="GR76" s="86"/>
      <c r="GS76" s="86"/>
      <c r="GT76" s="86"/>
      <c r="GU76" s="86"/>
      <c r="GV76" s="86"/>
    </row>
    <row r="77" spans="1:204" s="85" customFormat="1"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84"/>
      <c r="BV77" s="84"/>
      <c r="BW77" s="84"/>
      <c r="BX77" s="84"/>
      <c r="BY77" s="84"/>
      <c r="BZ77" s="84"/>
      <c r="CA77" s="84"/>
      <c r="CB77" s="84"/>
      <c r="CC77" s="84"/>
      <c r="CD77" s="84"/>
      <c r="CE77" s="84"/>
      <c r="CF77" s="84"/>
      <c r="CG77" s="84"/>
      <c r="CH77" s="84"/>
      <c r="CI77" s="84"/>
      <c r="CJ77" s="84"/>
      <c r="CK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GO77" s="86"/>
      <c r="GP77" s="86"/>
      <c r="GQ77" s="86"/>
      <c r="GR77" s="86"/>
      <c r="GS77" s="86"/>
      <c r="GT77" s="86"/>
      <c r="GU77" s="86"/>
      <c r="GV77" s="86"/>
    </row>
    <row r="78" spans="1:204" s="85" customFormat="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84"/>
      <c r="BV78" s="84"/>
      <c r="BW78" s="84"/>
      <c r="BX78" s="84"/>
      <c r="BY78" s="84"/>
      <c r="BZ78" s="84"/>
      <c r="CA78" s="84"/>
      <c r="CB78" s="84"/>
      <c r="CC78" s="84"/>
      <c r="CD78" s="84"/>
      <c r="CE78" s="84"/>
      <c r="CF78" s="84"/>
      <c r="CG78" s="84"/>
      <c r="CH78" s="84"/>
      <c r="CI78" s="84"/>
      <c r="CJ78" s="84"/>
      <c r="CK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GO78" s="86"/>
      <c r="GP78" s="86"/>
      <c r="GQ78" s="86"/>
      <c r="GR78" s="86"/>
      <c r="GS78" s="86"/>
      <c r="GT78" s="86"/>
      <c r="GU78" s="86"/>
      <c r="GV78" s="86"/>
    </row>
    <row r="79" spans="1:204" s="85" customFormat="1"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84"/>
      <c r="BV79" s="84"/>
      <c r="BW79" s="84"/>
      <c r="BX79" s="84"/>
      <c r="BY79" s="84"/>
      <c r="BZ79" s="84"/>
      <c r="CA79" s="84"/>
      <c r="CB79" s="84"/>
      <c r="CC79" s="84"/>
      <c r="CD79" s="84"/>
      <c r="CE79" s="84"/>
      <c r="CF79" s="84"/>
      <c r="CG79" s="84"/>
      <c r="CH79" s="84"/>
      <c r="CI79" s="84"/>
      <c r="CJ79" s="84"/>
      <c r="CK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GO79" s="86"/>
      <c r="GP79" s="86"/>
      <c r="GQ79" s="86"/>
      <c r="GR79" s="86"/>
      <c r="GS79" s="86"/>
      <c r="GT79" s="86"/>
      <c r="GU79" s="86"/>
      <c r="GV79" s="86"/>
    </row>
    <row r="80" spans="1:204" s="85" customFormat="1"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84"/>
      <c r="BV80" s="84"/>
      <c r="BW80" s="84"/>
      <c r="BX80" s="84"/>
      <c r="BY80" s="84"/>
      <c r="BZ80" s="84"/>
      <c r="CA80" s="84"/>
      <c r="CB80" s="84"/>
      <c r="CC80" s="84"/>
      <c r="CD80" s="84"/>
      <c r="CE80" s="84"/>
      <c r="CF80" s="84"/>
      <c r="CG80" s="84"/>
      <c r="CH80" s="84"/>
      <c r="CI80" s="84"/>
      <c r="CJ80" s="84"/>
      <c r="CK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GO80" s="86"/>
      <c r="GP80" s="86"/>
      <c r="GQ80" s="86"/>
      <c r="GR80" s="86"/>
      <c r="GS80" s="86"/>
      <c r="GT80" s="86"/>
      <c r="GU80" s="86"/>
      <c r="GV80" s="86"/>
    </row>
    <row r="81" spans="1:204" s="85" customFormat="1"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84"/>
      <c r="BV81" s="84"/>
      <c r="BW81" s="84"/>
      <c r="BX81" s="84"/>
      <c r="BY81" s="84"/>
      <c r="BZ81" s="84"/>
      <c r="CA81" s="84"/>
      <c r="CB81" s="84"/>
      <c r="CC81" s="84"/>
      <c r="CD81" s="84"/>
      <c r="CE81" s="84"/>
      <c r="CF81" s="84"/>
      <c r="CG81" s="84"/>
      <c r="CH81" s="84"/>
      <c r="CI81" s="84"/>
      <c r="CJ81" s="84"/>
      <c r="CK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GO81" s="86"/>
      <c r="GP81" s="86"/>
      <c r="GQ81" s="86"/>
      <c r="GR81" s="86"/>
      <c r="GS81" s="86"/>
      <c r="GT81" s="86"/>
      <c r="GU81" s="86"/>
      <c r="GV81" s="86"/>
    </row>
    <row r="82" spans="1:204" s="85" customFormat="1"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84"/>
      <c r="BV82" s="84"/>
      <c r="BW82" s="84"/>
      <c r="BX82" s="84"/>
      <c r="BY82" s="84"/>
      <c r="BZ82" s="84"/>
      <c r="CA82" s="84"/>
      <c r="CB82" s="84"/>
      <c r="CC82" s="84"/>
      <c r="CD82" s="84"/>
      <c r="CE82" s="84"/>
      <c r="CF82" s="84"/>
      <c r="CG82" s="84"/>
      <c r="CH82" s="84"/>
      <c r="CI82" s="84"/>
      <c r="CJ82" s="84"/>
      <c r="CK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GO82" s="86"/>
      <c r="GP82" s="86"/>
      <c r="GQ82" s="86"/>
      <c r="GR82" s="86"/>
      <c r="GS82" s="86"/>
      <c r="GT82" s="86"/>
      <c r="GU82" s="86"/>
      <c r="GV82" s="86"/>
    </row>
    <row r="83" spans="1:204" s="85" customFormat="1"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84"/>
      <c r="BV83" s="84"/>
      <c r="BW83" s="84"/>
      <c r="BX83" s="84"/>
      <c r="BY83" s="84"/>
      <c r="BZ83" s="84"/>
      <c r="CA83" s="84"/>
      <c r="CB83" s="84"/>
      <c r="CC83" s="84"/>
      <c r="CD83" s="84"/>
      <c r="CE83" s="84"/>
      <c r="CF83" s="84"/>
      <c r="CG83" s="84"/>
      <c r="CH83" s="84"/>
      <c r="CI83" s="84"/>
      <c r="CJ83" s="84"/>
      <c r="CK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GO83" s="86"/>
      <c r="GP83" s="86"/>
      <c r="GQ83" s="86"/>
      <c r="GR83" s="86"/>
      <c r="GS83" s="86"/>
      <c r="GT83" s="86"/>
      <c r="GU83" s="86"/>
      <c r="GV83" s="86"/>
    </row>
    <row r="84" spans="1:204" s="85" customFormat="1"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84"/>
      <c r="BV84" s="84"/>
      <c r="BW84" s="84"/>
      <c r="BX84" s="84"/>
      <c r="BY84" s="84"/>
      <c r="BZ84" s="84"/>
      <c r="CA84" s="84"/>
      <c r="CB84" s="84"/>
      <c r="CC84" s="84"/>
      <c r="CD84" s="84"/>
      <c r="CE84" s="84"/>
      <c r="CF84" s="84"/>
      <c r="CG84" s="84"/>
      <c r="CH84" s="84"/>
      <c r="CI84" s="84"/>
      <c r="CJ84" s="84"/>
      <c r="CK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GO84" s="86"/>
      <c r="GP84" s="86"/>
      <c r="GQ84" s="86"/>
      <c r="GR84" s="86"/>
      <c r="GS84" s="86"/>
      <c r="GT84" s="86"/>
      <c r="GU84" s="86"/>
      <c r="GV84" s="86"/>
    </row>
    <row r="85" spans="1:204" s="85" customFormat="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84"/>
      <c r="BV85" s="84"/>
      <c r="BW85" s="84"/>
      <c r="BX85" s="84"/>
      <c r="BY85" s="84"/>
      <c r="BZ85" s="84"/>
      <c r="CA85" s="84"/>
      <c r="CB85" s="84"/>
      <c r="CC85" s="84"/>
      <c r="CD85" s="84"/>
      <c r="CE85" s="84"/>
      <c r="CF85" s="84"/>
      <c r="CG85" s="84"/>
      <c r="CH85" s="84"/>
      <c r="CI85" s="84"/>
      <c r="CJ85" s="84"/>
      <c r="CK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GO85" s="86"/>
      <c r="GP85" s="86"/>
      <c r="GQ85" s="86"/>
      <c r="GR85" s="86"/>
      <c r="GS85" s="86"/>
      <c r="GT85" s="86"/>
      <c r="GU85" s="86"/>
      <c r="GV85" s="86"/>
    </row>
    <row r="86" spans="1:204" s="85" customFormat="1"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84"/>
      <c r="BV86" s="84"/>
      <c r="BW86" s="84"/>
      <c r="BX86" s="84"/>
      <c r="BY86" s="84"/>
      <c r="BZ86" s="84"/>
      <c r="CA86" s="84"/>
      <c r="CB86" s="84"/>
      <c r="CC86" s="84"/>
      <c r="CD86" s="84"/>
      <c r="CE86" s="84"/>
      <c r="CF86" s="84"/>
      <c r="CG86" s="84"/>
      <c r="CH86" s="84"/>
      <c r="CI86" s="84"/>
      <c r="CJ86" s="84"/>
      <c r="CK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GO86" s="86"/>
      <c r="GP86" s="86"/>
      <c r="GQ86" s="86"/>
      <c r="GR86" s="86"/>
      <c r="GS86" s="86"/>
      <c r="GT86" s="86"/>
      <c r="GU86" s="86"/>
      <c r="GV86" s="86"/>
    </row>
    <row r="87" spans="1:204" s="85" customFormat="1"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84"/>
      <c r="BV87" s="84"/>
      <c r="BW87" s="84"/>
      <c r="BX87" s="84"/>
      <c r="BY87" s="84"/>
      <c r="BZ87" s="84"/>
      <c r="CA87" s="84"/>
      <c r="CB87" s="84"/>
      <c r="CC87" s="84"/>
      <c r="CD87" s="84"/>
      <c r="CE87" s="84"/>
      <c r="CF87" s="84"/>
      <c r="CG87" s="84"/>
      <c r="CH87" s="84"/>
      <c r="CI87" s="84"/>
      <c r="CJ87" s="84"/>
      <c r="CK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GO87" s="86"/>
      <c r="GP87" s="86"/>
      <c r="GQ87" s="86"/>
      <c r="GR87" s="86"/>
      <c r="GS87" s="86"/>
      <c r="GT87" s="86"/>
      <c r="GU87" s="86"/>
      <c r="GV87" s="86"/>
    </row>
    <row r="88" spans="1:204" s="85" customFormat="1"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84"/>
      <c r="BV88" s="84"/>
      <c r="BW88" s="84"/>
      <c r="BX88" s="84"/>
      <c r="BY88" s="84"/>
      <c r="BZ88" s="84"/>
      <c r="CA88" s="84"/>
      <c r="CB88" s="84"/>
      <c r="CC88" s="84"/>
      <c r="CD88" s="84"/>
      <c r="CE88" s="84"/>
      <c r="CF88" s="84"/>
      <c r="CG88" s="84"/>
      <c r="CH88" s="84"/>
      <c r="CI88" s="84"/>
      <c r="CJ88" s="84"/>
      <c r="CK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GO88" s="86"/>
      <c r="GP88" s="86"/>
      <c r="GQ88" s="86"/>
      <c r="GR88" s="86"/>
      <c r="GS88" s="86"/>
      <c r="GT88" s="86"/>
      <c r="GU88" s="86"/>
      <c r="GV88" s="86"/>
    </row>
    <row r="89" spans="1:204" s="85" customFormat="1"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84"/>
      <c r="BV89" s="84"/>
      <c r="BW89" s="84"/>
      <c r="BX89" s="84"/>
      <c r="BY89" s="84"/>
      <c r="BZ89" s="84"/>
      <c r="CA89" s="84"/>
      <c r="CB89" s="84"/>
      <c r="CC89" s="84"/>
      <c r="CD89" s="84"/>
      <c r="CE89" s="84"/>
      <c r="CF89" s="84"/>
      <c r="CG89" s="84"/>
      <c r="CH89" s="84"/>
      <c r="CI89" s="84"/>
      <c r="CJ89" s="84"/>
      <c r="CK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GO89" s="86"/>
      <c r="GP89" s="86"/>
      <c r="GQ89" s="86"/>
      <c r="GR89" s="86"/>
      <c r="GS89" s="86"/>
      <c r="GT89" s="86"/>
      <c r="GU89" s="86"/>
      <c r="GV89" s="86"/>
    </row>
    <row r="90" spans="1:204" s="85" customFormat="1"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84"/>
      <c r="BV90" s="84"/>
      <c r="BW90" s="84"/>
      <c r="BX90" s="84"/>
      <c r="BY90" s="84"/>
      <c r="BZ90" s="84"/>
      <c r="CA90" s="84"/>
      <c r="CB90" s="84"/>
      <c r="CC90" s="84"/>
      <c r="CD90" s="84"/>
      <c r="CE90" s="84"/>
      <c r="CF90" s="84"/>
      <c r="CG90" s="84"/>
      <c r="CH90" s="84"/>
      <c r="CI90" s="84"/>
      <c r="CJ90" s="84"/>
      <c r="CK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GO90" s="86"/>
      <c r="GP90" s="86"/>
      <c r="GQ90" s="86"/>
      <c r="GR90" s="86"/>
      <c r="GS90" s="86"/>
      <c r="GT90" s="86"/>
      <c r="GU90" s="86"/>
      <c r="GV90" s="86"/>
    </row>
    <row r="91" spans="1:204" s="85" customFormat="1"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84"/>
      <c r="BV91" s="84"/>
      <c r="BW91" s="84"/>
      <c r="BX91" s="84"/>
      <c r="BY91" s="84"/>
      <c r="BZ91" s="84"/>
      <c r="CA91" s="84"/>
      <c r="CB91" s="84"/>
      <c r="CC91" s="84"/>
      <c r="CD91" s="84"/>
      <c r="CE91" s="84"/>
      <c r="CF91" s="84"/>
      <c r="CG91" s="84"/>
      <c r="CH91" s="84"/>
      <c r="CI91" s="84"/>
      <c r="CJ91" s="84"/>
      <c r="CK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GO91" s="86"/>
      <c r="GP91" s="86"/>
      <c r="GQ91" s="86"/>
      <c r="GR91" s="86"/>
      <c r="GS91" s="86"/>
      <c r="GT91" s="86"/>
      <c r="GU91" s="86"/>
      <c r="GV91" s="86"/>
    </row>
    <row r="92" spans="1:204" s="85" customFormat="1"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84"/>
      <c r="BV92" s="84"/>
      <c r="BW92" s="84"/>
      <c r="BX92" s="84"/>
      <c r="BY92" s="84"/>
      <c r="BZ92" s="84"/>
      <c r="CA92" s="84"/>
      <c r="CB92" s="84"/>
      <c r="CC92" s="84"/>
      <c r="CD92" s="84"/>
      <c r="CE92" s="84"/>
      <c r="CF92" s="84"/>
      <c r="CG92" s="84"/>
      <c r="CH92" s="84"/>
      <c r="CI92" s="84"/>
      <c r="CJ92" s="84"/>
      <c r="CK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GO92" s="86"/>
      <c r="GP92" s="86"/>
      <c r="GQ92" s="86"/>
      <c r="GR92" s="86"/>
      <c r="GS92" s="86"/>
      <c r="GT92" s="86"/>
      <c r="GU92" s="86"/>
      <c r="GV92" s="86"/>
    </row>
    <row r="93" spans="1:204" s="85" customFormat="1"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84"/>
      <c r="BV93" s="84"/>
      <c r="BW93" s="84"/>
      <c r="BX93" s="84"/>
      <c r="BY93" s="84"/>
      <c r="BZ93" s="84"/>
      <c r="CA93" s="84"/>
      <c r="CB93" s="84"/>
      <c r="CC93" s="84"/>
      <c r="CD93" s="84"/>
      <c r="CE93" s="84"/>
      <c r="CF93" s="84"/>
      <c r="CG93" s="84"/>
      <c r="CH93" s="84"/>
      <c r="CI93" s="84"/>
      <c r="CJ93" s="84"/>
      <c r="CK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GO93" s="86"/>
      <c r="GP93" s="86"/>
      <c r="GQ93" s="86"/>
      <c r="GR93" s="86"/>
      <c r="GS93" s="86"/>
      <c r="GT93" s="86"/>
      <c r="GU93" s="86"/>
      <c r="GV93" s="86"/>
    </row>
    <row r="94" spans="1:204" s="85" customFormat="1"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84"/>
      <c r="BV94" s="84"/>
      <c r="BW94" s="84"/>
      <c r="BX94" s="84"/>
      <c r="BY94" s="84"/>
      <c r="BZ94" s="84"/>
      <c r="CA94" s="84"/>
      <c r="CB94" s="84"/>
      <c r="CC94" s="84"/>
      <c r="CD94" s="84"/>
      <c r="CE94" s="84"/>
      <c r="CF94" s="84"/>
      <c r="CG94" s="84"/>
      <c r="CH94" s="84"/>
      <c r="CI94" s="84"/>
      <c r="CJ94" s="84"/>
      <c r="CK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GO94" s="86"/>
      <c r="GP94" s="86"/>
      <c r="GQ94" s="86"/>
      <c r="GR94" s="86"/>
      <c r="GS94" s="86"/>
      <c r="GT94" s="86"/>
      <c r="GU94" s="86"/>
      <c r="GV94" s="86"/>
    </row>
    <row r="95" spans="1:204" s="85" customFormat="1"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84"/>
      <c r="BV95" s="84"/>
      <c r="BW95" s="84"/>
      <c r="BX95" s="84"/>
      <c r="BY95" s="84"/>
      <c r="BZ95" s="84"/>
      <c r="CA95" s="84"/>
      <c r="CB95" s="84"/>
      <c r="CC95" s="84"/>
      <c r="CD95" s="84"/>
      <c r="CE95" s="84"/>
      <c r="CF95" s="84"/>
      <c r="CG95" s="84"/>
      <c r="CH95" s="84"/>
      <c r="CI95" s="84"/>
      <c r="CJ95" s="84"/>
      <c r="CK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GO95" s="86"/>
      <c r="GP95" s="86"/>
      <c r="GQ95" s="86"/>
      <c r="GR95" s="86"/>
      <c r="GS95" s="86"/>
      <c r="GT95" s="86"/>
      <c r="GU95" s="86"/>
      <c r="GV95" s="86"/>
    </row>
    <row r="96" spans="1:204" s="85" customFormat="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84"/>
      <c r="BV96" s="84"/>
      <c r="BW96" s="84"/>
      <c r="BX96" s="84"/>
      <c r="BY96" s="84"/>
      <c r="BZ96" s="84"/>
      <c r="CA96" s="84"/>
      <c r="CB96" s="84"/>
      <c r="CC96" s="84"/>
      <c r="CD96" s="84"/>
      <c r="CE96" s="84"/>
      <c r="CF96" s="84"/>
      <c r="CG96" s="84"/>
      <c r="CH96" s="84"/>
      <c r="CI96" s="84"/>
      <c r="CJ96" s="84"/>
      <c r="CK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GO96" s="86"/>
      <c r="GP96" s="86"/>
      <c r="GQ96" s="86"/>
      <c r="GR96" s="86"/>
      <c r="GS96" s="86"/>
      <c r="GT96" s="86"/>
      <c r="GU96" s="86"/>
      <c r="GV96" s="86"/>
    </row>
    <row r="97" spans="1:204" s="85" customFormat="1"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84"/>
      <c r="BV97" s="84"/>
      <c r="BW97" s="84"/>
      <c r="BX97" s="84"/>
      <c r="BY97" s="84"/>
      <c r="BZ97" s="84"/>
      <c r="CA97" s="84"/>
      <c r="CB97" s="84"/>
      <c r="CC97" s="84"/>
      <c r="CD97" s="84"/>
      <c r="CE97" s="84"/>
      <c r="CF97" s="84"/>
      <c r="CG97" s="84"/>
      <c r="CH97" s="84"/>
      <c r="CI97" s="84"/>
      <c r="CJ97" s="84"/>
      <c r="CK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GO97" s="86"/>
      <c r="GP97" s="86"/>
      <c r="GQ97" s="86"/>
      <c r="GR97" s="86"/>
      <c r="GS97" s="86"/>
      <c r="GT97" s="86"/>
      <c r="GU97" s="86"/>
      <c r="GV97" s="86"/>
    </row>
    <row r="98" spans="1:204" s="85" customFormat="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84"/>
      <c r="BV98" s="84"/>
      <c r="BW98" s="84"/>
      <c r="BX98" s="84"/>
      <c r="BY98" s="84"/>
      <c r="BZ98" s="84"/>
      <c r="CA98" s="84"/>
      <c r="CB98" s="84"/>
      <c r="CC98" s="84"/>
      <c r="CD98" s="84"/>
      <c r="CE98" s="84"/>
      <c r="CF98" s="84"/>
      <c r="CG98" s="84"/>
      <c r="CH98" s="84"/>
      <c r="CI98" s="84"/>
      <c r="CJ98" s="84"/>
      <c r="CK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GO98" s="86"/>
      <c r="GP98" s="86"/>
      <c r="GQ98" s="86"/>
      <c r="GR98" s="86"/>
      <c r="GS98" s="86"/>
      <c r="GT98" s="86"/>
      <c r="GU98" s="86"/>
      <c r="GV98" s="86"/>
    </row>
    <row r="99" spans="1:204" s="85" customFormat="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84"/>
      <c r="BV99" s="84"/>
      <c r="BW99" s="84"/>
      <c r="BX99" s="84"/>
      <c r="BY99" s="84"/>
      <c r="BZ99" s="84"/>
      <c r="CA99" s="84"/>
      <c r="CB99" s="84"/>
      <c r="CC99" s="84"/>
      <c r="CD99" s="84"/>
      <c r="CE99" s="84"/>
      <c r="CF99" s="84"/>
      <c r="CG99" s="84"/>
      <c r="CH99" s="84"/>
      <c r="CI99" s="84"/>
      <c r="CJ99" s="84"/>
      <c r="CK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GO99" s="86"/>
      <c r="GP99" s="86"/>
      <c r="GQ99" s="86"/>
      <c r="GR99" s="86"/>
      <c r="GS99" s="86"/>
      <c r="GT99" s="86"/>
      <c r="GU99" s="86"/>
      <c r="GV99" s="86"/>
    </row>
    <row r="100" spans="1:204" s="85" customFormat="1"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84"/>
      <c r="BV100" s="84"/>
      <c r="BW100" s="84"/>
      <c r="BX100" s="84"/>
      <c r="BY100" s="84"/>
      <c r="BZ100" s="84"/>
      <c r="CA100" s="84"/>
      <c r="CB100" s="84"/>
      <c r="CC100" s="84"/>
      <c r="CD100" s="84"/>
      <c r="CE100" s="84"/>
      <c r="CF100" s="84"/>
      <c r="CG100" s="84"/>
      <c r="CH100" s="84"/>
      <c r="CI100" s="84"/>
      <c r="CJ100" s="84"/>
      <c r="CK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GO100" s="86"/>
      <c r="GP100" s="86"/>
      <c r="GQ100" s="86"/>
      <c r="GR100" s="86"/>
      <c r="GS100" s="86"/>
      <c r="GT100" s="86"/>
      <c r="GU100" s="86"/>
      <c r="GV100" s="86"/>
    </row>
    <row r="101" spans="1:204" s="85" customFormat="1"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84"/>
      <c r="BV101" s="84"/>
      <c r="BW101" s="84"/>
      <c r="BX101" s="84"/>
      <c r="BY101" s="84"/>
      <c r="BZ101" s="84"/>
      <c r="CA101" s="84"/>
      <c r="CB101" s="84"/>
      <c r="CC101" s="84"/>
      <c r="CD101" s="84"/>
      <c r="CE101" s="84"/>
      <c r="CF101" s="84"/>
      <c r="CG101" s="84"/>
      <c r="CH101" s="84"/>
      <c r="CI101" s="84"/>
      <c r="CJ101" s="84"/>
      <c r="CK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GO101" s="86"/>
      <c r="GP101" s="86"/>
      <c r="GQ101" s="86"/>
      <c r="GR101" s="86"/>
      <c r="GS101" s="86"/>
      <c r="GT101" s="86"/>
      <c r="GU101" s="86"/>
      <c r="GV101" s="86"/>
    </row>
    <row r="102" spans="1:204" s="85" customFormat="1"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84"/>
      <c r="BV102" s="84"/>
      <c r="BW102" s="84"/>
      <c r="BX102" s="84"/>
      <c r="BY102" s="84"/>
      <c r="BZ102" s="84"/>
      <c r="CA102" s="84"/>
      <c r="CB102" s="84"/>
      <c r="CC102" s="84"/>
      <c r="CD102" s="84"/>
      <c r="CE102" s="84"/>
      <c r="CF102" s="84"/>
      <c r="CG102" s="84"/>
      <c r="CH102" s="84"/>
      <c r="CI102" s="84"/>
      <c r="CJ102" s="84"/>
      <c r="CK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GO102" s="86"/>
      <c r="GP102" s="86"/>
      <c r="GQ102" s="86"/>
      <c r="GR102" s="86"/>
      <c r="GS102" s="86"/>
      <c r="GT102" s="86"/>
      <c r="GU102" s="86"/>
      <c r="GV102" s="86"/>
    </row>
    <row r="103" spans="1:204" s="85" customFormat="1"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84"/>
      <c r="BV103" s="84"/>
      <c r="BW103" s="84"/>
      <c r="BX103" s="84"/>
      <c r="BY103" s="84"/>
      <c r="BZ103" s="84"/>
      <c r="CA103" s="84"/>
      <c r="CB103" s="84"/>
      <c r="CC103" s="84"/>
      <c r="CD103" s="84"/>
      <c r="CE103" s="84"/>
      <c r="CF103" s="84"/>
      <c r="CG103" s="84"/>
      <c r="CH103" s="84"/>
      <c r="CI103" s="84"/>
      <c r="CJ103" s="84"/>
      <c r="CK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GO103" s="86"/>
      <c r="GP103" s="86"/>
      <c r="GQ103" s="86"/>
      <c r="GR103" s="86"/>
      <c r="GS103" s="86"/>
      <c r="GT103" s="86"/>
      <c r="GU103" s="86"/>
      <c r="GV103" s="86"/>
    </row>
    <row r="104" spans="1:204" s="85" customFormat="1"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84"/>
      <c r="BV104" s="84"/>
      <c r="BW104" s="84"/>
      <c r="BX104" s="84"/>
      <c r="BY104" s="84"/>
      <c r="BZ104" s="84"/>
      <c r="CA104" s="84"/>
      <c r="CB104" s="84"/>
      <c r="CC104" s="84"/>
      <c r="CD104" s="84"/>
      <c r="CE104" s="84"/>
      <c r="CF104" s="84"/>
      <c r="CG104" s="84"/>
      <c r="CH104" s="84"/>
      <c r="CI104" s="84"/>
      <c r="CJ104" s="84"/>
      <c r="CK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GO104" s="86"/>
      <c r="GP104" s="86"/>
      <c r="GQ104" s="86"/>
      <c r="GR104" s="86"/>
      <c r="GS104" s="86"/>
      <c r="GT104" s="86"/>
      <c r="GU104" s="86"/>
      <c r="GV104" s="86"/>
    </row>
    <row r="105" spans="1:204" s="85" customFormat="1"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84"/>
      <c r="BV105" s="84"/>
      <c r="BW105" s="84"/>
      <c r="BX105" s="84"/>
      <c r="BY105" s="84"/>
      <c r="BZ105" s="84"/>
      <c r="CA105" s="84"/>
      <c r="CB105" s="84"/>
      <c r="CC105" s="84"/>
      <c r="CD105" s="84"/>
      <c r="CE105" s="84"/>
      <c r="CF105" s="84"/>
      <c r="CG105" s="84"/>
      <c r="CH105" s="84"/>
      <c r="CI105" s="84"/>
      <c r="CJ105" s="84"/>
      <c r="CK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GO105" s="86"/>
      <c r="GP105" s="86"/>
      <c r="GQ105" s="86"/>
      <c r="GR105" s="86"/>
      <c r="GS105" s="86"/>
      <c r="GT105" s="86"/>
      <c r="GU105" s="86"/>
      <c r="GV105" s="86"/>
    </row>
    <row r="106" spans="1:204" s="85" customFormat="1"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84"/>
      <c r="BV106" s="84"/>
      <c r="BW106" s="84"/>
      <c r="BX106" s="84"/>
      <c r="BY106" s="84"/>
      <c r="BZ106" s="84"/>
      <c r="CA106" s="84"/>
      <c r="CB106" s="84"/>
      <c r="CC106" s="84"/>
      <c r="CD106" s="84"/>
      <c r="CE106" s="84"/>
      <c r="CF106" s="84"/>
      <c r="CG106" s="84"/>
      <c r="CH106" s="84"/>
      <c r="CI106" s="84"/>
      <c r="CJ106" s="84"/>
      <c r="CK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GO106" s="86"/>
      <c r="GP106" s="86"/>
      <c r="GQ106" s="86"/>
      <c r="GR106" s="86"/>
      <c r="GS106" s="86"/>
      <c r="GT106" s="86"/>
      <c r="GU106" s="86"/>
      <c r="GV106" s="86"/>
    </row>
    <row r="107" spans="1:204" s="85" customFormat="1"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84"/>
      <c r="BV107" s="84"/>
      <c r="BW107" s="84"/>
      <c r="BX107" s="84"/>
      <c r="BY107" s="84"/>
      <c r="BZ107" s="84"/>
      <c r="CA107" s="84"/>
      <c r="CB107" s="84"/>
      <c r="CC107" s="84"/>
      <c r="CD107" s="84"/>
      <c r="CE107" s="84"/>
      <c r="CF107" s="84"/>
      <c r="CG107" s="84"/>
      <c r="CH107" s="84"/>
      <c r="CI107" s="84"/>
      <c r="CJ107" s="84"/>
      <c r="CK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GO107" s="86"/>
      <c r="GP107" s="86"/>
      <c r="GQ107" s="86"/>
      <c r="GR107" s="86"/>
      <c r="GS107" s="86"/>
      <c r="GT107" s="86"/>
      <c r="GU107" s="86"/>
      <c r="GV107" s="86"/>
    </row>
    <row r="108" spans="1:204" s="85" customFormat="1"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84"/>
      <c r="BV108" s="84"/>
      <c r="BW108" s="84"/>
      <c r="BX108" s="84"/>
      <c r="BY108" s="84"/>
      <c r="BZ108" s="84"/>
      <c r="CA108" s="84"/>
      <c r="CB108" s="84"/>
      <c r="CC108" s="84"/>
      <c r="CD108" s="84"/>
      <c r="CE108" s="84"/>
      <c r="CF108" s="84"/>
      <c r="CG108" s="84"/>
      <c r="CH108" s="84"/>
      <c r="CI108" s="84"/>
      <c r="CJ108" s="84"/>
      <c r="CK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GO108" s="86"/>
      <c r="GP108" s="86"/>
      <c r="GQ108" s="86"/>
      <c r="GR108" s="86"/>
      <c r="GS108" s="86"/>
      <c r="GT108" s="86"/>
      <c r="GU108" s="86"/>
      <c r="GV108" s="86"/>
    </row>
    <row r="109" spans="1:204" s="85" customFormat="1"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84"/>
      <c r="BV109" s="84"/>
      <c r="BW109" s="84"/>
      <c r="BX109" s="84"/>
      <c r="BY109" s="84"/>
      <c r="BZ109" s="84"/>
      <c r="CA109" s="84"/>
      <c r="CB109" s="84"/>
      <c r="CC109" s="84"/>
      <c r="CD109" s="84"/>
      <c r="CE109" s="84"/>
      <c r="CF109" s="84"/>
      <c r="CG109" s="84"/>
      <c r="CH109" s="84"/>
      <c r="CI109" s="84"/>
      <c r="CJ109" s="84"/>
      <c r="CK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GO109" s="86"/>
      <c r="GP109" s="86"/>
      <c r="GQ109" s="86"/>
      <c r="GR109" s="86"/>
      <c r="GS109" s="86"/>
      <c r="GT109" s="86"/>
      <c r="GU109" s="86"/>
      <c r="GV109" s="86"/>
    </row>
    <row r="110" spans="1:204" s="85" customFormat="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84"/>
      <c r="BV110" s="84"/>
      <c r="BW110" s="84"/>
      <c r="BX110" s="84"/>
      <c r="BY110" s="84"/>
      <c r="BZ110" s="84"/>
      <c r="CA110" s="84"/>
      <c r="CB110" s="84"/>
      <c r="CC110" s="84"/>
      <c r="CD110" s="84"/>
      <c r="CE110" s="84"/>
      <c r="CF110" s="84"/>
      <c r="CG110" s="84"/>
      <c r="CH110" s="84"/>
      <c r="CI110" s="84"/>
      <c r="CJ110" s="84"/>
      <c r="CK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GO110" s="86"/>
      <c r="GP110" s="86"/>
      <c r="GQ110" s="86"/>
      <c r="GR110" s="86"/>
      <c r="GS110" s="86"/>
      <c r="GT110" s="86"/>
      <c r="GU110" s="86"/>
      <c r="GV110" s="86"/>
    </row>
    <row r="111" spans="1:204" s="85" customFormat="1"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84"/>
      <c r="BV111" s="84"/>
      <c r="BW111" s="84"/>
      <c r="BX111" s="84"/>
      <c r="BY111" s="84"/>
      <c r="BZ111" s="84"/>
      <c r="CA111" s="84"/>
      <c r="CB111" s="84"/>
      <c r="CC111" s="84"/>
      <c r="CD111" s="84"/>
      <c r="CE111" s="84"/>
      <c r="CF111" s="84"/>
      <c r="CG111" s="84"/>
      <c r="CH111" s="84"/>
      <c r="CI111" s="84"/>
      <c r="CJ111" s="84"/>
      <c r="CK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GO111" s="86"/>
      <c r="GP111" s="86"/>
      <c r="GQ111" s="86"/>
      <c r="GR111" s="86"/>
      <c r="GS111" s="86"/>
      <c r="GT111" s="86"/>
      <c r="GU111" s="86"/>
      <c r="GV111" s="86"/>
    </row>
    <row r="112" spans="1:204" s="85" customFormat="1"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84"/>
      <c r="BV112" s="84"/>
      <c r="BW112" s="84"/>
      <c r="BX112" s="84"/>
      <c r="BY112" s="84"/>
      <c r="BZ112" s="84"/>
      <c r="CA112" s="84"/>
      <c r="CB112" s="84"/>
      <c r="CC112" s="84"/>
      <c r="CD112" s="84"/>
      <c r="CE112" s="84"/>
      <c r="CF112" s="84"/>
      <c r="CG112" s="84"/>
      <c r="CH112" s="84"/>
      <c r="CI112" s="84"/>
      <c r="CJ112" s="84"/>
      <c r="CK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GO112" s="86"/>
      <c r="GP112" s="86"/>
      <c r="GQ112" s="86"/>
      <c r="GR112" s="86"/>
      <c r="GS112" s="86"/>
      <c r="GT112" s="86"/>
      <c r="GU112" s="86"/>
      <c r="GV112" s="86"/>
    </row>
    <row r="113" spans="1:204" s="85" customFormat="1"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84"/>
      <c r="BV113" s="84"/>
      <c r="BW113" s="84"/>
      <c r="BX113" s="84"/>
      <c r="BY113" s="84"/>
      <c r="BZ113" s="84"/>
      <c r="CA113" s="84"/>
      <c r="CB113" s="84"/>
      <c r="CC113" s="84"/>
      <c r="CD113" s="84"/>
      <c r="CE113" s="84"/>
      <c r="CF113" s="84"/>
      <c r="CG113" s="84"/>
      <c r="CH113" s="84"/>
      <c r="CI113" s="84"/>
      <c r="CJ113" s="84"/>
      <c r="CK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GO113" s="86"/>
      <c r="GP113" s="86"/>
      <c r="GQ113" s="86"/>
      <c r="GR113" s="86"/>
      <c r="GS113" s="86"/>
      <c r="GT113" s="86"/>
      <c r="GU113" s="86"/>
      <c r="GV113" s="86"/>
    </row>
    <row r="114" spans="1:204" s="85" customFormat="1"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84"/>
      <c r="BV114" s="84"/>
      <c r="BW114" s="84"/>
      <c r="BX114" s="84"/>
      <c r="BY114" s="84"/>
      <c r="BZ114" s="84"/>
      <c r="CA114" s="84"/>
      <c r="CB114" s="84"/>
      <c r="CC114" s="84"/>
      <c r="CD114" s="84"/>
      <c r="CE114" s="84"/>
      <c r="CF114" s="84"/>
      <c r="CG114" s="84"/>
      <c r="CH114" s="84"/>
      <c r="CI114" s="84"/>
      <c r="CJ114" s="84"/>
      <c r="CK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GO114" s="86"/>
      <c r="GP114" s="86"/>
      <c r="GQ114" s="86"/>
      <c r="GR114" s="86"/>
      <c r="GS114" s="86"/>
      <c r="GT114" s="86"/>
      <c r="GU114" s="86"/>
      <c r="GV114" s="86"/>
    </row>
    <row r="115" spans="1:204" s="85" customFormat="1"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84"/>
      <c r="BV115" s="84"/>
      <c r="BW115" s="84"/>
      <c r="BX115" s="84"/>
      <c r="BY115" s="84"/>
      <c r="BZ115" s="84"/>
      <c r="CA115" s="84"/>
      <c r="CB115" s="84"/>
      <c r="CC115" s="84"/>
      <c r="CD115" s="84"/>
      <c r="CE115" s="84"/>
      <c r="CF115" s="84"/>
      <c r="CG115" s="84"/>
      <c r="CH115" s="84"/>
      <c r="CI115" s="84"/>
      <c r="CJ115" s="84"/>
      <c r="CK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c r="GO115" s="86"/>
      <c r="GP115" s="86"/>
      <c r="GQ115" s="86"/>
      <c r="GR115" s="86"/>
      <c r="GS115" s="86"/>
      <c r="GT115" s="86"/>
      <c r="GU115" s="86"/>
      <c r="GV115" s="86"/>
    </row>
    <row r="116" spans="1:204" s="85" customFormat="1"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84"/>
      <c r="BV116" s="84"/>
      <c r="BW116" s="84"/>
      <c r="BX116" s="84"/>
      <c r="BY116" s="84"/>
      <c r="BZ116" s="84"/>
      <c r="CA116" s="84"/>
      <c r="CB116" s="84"/>
      <c r="CC116" s="84"/>
      <c r="CD116" s="84"/>
      <c r="CE116" s="84"/>
      <c r="CF116" s="84"/>
      <c r="CG116" s="84"/>
      <c r="CH116" s="84"/>
      <c r="CI116" s="84"/>
      <c r="CJ116" s="84"/>
      <c r="CK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GO116" s="86"/>
      <c r="GP116" s="86"/>
      <c r="GQ116" s="86"/>
      <c r="GR116" s="86"/>
      <c r="GS116" s="86"/>
      <c r="GT116" s="86"/>
      <c r="GU116" s="86"/>
      <c r="GV116" s="86"/>
    </row>
    <row r="117" spans="1:204" s="85" customFormat="1"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84"/>
      <c r="BV117" s="84"/>
      <c r="BW117" s="84"/>
      <c r="BX117" s="84"/>
      <c r="BY117" s="84"/>
      <c r="BZ117" s="84"/>
      <c r="CA117" s="84"/>
      <c r="CB117" s="84"/>
      <c r="CC117" s="84"/>
      <c r="CD117" s="84"/>
      <c r="CE117" s="84"/>
      <c r="CF117" s="84"/>
      <c r="CG117" s="84"/>
      <c r="CH117" s="84"/>
      <c r="CI117" s="84"/>
      <c r="CJ117" s="84"/>
      <c r="CK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GO117" s="86"/>
      <c r="GP117" s="86"/>
      <c r="GQ117" s="86"/>
      <c r="GR117" s="86"/>
      <c r="GS117" s="86"/>
      <c r="GT117" s="86"/>
      <c r="GU117" s="86"/>
      <c r="GV117" s="86"/>
    </row>
    <row r="118" spans="1:204" s="85" customFormat="1"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84"/>
      <c r="BV118" s="84"/>
      <c r="BW118" s="84"/>
      <c r="BX118" s="84"/>
      <c r="BY118" s="84"/>
      <c r="BZ118" s="84"/>
      <c r="CA118" s="84"/>
      <c r="CB118" s="84"/>
      <c r="CC118" s="84"/>
      <c r="CD118" s="84"/>
      <c r="CE118" s="84"/>
      <c r="CF118" s="84"/>
      <c r="CG118" s="84"/>
      <c r="CH118" s="84"/>
      <c r="CI118" s="84"/>
      <c r="CJ118" s="84"/>
      <c r="CK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GO118" s="86"/>
      <c r="GP118" s="86"/>
      <c r="GQ118" s="86"/>
      <c r="GR118" s="86"/>
      <c r="GS118" s="86"/>
      <c r="GT118" s="86"/>
      <c r="GU118" s="86"/>
      <c r="GV118" s="86"/>
    </row>
    <row r="119" spans="1:204" s="85" customFormat="1"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84"/>
      <c r="BV119" s="84"/>
      <c r="BW119" s="84"/>
      <c r="BX119" s="84"/>
      <c r="BY119" s="84"/>
      <c r="BZ119" s="84"/>
      <c r="CA119" s="84"/>
      <c r="CB119" s="84"/>
      <c r="CC119" s="84"/>
      <c r="CD119" s="84"/>
      <c r="CE119" s="84"/>
      <c r="CF119" s="84"/>
      <c r="CG119" s="84"/>
      <c r="CH119" s="84"/>
      <c r="CI119" s="84"/>
      <c r="CJ119" s="84"/>
      <c r="CK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GO119" s="86"/>
      <c r="GP119" s="86"/>
      <c r="GQ119" s="86"/>
      <c r="GR119" s="86"/>
      <c r="GS119" s="86"/>
      <c r="GT119" s="86"/>
      <c r="GU119" s="86"/>
      <c r="GV119" s="86"/>
    </row>
    <row r="120" spans="1:204" s="85" customFormat="1"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84"/>
      <c r="BV120" s="84"/>
      <c r="BW120" s="84"/>
      <c r="BX120" s="84"/>
      <c r="BY120" s="84"/>
      <c r="BZ120" s="84"/>
      <c r="CA120" s="84"/>
      <c r="CB120" s="84"/>
      <c r="CC120" s="84"/>
      <c r="CD120" s="84"/>
      <c r="CE120" s="84"/>
      <c r="CF120" s="84"/>
      <c r="CG120" s="84"/>
      <c r="CH120" s="84"/>
      <c r="CI120" s="84"/>
      <c r="CJ120" s="84"/>
      <c r="CK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GO120" s="86"/>
      <c r="GP120" s="86"/>
      <c r="GQ120" s="86"/>
      <c r="GR120" s="86"/>
      <c r="GS120" s="86"/>
      <c r="GT120" s="86"/>
      <c r="GU120" s="86"/>
      <c r="GV120" s="86"/>
    </row>
    <row r="121" spans="1:204" s="85" customFormat="1"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84"/>
      <c r="BV121" s="84"/>
      <c r="BW121" s="84"/>
      <c r="BX121" s="84"/>
      <c r="BY121" s="84"/>
      <c r="BZ121" s="84"/>
      <c r="CA121" s="84"/>
      <c r="CB121" s="84"/>
      <c r="CC121" s="84"/>
      <c r="CD121" s="84"/>
      <c r="CE121" s="84"/>
      <c r="CF121" s="84"/>
      <c r="CG121" s="84"/>
      <c r="CH121" s="84"/>
      <c r="CI121" s="84"/>
      <c r="CJ121" s="84"/>
      <c r="CK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GO121" s="86"/>
      <c r="GP121" s="86"/>
      <c r="GQ121" s="86"/>
      <c r="GR121" s="86"/>
      <c r="GS121" s="86"/>
      <c r="GT121" s="86"/>
      <c r="GU121" s="86"/>
      <c r="GV121" s="86"/>
    </row>
    <row r="122" spans="1:204" s="85" customFormat="1"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84"/>
      <c r="BV122" s="84"/>
      <c r="BW122" s="84"/>
      <c r="BX122" s="84"/>
      <c r="BY122" s="84"/>
      <c r="BZ122" s="84"/>
      <c r="CA122" s="84"/>
      <c r="CB122" s="84"/>
      <c r="CC122" s="84"/>
      <c r="CD122" s="84"/>
      <c r="CE122" s="84"/>
      <c r="CF122" s="84"/>
      <c r="CG122" s="84"/>
      <c r="CH122" s="84"/>
      <c r="CI122" s="84"/>
      <c r="CJ122" s="84"/>
      <c r="CK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GO122" s="86"/>
      <c r="GP122" s="86"/>
      <c r="GQ122" s="86"/>
      <c r="GR122" s="86"/>
      <c r="GS122" s="86"/>
      <c r="GT122" s="86"/>
      <c r="GU122" s="86"/>
      <c r="GV122" s="86"/>
    </row>
    <row r="123" spans="1:204" s="85" customFormat="1"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84"/>
      <c r="BV123" s="84"/>
      <c r="BW123" s="84"/>
      <c r="BX123" s="84"/>
      <c r="BY123" s="84"/>
      <c r="BZ123" s="84"/>
      <c r="CA123" s="84"/>
      <c r="CB123" s="84"/>
      <c r="CC123" s="84"/>
      <c r="CD123" s="84"/>
      <c r="CE123" s="84"/>
      <c r="CF123" s="84"/>
      <c r="CG123" s="84"/>
      <c r="CH123" s="84"/>
      <c r="CI123" s="84"/>
      <c r="CJ123" s="84"/>
      <c r="CK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GO123" s="86"/>
      <c r="GP123" s="86"/>
      <c r="GQ123" s="86"/>
      <c r="GR123" s="86"/>
      <c r="GS123" s="86"/>
      <c r="GT123" s="86"/>
      <c r="GU123" s="86"/>
      <c r="GV123" s="86"/>
    </row>
    <row r="124" spans="1:204" s="85" customFormat="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84"/>
      <c r="BV124" s="84"/>
      <c r="BW124" s="84"/>
      <c r="BX124" s="84"/>
      <c r="BY124" s="84"/>
      <c r="BZ124" s="84"/>
      <c r="CA124" s="84"/>
      <c r="CB124" s="84"/>
      <c r="CC124" s="84"/>
      <c r="CD124" s="84"/>
      <c r="CE124" s="84"/>
      <c r="CF124" s="84"/>
      <c r="CG124" s="84"/>
      <c r="CH124" s="84"/>
      <c r="CI124" s="84"/>
      <c r="CJ124" s="84"/>
      <c r="CK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GO124" s="86"/>
      <c r="GP124" s="86"/>
      <c r="GQ124" s="86"/>
      <c r="GR124" s="86"/>
      <c r="GS124" s="86"/>
      <c r="GT124" s="86"/>
      <c r="GU124" s="86"/>
      <c r="GV124" s="86"/>
    </row>
    <row r="125" spans="1:204" s="85" customFormat="1"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84"/>
      <c r="BV125" s="84"/>
      <c r="BW125" s="84"/>
      <c r="BX125" s="84"/>
      <c r="BY125" s="84"/>
      <c r="BZ125" s="84"/>
      <c r="CA125" s="84"/>
      <c r="CB125" s="84"/>
      <c r="CC125" s="84"/>
      <c r="CD125" s="84"/>
      <c r="CE125" s="84"/>
      <c r="CF125" s="84"/>
      <c r="CG125" s="84"/>
      <c r="CH125" s="84"/>
      <c r="CI125" s="84"/>
      <c r="CJ125" s="84"/>
      <c r="CK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GO125" s="86"/>
      <c r="GP125" s="86"/>
      <c r="GQ125" s="86"/>
      <c r="GR125" s="86"/>
      <c r="GS125" s="86"/>
      <c r="GT125" s="86"/>
      <c r="GU125" s="86"/>
      <c r="GV125" s="86"/>
    </row>
    <row r="126" spans="1:204" s="85" customFormat="1"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84"/>
      <c r="BV126" s="84"/>
      <c r="BW126" s="84"/>
      <c r="BX126" s="84"/>
      <c r="BY126" s="84"/>
      <c r="BZ126" s="84"/>
      <c r="CA126" s="84"/>
      <c r="CB126" s="84"/>
      <c r="CC126" s="84"/>
      <c r="CD126" s="84"/>
      <c r="CE126" s="84"/>
      <c r="CF126" s="84"/>
      <c r="CG126" s="84"/>
      <c r="CH126" s="84"/>
      <c r="CI126" s="84"/>
      <c r="CJ126" s="84"/>
      <c r="CK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GO126" s="86"/>
      <c r="GP126" s="86"/>
      <c r="GQ126" s="86"/>
      <c r="GR126" s="86"/>
      <c r="GS126" s="86"/>
      <c r="GT126" s="86"/>
      <c r="GU126" s="86"/>
      <c r="GV126" s="86"/>
    </row>
    <row r="127" spans="1:204" s="85" customFormat="1"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84"/>
      <c r="BV127" s="84"/>
      <c r="BW127" s="84"/>
      <c r="BX127" s="84"/>
      <c r="BY127" s="84"/>
      <c r="BZ127" s="84"/>
      <c r="CA127" s="84"/>
      <c r="CB127" s="84"/>
      <c r="CC127" s="84"/>
      <c r="CD127" s="84"/>
      <c r="CE127" s="84"/>
      <c r="CF127" s="84"/>
      <c r="CG127" s="84"/>
      <c r="CH127" s="84"/>
      <c r="CI127" s="84"/>
      <c r="CJ127" s="84"/>
      <c r="CK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GO127" s="86"/>
      <c r="GP127" s="86"/>
      <c r="GQ127" s="86"/>
      <c r="GR127" s="86"/>
      <c r="GS127" s="86"/>
      <c r="GT127" s="86"/>
      <c r="GU127" s="86"/>
      <c r="GV127" s="86"/>
    </row>
    <row r="128" spans="1:204" s="85" customFormat="1"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84"/>
      <c r="BV128" s="84"/>
      <c r="BW128" s="84"/>
      <c r="BX128" s="84"/>
      <c r="BY128" s="84"/>
      <c r="BZ128" s="84"/>
      <c r="CA128" s="84"/>
      <c r="CB128" s="84"/>
      <c r="CC128" s="84"/>
      <c r="CD128" s="84"/>
      <c r="CE128" s="84"/>
      <c r="CF128" s="84"/>
      <c r="CG128" s="84"/>
      <c r="CH128" s="84"/>
      <c r="CI128" s="84"/>
      <c r="CJ128" s="84"/>
      <c r="CK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GO128" s="86"/>
      <c r="GP128" s="86"/>
      <c r="GQ128" s="86"/>
      <c r="GR128" s="86"/>
      <c r="GS128" s="86"/>
      <c r="GT128" s="86"/>
      <c r="GU128" s="86"/>
      <c r="GV128" s="86"/>
    </row>
    <row r="129" spans="1:204" s="85" customFormat="1"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84"/>
      <c r="BV129" s="84"/>
      <c r="BW129" s="84"/>
      <c r="BX129" s="84"/>
      <c r="BY129" s="84"/>
      <c r="BZ129" s="84"/>
      <c r="CA129" s="84"/>
      <c r="CB129" s="84"/>
      <c r="CC129" s="84"/>
      <c r="CD129" s="84"/>
      <c r="CE129" s="84"/>
      <c r="CF129" s="84"/>
      <c r="CG129" s="84"/>
      <c r="CH129" s="84"/>
      <c r="CI129" s="84"/>
      <c r="CJ129" s="84"/>
      <c r="CK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GO129" s="86"/>
      <c r="GP129" s="86"/>
      <c r="GQ129" s="86"/>
      <c r="GR129" s="86"/>
      <c r="GS129" s="86"/>
      <c r="GT129" s="86"/>
      <c r="GU129" s="86"/>
      <c r="GV129" s="86"/>
    </row>
    <row r="130" spans="1:204" s="85" customFormat="1"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84"/>
      <c r="BV130" s="84"/>
      <c r="BW130" s="84"/>
      <c r="BX130" s="84"/>
      <c r="BY130" s="84"/>
      <c r="BZ130" s="84"/>
      <c r="CA130" s="84"/>
      <c r="CB130" s="84"/>
      <c r="CC130" s="84"/>
      <c r="CD130" s="84"/>
      <c r="CE130" s="84"/>
      <c r="CF130" s="84"/>
      <c r="CG130" s="84"/>
      <c r="CH130" s="84"/>
      <c r="CI130" s="84"/>
      <c r="CJ130" s="84"/>
      <c r="CK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GO130" s="86"/>
      <c r="GP130" s="86"/>
      <c r="GQ130" s="86"/>
      <c r="GR130" s="86"/>
      <c r="GS130" s="86"/>
      <c r="GT130" s="86"/>
      <c r="GU130" s="86"/>
      <c r="GV130" s="86"/>
    </row>
    <row r="131" spans="1:204" s="85" customFormat="1"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84"/>
      <c r="BV131" s="84"/>
      <c r="BW131" s="84"/>
      <c r="BX131" s="84"/>
      <c r="BY131" s="84"/>
      <c r="BZ131" s="84"/>
      <c r="CA131" s="84"/>
      <c r="CB131" s="84"/>
      <c r="CC131" s="84"/>
      <c r="CD131" s="84"/>
      <c r="CE131" s="84"/>
      <c r="CF131" s="84"/>
      <c r="CG131" s="84"/>
      <c r="CH131" s="84"/>
      <c r="CI131" s="84"/>
      <c r="CJ131" s="84"/>
      <c r="CK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GO131" s="86"/>
      <c r="GP131" s="86"/>
      <c r="GQ131" s="86"/>
      <c r="GR131" s="86"/>
      <c r="GS131" s="86"/>
      <c r="GT131" s="86"/>
      <c r="GU131" s="86"/>
      <c r="GV131" s="86"/>
    </row>
    <row r="132" spans="1:204" s="85" customFormat="1"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84"/>
      <c r="BV132" s="84"/>
      <c r="BW132" s="84"/>
      <c r="BX132" s="84"/>
      <c r="BY132" s="84"/>
      <c r="BZ132" s="84"/>
      <c r="CA132" s="84"/>
      <c r="CB132" s="84"/>
      <c r="CC132" s="84"/>
      <c r="CD132" s="84"/>
      <c r="CE132" s="84"/>
      <c r="CF132" s="84"/>
      <c r="CG132" s="84"/>
      <c r="CH132" s="84"/>
      <c r="CI132" s="84"/>
      <c r="CJ132" s="84"/>
      <c r="CK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GO132" s="86"/>
      <c r="GP132" s="86"/>
      <c r="GQ132" s="86"/>
      <c r="GR132" s="86"/>
      <c r="GS132" s="86"/>
      <c r="GT132" s="86"/>
      <c r="GU132" s="86"/>
      <c r="GV132" s="86"/>
    </row>
    <row r="133" spans="1:204" s="85" customFormat="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84"/>
      <c r="BV133" s="84"/>
      <c r="BW133" s="84"/>
      <c r="BX133" s="84"/>
      <c r="BY133" s="84"/>
      <c r="BZ133" s="84"/>
      <c r="CA133" s="84"/>
      <c r="CB133" s="84"/>
      <c r="CC133" s="84"/>
      <c r="CD133" s="84"/>
      <c r="CE133" s="84"/>
      <c r="CF133" s="84"/>
      <c r="CG133" s="84"/>
      <c r="CH133" s="84"/>
      <c r="CI133" s="84"/>
      <c r="CJ133" s="84"/>
      <c r="CK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GO133" s="86"/>
      <c r="GP133" s="86"/>
      <c r="GQ133" s="86"/>
      <c r="GR133" s="86"/>
      <c r="GS133" s="86"/>
      <c r="GT133" s="86"/>
      <c r="GU133" s="86"/>
      <c r="GV133" s="86"/>
    </row>
    <row r="134" spans="1:204" s="85" customFormat="1"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84"/>
      <c r="BV134" s="84"/>
      <c r="BW134" s="84"/>
      <c r="BX134" s="84"/>
      <c r="BY134" s="84"/>
      <c r="BZ134" s="84"/>
      <c r="CA134" s="84"/>
      <c r="CB134" s="84"/>
      <c r="CC134" s="84"/>
      <c r="CD134" s="84"/>
      <c r="CE134" s="84"/>
      <c r="CF134" s="84"/>
      <c r="CG134" s="84"/>
      <c r="CH134" s="84"/>
      <c r="CI134" s="84"/>
      <c r="CJ134" s="84"/>
      <c r="CK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GO134" s="86"/>
      <c r="GP134" s="86"/>
      <c r="GQ134" s="86"/>
      <c r="GR134" s="86"/>
      <c r="GS134" s="86"/>
      <c r="GT134" s="86"/>
      <c r="GU134" s="86"/>
      <c r="GV134" s="86"/>
    </row>
    <row r="135" spans="1:204" s="85" customFormat="1"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84"/>
      <c r="BV135" s="84"/>
      <c r="BW135" s="84"/>
      <c r="BX135" s="84"/>
      <c r="BY135" s="84"/>
      <c r="BZ135" s="84"/>
      <c r="CA135" s="84"/>
      <c r="CB135" s="84"/>
      <c r="CC135" s="84"/>
      <c r="CD135" s="84"/>
      <c r="CE135" s="84"/>
      <c r="CF135" s="84"/>
      <c r="CG135" s="84"/>
      <c r="CH135" s="84"/>
      <c r="CI135" s="84"/>
      <c r="CJ135" s="84"/>
      <c r="CK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GO135" s="86"/>
      <c r="GP135" s="86"/>
      <c r="GQ135" s="86"/>
      <c r="GR135" s="86"/>
      <c r="GS135" s="86"/>
      <c r="GT135" s="86"/>
      <c r="GU135" s="86"/>
      <c r="GV135" s="86"/>
    </row>
    <row r="136" spans="1:204" s="85" customFormat="1"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84"/>
      <c r="BV136" s="84"/>
      <c r="BW136" s="84"/>
      <c r="BX136" s="84"/>
      <c r="BY136" s="84"/>
      <c r="BZ136" s="84"/>
      <c r="CA136" s="84"/>
      <c r="CB136" s="84"/>
      <c r="CC136" s="84"/>
      <c r="CD136" s="84"/>
      <c r="CE136" s="84"/>
      <c r="CF136" s="84"/>
      <c r="CG136" s="84"/>
      <c r="CH136" s="84"/>
      <c r="CI136" s="84"/>
      <c r="CJ136" s="84"/>
      <c r="CK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GO136" s="86"/>
      <c r="GP136" s="86"/>
      <c r="GQ136" s="86"/>
      <c r="GR136" s="86"/>
      <c r="GS136" s="86"/>
      <c r="GT136" s="86"/>
      <c r="GU136" s="86"/>
      <c r="GV136" s="86"/>
    </row>
    <row r="137" spans="1:204" s="85" customFormat="1"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84"/>
      <c r="BV137" s="84"/>
      <c r="BW137" s="84"/>
      <c r="BX137" s="84"/>
      <c r="BY137" s="84"/>
      <c r="BZ137" s="84"/>
      <c r="CA137" s="84"/>
      <c r="CB137" s="84"/>
      <c r="CC137" s="84"/>
      <c r="CD137" s="84"/>
      <c r="CE137" s="84"/>
      <c r="CF137" s="84"/>
      <c r="CG137" s="84"/>
      <c r="CH137" s="84"/>
      <c r="CI137" s="84"/>
      <c r="CJ137" s="84"/>
      <c r="CK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GO137" s="86"/>
      <c r="GP137" s="86"/>
      <c r="GQ137" s="86"/>
      <c r="GR137" s="86"/>
      <c r="GS137" s="86"/>
      <c r="GT137" s="86"/>
      <c r="GU137" s="86"/>
      <c r="GV137" s="86"/>
    </row>
    <row r="138" spans="1:204" s="85" customFormat="1"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84"/>
      <c r="BV138" s="84"/>
      <c r="BW138" s="84"/>
      <c r="BX138" s="84"/>
      <c r="BY138" s="84"/>
      <c r="BZ138" s="84"/>
      <c r="CA138" s="84"/>
      <c r="CB138" s="84"/>
      <c r="CC138" s="84"/>
      <c r="CD138" s="84"/>
      <c r="CE138" s="84"/>
      <c r="CF138" s="84"/>
      <c r="CG138" s="84"/>
      <c r="CH138" s="84"/>
      <c r="CI138" s="84"/>
      <c r="CJ138" s="84"/>
      <c r="CK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GO138" s="86"/>
      <c r="GP138" s="86"/>
      <c r="GQ138" s="86"/>
      <c r="GR138" s="86"/>
      <c r="GS138" s="86"/>
      <c r="GT138" s="86"/>
      <c r="GU138" s="86"/>
      <c r="GV138" s="86"/>
    </row>
    <row r="139" spans="1:204" s="85" customFormat="1"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84"/>
      <c r="BV139" s="84"/>
      <c r="BW139" s="84"/>
      <c r="BX139" s="84"/>
      <c r="BY139" s="84"/>
      <c r="BZ139" s="84"/>
      <c r="CA139" s="84"/>
      <c r="CB139" s="84"/>
      <c r="CC139" s="84"/>
      <c r="CD139" s="84"/>
      <c r="CE139" s="84"/>
      <c r="CF139" s="84"/>
      <c r="CG139" s="84"/>
      <c r="CH139" s="84"/>
      <c r="CI139" s="84"/>
      <c r="CJ139" s="84"/>
      <c r="CK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GO139" s="86"/>
      <c r="GP139" s="86"/>
      <c r="GQ139" s="86"/>
      <c r="GR139" s="86"/>
      <c r="GS139" s="86"/>
      <c r="GT139" s="86"/>
      <c r="GU139" s="86"/>
      <c r="GV139" s="86"/>
    </row>
    <row r="140" spans="1:204" s="85" customFormat="1"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84"/>
      <c r="BV140" s="84"/>
      <c r="BW140" s="84"/>
      <c r="BX140" s="84"/>
      <c r="BY140" s="84"/>
      <c r="BZ140" s="84"/>
      <c r="CA140" s="84"/>
      <c r="CB140" s="84"/>
      <c r="CC140" s="84"/>
      <c r="CD140" s="84"/>
      <c r="CE140" s="84"/>
      <c r="CF140" s="84"/>
      <c r="CG140" s="84"/>
      <c r="CH140" s="84"/>
      <c r="CI140" s="84"/>
      <c r="CJ140" s="84"/>
      <c r="CK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GO140" s="86"/>
      <c r="GP140" s="86"/>
      <c r="GQ140" s="86"/>
      <c r="GR140" s="86"/>
      <c r="GS140" s="86"/>
      <c r="GT140" s="86"/>
      <c r="GU140" s="86"/>
      <c r="GV140" s="86"/>
    </row>
    <row r="141" spans="1:204" s="85" customFormat="1"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84"/>
      <c r="BV141" s="84"/>
      <c r="BW141" s="84"/>
      <c r="BX141" s="84"/>
      <c r="BY141" s="84"/>
      <c r="BZ141" s="84"/>
      <c r="CA141" s="84"/>
      <c r="CB141" s="84"/>
      <c r="CC141" s="84"/>
      <c r="CD141" s="84"/>
      <c r="CE141" s="84"/>
      <c r="CF141" s="84"/>
      <c r="CG141" s="84"/>
      <c r="CH141" s="84"/>
      <c r="CI141" s="84"/>
      <c r="CJ141" s="84"/>
      <c r="CK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GO141" s="86"/>
      <c r="GP141" s="86"/>
      <c r="GQ141" s="86"/>
      <c r="GR141" s="86"/>
      <c r="GS141" s="86"/>
      <c r="GT141" s="86"/>
      <c r="GU141" s="86"/>
      <c r="GV141" s="86"/>
    </row>
    <row r="142" spans="1:204" s="85" customFormat="1"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84"/>
      <c r="BV142" s="84"/>
      <c r="BW142" s="84"/>
      <c r="BX142" s="84"/>
      <c r="BY142" s="84"/>
      <c r="BZ142" s="84"/>
      <c r="CA142" s="84"/>
      <c r="CB142" s="84"/>
      <c r="CC142" s="84"/>
      <c r="CD142" s="84"/>
      <c r="CE142" s="84"/>
      <c r="CF142" s="84"/>
      <c r="CG142" s="84"/>
      <c r="CH142" s="84"/>
      <c r="CI142" s="84"/>
      <c r="CJ142" s="84"/>
      <c r="CK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c r="GO142" s="86"/>
      <c r="GP142" s="86"/>
      <c r="GQ142" s="86"/>
      <c r="GR142" s="86"/>
      <c r="GS142" s="86"/>
      <c r="GT142" s="86"/>
      <c r="GU142" s="86"/>
      <c r="GV142" s="86"/>
    </row>
    <row r="143" spans="1:204" s="85" customFormat="1"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84"/>
      <c r="BV143" s="84"/>
      <c r="BW143" s="84"/>
      <c r="BX143" s="84"/>
      <c r="BY143" s="84"/>
      <c r="BZ143" s="84"/>
      <c r="CA143" s="84"/>
      <c r="CB143" s="84"/>
      <c r="CC143" s="84"/>
      <c r="CD143" s="84"/>
      <c r="CE143" s="84"/>
      <c r="CF143" s="84"/>
      <c r="CG143" s="84"/>
      <c r="CH143" s="84"/>
      <c r="CI143" s="84"/>
      <c r="CJ143" s="84"/>
      <c r="CK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c r="GO143" s="86"/>
      <c r="GP143" s="86"/>
      <c r="GQ143" s="86"/>
      <c r="GR143" s="86"/>
      <c r="GS143" s="86"/>
      <c r="GT143" s="86"/>
      <c r="GU143" s="86"/>
      <c r="GV143" s="86"/>
    </row>
    <row r="144" spans="1:204" s="85" customFormat="1"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84"/>
      <c r="BV144" s="84"/>
      <c r="BW144" s="84"/>
      <c r="BX144" s="84"/>
      <c r="BY144" s="84"/>
      <c r="BZ144" s="84"/>
      <c r="CA144" s="84"/>
      <c r="CB144" s="84"/>
      <c r="CC144" s="84"/>
      <c r="CD144" s="84"/>
      <c r="CE144" s="84"/>
      <c r="CF144" s="84"/>
      <c r="CG144" s="84"/>
      <c r="CH144" s="84"/>
      <c r="CI144" s="84"/>
      <c r="CJ144" s="84"/>
      <c r="CK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c r="GO144" s="86"/>
      <c r="GP144" s="86"/>
      <c r="GQ144" s="86"/>
      <c r="GR144" s="86"/>
      <c r="GS144" s="86"/>
      <c r="GT144" s="86"/>
      <c r="GU144" s="86"/>
      <c r="GV144" s="86"/>
    </row>
    <row r="145" spans="1:204" s="85" customFormat="1"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84"/>
      <c r="BV145" s="84"/>
      <c r="BW145" s="84"/>
      <c r="BX145" s="84"/>
      <c r="BY145" s="84"/>
      <c r="BZ145" s="84"/>
      <c r="CA145" s="84"/>
      <c r="CB145" s="84"/>
      <c r="CC145" s="84"/>
      <c r="CD145" s="84"/>
      <c r="CE145" s="84"/>
      <c r="CF145" s="84"/>
      <c r="CG145" s="84"/>
      <c r="CH145" s="84"/>
      <c r="CI145" s="84"/>
      <c r="CJ145" s="84"/>
      <c r="CK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GO145" s="86"/>
      <c r="GP145" s="86"/>
      <c r="GQ145" s="86"/>
      <c r="GR145" s="86"/>
      <c r="GS145" s="86"/>
      <c r="GT145" s="86"/>
      <c r="GU145" s="86"/>
      <c r="GV145" s="86"/>
    </row>
    <row r="146" spans="1:204" s="85" customFormat="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84"/>
      <c r="BV146" s="84"/>
      <c r="BW146" s="84"/>
      <c r="BX146" s="84"/>
      <c r="BY146" s="84"/>
      <c r="BZ146" s="84"/>
      <c r="CA146" s="84"/>
      <c r="CB146" s="84"/>
      <c r="CC146" s="84"/>
      <c r="CD146" s="84"/>
      <c r="CE146" s="84"/>
      <c r="CF146" s="84"/>
      <c r="CG146" s="84"/>
      <c r="CH146" s="84"/>
      <c r="CI146" s="84"/>
      <c r="CJ146" s="84"/>
      <c r="CK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GO146" s="86"/>
      <c r="GP146" s="86"/>
      <c r="GQ146" s="86"/>
      <c r="GR146" s="86"/>
      <c r="GS146" s="86"/>
      <c r="GT146" s="86"/>
      <c r="GU146" s="86"/>
      <c r="GV146" s="86"/>
    </row>
    <row r="147" spans="1:204" s="85" customFormat="1"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84"/>
      <c r="BV147" s="84"/>
      <c r="BW147" s="84"/>
      <c r="BX147" s="84"/>
      <c r="BY147" s="84"/>
      <c r="BZ147" s="84"/>
      <c r="CA147" s="84"/>
      <c r="CB147" s="84"/>
      <c r="CC147" s="84"/>
      <c r="CD147" s="84"/>
      <c r="CE147" s="84"/>
      <c r="CF147" s="84"/>
      <c r="CG147" s="84"/>
      <c r="CH147" s="84"/>
      <c r="CI147" s="84"/>
      <c r="CJ147" s="84"/>
      <c r="CK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GO147" s="86"/>
      <c r="GP147" s="86"/>
      <c r="GQ147" s="86"/>
      <c r="GR147" s="86"/>
      <c r="GS147" s="86"/>
      <c r="GT147" s="86"/>
      <c r="GU147" s="86"/>
      <c r="GV147" s="86"/>
    </row>
    <row r="148" spans="1:204" s="85" customFormat="1"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84"/>
      <c r="BV148" s="84"/>
      <c r="BW148" s="84"/>
      <c r="BX148" s="84"/>
      <c r="BY148" s="84"/>
      <c r="BZ148" s="84"/>
      <c r="CA148" s="84"/>
      <c r="CB148" s="84"/>
      <c r="CC148" s="84"/>
      <c r="CD148" s="84"/>
      <c r="CE148" s="84"/>
      <c r="CF148" s="84"/>
      <c r="CG148" s="84"/>
      <c r="CH148" s="84"/>
      <c r="CI148" s="84"/>
      <c r="CJ148" s="84"/>
      <c r="CK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GO148" s="86"/>
      <c r="GP148" s="86"/>
      <c r="GQ148" s="86"/>
      <c r="GR148" s="86"/>
      <c r="GS148" s="86"/>
      <c r="GT148" s="86"/>
      <c r="GU148" s="86"/>
      <c r="GV148" s="86"/>
    </row>
    <row r="149" spans="1:204" s="85" customFormat="1"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84"/>
      <c r="BV149" s="84"/>
      <c r="BW149" s="84"/>
      <c r="BX149" s="84"/>
      <c r="BY149" s="84"/>
      <c r="BZ149" s="84"/>
      <c r="CA149" s="84"/>
      <c r="CB149" s="84"/>
      <c r="CC149" s="84"/>
      <c r="CD149" s="84"/>
      <c r="CE149" s="84"/>
      <c r="CF149" s="84"/>
      <c r="CG149" s="84"/>
      <c r="CH149" s="84"/>
      <c r="CI149" s="84"/>
      <c r="CJ149" s="84"/>
      <c r="CK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GO149" s="86"/>
      <c r="GP149" s="86"/>
      <c r="GQ149" s="86"/>
      <c r="GR149" s="86"/>
      <c r="GS149" s="86"/>
      <c r="GT149" s="86"/>
      <c r="GU149" s="86"/>
      <c r="GV149" s="86"/>
    </row>
    <row r="150" spans="1:204" s="85" customFormat="1"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84"/>
      <c r="BV150" s="84"/>
      <c r="BW150" s="84"/>
      <c r="BX150" s="84"/>
      <c r="BY150" s="84"/>
      <c r="BZ150" s="84"/>
      <c r="CA150" s="84"/>
      <c r="CB150" s="84"/>
      <c r="CC150" s="84"/>
      <c r="CD150" s="84"/>
      <c r="CE150" s="84"/>
      <c r="CF150" s="84"/>
      <c r="CG150" s="84"/>
      <c r="CH150" s="84"/>
      <c r="CI150" s="84"/>
      <c r="CJ150" s="84"/>
      <c r="CK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GO150" s="86"/>
      <c r="GP150" s="86"/>
      <c r="GQ150" s="86"/>
      <c r="GR150" s="86"/>
      <c r="GS150" s="86"/>
      <c r="GT150" s="86"/>
      <c r="GU150" s="86"/>
      <c r="GV150" s="86"/>
    </row>
    <row r="151" spans="1:204" s="85" customFormat="1"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84"/>
      <c r="BV151" s="84"/>
      <c r="BW151" s="84"/>
      <c r="BX151" s="84"/>
      <c r="BY151" s="84"/>
      <c r="BZ151" s="84"/>
      <c r="CA151" s="84"/>
      <c r="CB151" s="84"/>
      <c r="CC151" s="84"/>
      <c r="CD151" s="84"/>
      <c r="CE151" s="84"/>
      <c r="CF151" s="84"/>
      <c r="CG151" s="84"/>
      <c r="CH151" s="84"/>
      <c r="CI151" s="84"/>
      <c r="CJ151" s="84"/>
      <c r="CK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GO151" s="86"/>
      <c r="GP151" s="86"/>
      <c r="GQ151" s="86"/>
      <c r="GR151" s="86"/>
      <c r="GS151" s="86"/>
      <c r="GT151" s="86"/>
      <c r="GU151" s="86"/>
      <c r="GV151" s="86"/>
    </row>
    <row r="152" spans="1:204" s="85" customFormat="1"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84"/>
      <c r="BV152" s="84"/>
      <c r="BW152" s="84"/>
      <c r="BX152" s="84"/>
      <c r="BY152" s="84"/>
      <c r="BZ152" s="84"/>
      <c r="CA152" s="84"/>
      <c r="CB152" s="84"/>
      <c r="CC152" s="84"/>
      <c r="CD152" s="84"/>
      <c r="CE152" s="84"/>
      <c r="CF152" s="84"/>
      <c r="CG152" s="84"/>
      <c r="CH152" s="84"/>
      <c r="CI152" s="84"/>
      <c r="CJ152" s="84"/>
      <c r="CK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GO152" s="86"/>
      <c r="GP152" s="86"/>
      <c r="GQ152" s="86"/>
      <c r="GR152" s="86"/>
      <c r="GS152" s="86"/>
      <c r="GT152" s="86"/>
      <c r="GU152" s="86"/>
      <c r="GV152" s="86"/>
    </row>
    <row r="153" spans="1:204" s="85" customFormat="1"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84"/>
      <c r="BV153" s="84"/>
      <c r="BW153" s="84"/>
      <c r="BX153" s="84"/>
      <c r="BY153" s="84"/>
      <c r="BZ153" s="84"/>
      <c r="CA153" s="84"/>
      <c r="CB153" s="84"/>
      <c r="CC153" s="84"/>
      <c r="CD153" s="84"/>
      <c r="CE153" s="84"/>
      <c r="CF153" s="84"/>
      <c r="CG153" s="84"/>
      <c r="CH153" s="84"/>
      <c r="CI153" s="84"/>
      <c r="CJ153" s="84"/>
      <c r="CK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GO153" s="86"/>
      <c r="GP153" s="86"/>
      <c r="GQ153" s="86"/>
      <c r="GR153" s="86"/>
      <c r="GS153" s="86"/>
      <c r="GT153" s="86"/>
      <c r="GU153" s="86"/>
      <c r="GV153" s="86"/>
    </row>
    <row r="154" spans="1:204" s="85" customFormat="1"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84"/>
      <c r="BV154" s="84"/>
      <c r="BW154" s="84"/>
      <c r="BX154" s="84"/>
      <c r="BY154" s="84"/>
      <c r="BZ154" s="84"/>
      <c r="CA154" s="84"/>
      <c r="CB154" s="84"/>
      <c r="CC154" s="84"/>
      <c r="CD154" s="84"/>
      <c r="CE154" s="84"/>
      <c r="CF154" s="84"/>
      <c r="CG154" s="84"/>
      <c r="CH154" s="84"/>
      <c r="CI154" s="84"/>
      <c r="CJ154" s="84"/>
      <c r="CK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GO154" s="86"/>
      <c r="GP154" s="86"/>
      <c r="GQ154" s="86"/>
      <c r="GR154" s="86"/>
      <c r="GS154" s="86"/>
      <c r="GT154" s="86"/>
      <c r="GU154" s="86"/>
      <c r="GV154" s="86"/>
    </row>
    <row r="155" spans="1:204" s="85" customFormat="1"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84"/>
      <c r="BV155" s="84"/>
      <c r="BW155" s="84"/>
      <c r="BX155" s="84"/>
      <c r="BY155" s="84"/>
      <c r="BZ155" s="84"/>
      <c r="CA155" s="84"/>
      <c r="CB155" s="84"/>
      <c r="CC155" s="84"/>
      <c r="CD155" s="84"/>
      <c r="CE155" s="84"/>
      <c r="CF155" s="84"/>
      <c r="CG155" s="84"/>
      <c r="CH155" s="84"/>
      <c r="CI155" s="84"/>
      <c r="CJ155" s="84"/>
      <c r="CK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GO155" s="86"/>
      <c r="GP155" s="86"/>
      <c r="GQ155" s="86"/>
      <c r="GR155" s="86"/>
      <c r="GS155" s="86"/>
      <c r="GT155" s="86"/>
      <c r="GU155" s="86"/>
      <c r="GV155" s="86"/>
    </row>
    <row r="156" spans="1:204" s="85" customFormat="1"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84"/>
      <c r="BV156" s="84"/>
      <c r="BW156" s="84"/>
      <c r="BX156" s="84"/>
      <c r="BY156" s="84"/>
      <c r="BZ156" s="84"/>
      <c r="CA156" s="84"/>
      <c r="CB156" s="84"/>
      <c r="CC156" s="84"/>
      <c r="CD156" s="84"/>
      <c r="CE156" s="84"/>
      <c r="CF156" s="84"/>
      <c r="CG156" s="84"/>
      <c r="CH156" s="84"/>
      <c r="CI156" s="84"/>
      <c r="CJ156" s="84"/>
      <c r="CK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GO156" s="86"/>
      <c r="GP156" s="86"/>
      <c r="GQ156" s="86"/>
      <c r="GR156" s="86"/>
      <c r="GS156" s="86"/>
      <c r="GT156" s="86"/>
      <c r="GU156" s="86"/>
      <c r="GV156" s="86"/>
    </row>
    <row r="157" spans="1:204" s="85" customFormat="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84"/>
      <c r="BV157" s="84"/>
      <c r="BW157" s="84"/>
      <c r="BX157" s="84"/>
      <c r="BY157" s="84"/>
      <c r="BZ157" s="84"/>
      <c r="CA157" s="84"/>
      <c r="CB157" s="84"/>
      <c r="CC157" s="84"/>
      <c r="CD157" s="84"/>
      <c r="CE157" s="84"/>
      <c r="CF157" s="84"/>
      <c r="CG157" s="84"/>
      <c r="CH157" s="84"/>
      <c r="CI157" s="84"/>
      <c r="CJ157" s="84"/>
      <c r="CK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GO157" s="86"/>
      <c r="GP157" s="86"/>
      <c r="GQ157" s="86"/>
      <c r="GR157" s="86"/>
      <c r="GS157" s="86"/>
      <c r="GT157" s="86"/>
      <c r="GU157" s="86"/>
      <c r="GV157" s="86"/>
    </row>
    <row r="158" spans="1:204" s="85" customFormat="1"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84"/>
      <c r="BV158" s="84"/>
      <c r="BW158" s="84"/>
      <c r="BX158" s="84"/>
      <c r="BY158" s="84"/>
      <c r="BZ158" s="84"/>
      <c r="CA158" s="84"/>
      <c r="CB158" s="84"/>
      <c r="CC158" s="84"/>
      <c r="CD158" s="84"/>
      <c r="CE158" s="84"/>
      <c r="CF158" s="84"/>
      <c r="CG158" s="84"/>
      <c r="CH158" s="84"/>
      <c r="CI158" s="84"/>
      <c r="CJ158" s="84"/>
      <c r="CK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GO158" s="86"/>
      <c r="GP158" s="86"/>
      <c r="GQ158" s="86"/>
      <c r="GR158" s="86"/>
      <c r="GS158" s="86"/>
      <c r="GT158" s="86"/>
      <c r="GU158" s="86"/>
      <c r="GV158" s="86"/>
    </row>
    <row r="159" spans="1:204" s="85" customFormat="1"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84"/>
      <c r="BV159" s="84"/>
      <c r="BW159" s="84"/>
      <c r="BX159" s="84"/>
      <c r="BY159" s="84"/>
      <c r="BZ159" s="84"/>
      <c r="CA159" s="84"/>
      <c r="CB159" s="84"/>
      <c r="CC159" s="84"/>
      <c r="CD159" s="84"/>
      <c r="CE159" s="84"/>
      <c r="CF159" s="84"/>
      <c r="CG159" s="84"/>
      <c r="CH159" s="84"/>
      <c r="CI159" s="84"/>
      <c r="CJ159" s="84"/>
      <c r="CK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GO159" s="86"/>
      <c r="GP159" s="86"/>
      <c r="GQ159" s="86"/>
      <c r="GR159" s="86"/>
      <c r="GS159" s="86"/>
      <c r="GT159" s="86"/>
      <c r="GU159" s="86"/>
      <c r="GV159" s="86"/>
    </row>
    <row r="160" spans="1:204" s="85" customFormat="1"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84"/>
      <c r="BV160" s="84"/>
      <c r="BW160" s="84"/>
      <c r="BX160" s="84"/>
      <c r="BY160" s="84"/>
      <c r="BZ160" s="84"/>
      <c r="CA160" s="84"/>
      <c r="CB160" s="84"/>
      <c r="CC160" s="84"/>
      <c r="CD160" s="84"/>
      <c r="CE160" s="84"/>
      <c r="CF160" s="84"/>
      <c r="CG160" s="84"/>
      <c r="CH160" s="84"/>
      <c r="CI160" s="84"/>
      <c r="CJ160" s="84"/>
      <c r="CK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GO160" s="86"/>
      <c r="GP160" s="86"/>
      <c r="GQ160" s="86"/>
      <c r="GR160" s="86"/>
      <c r="GS160" s="86"/>
      <c r="GT160" s="86"/>
      <c r="GU160" s="86"/>
      <c r="GV160" s="86"/>
    </row>
    <row r="161" spans="1:204" s="85" customFormat="1"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84"/>
      <c r="BV161" s="84"/>
      <c r="BW161" s="84"/>
      <c r="BX161" s="84"/>
      <c r="BY161" s="84"/>
      <c r="BZ161" s="84"/>
      <c r="CA161" s="84"/>
      <c r="CB161" s="84"/>
      <c r="CC161" s="84"/>
      <c r="CD161" s="84"/>
      <c r="CE161" s="84"/>
      <c r="CF161" s="84"/>
      <c r="CG161" s="84"/>
      <c r="CH161" s="84"/>
      <c r="CI161" s="84"/>
      <c r="CJ161" s="84"/>
      <c r="CK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GO161" s="86"/>
      <c r="GP161" s="86"/>
      <c r="GQ161" s="86"/>
      <c r="GR161" s="86"/>
      <c r="GS161" s="86"/>
      <c r="GT161" s="86"/>
      <c r="GU161" s="86"/>
      <c r="GV161" s="86"/>
    </row>
    <row r="162" spans="1:204" s="85" customFormat="1"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84"/>
      <c r="BV162" s="84"/>
      <c r="BW162" s="84"/>
      <c r="BX162" s="84"/>
      <c r="BY162" s="84"/>
      <c r="BZ162" s="84"/>
      <c r="CA162" s="84"/>
      <c r="CB162" s="84"/>
      <c r="CC162" s="84"/>
      <c r="CD162" s="84"/>
      <c r="CE162" s="84"/>
      <c r="CF162" s="84"/>
      <c r="CG162" s="84"/>
      <c r="CH162" s="84"/>
      <c r="CI162" s="84"/>
      <c r="CJ162" s="84"/>
      <c r="CK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GO162" s="86"/>
      <c r="GP162" s="86"/>
      <c r="GQ162" s="86"/>
      <c r="GR162" s="86"/>
      <c r="GS162" s="86"/>
      <c r="GT162" s="86"/>
      <c r="GU162" s="86"/>
      <c r="GV162" s="86"/>
    </row>
    <row r="163" spans="1:204" s="85" customFormat="1"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84"/>
      <c r="BV163" s="84"/>
      <c r="BW163" s="84"/>
      <c r="BX163" s="84"/>
      <c r="BY163" s="84"/>
      <c r="BZ163" s="84"/>
      <c r="CA163" s="84"/>
      <c r="CB163" s="84"/>
      <c r="CC163" s="84"/>
      <c r="CD163" s="84"/>
      <c r="CE163" s="84"/>
      <c r="CF163" s="84"/>
      <c r="CG163" s="84"/>
      <c r="CH163" s="84"/>
      <c r="CI163" s="84"/>
      <c r="CJ163" s="84"/>
      <c r="CK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GO163" s="86"/>
      <c r="GP163" s="86"/>
      <c r="GQ163" s="86"/>
      <c r="GR163" s="86"/>
      <c r="GS163" s="86"/>
      <c r="GT163" s="86"/>
      <c r="GU163" s="86"/>
      <c r="GV163" s="86"/>
    </row>
    <row r="164" spans="1:204" s="85" customFormat="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84"/>
      <c r="BV164" s="84"/>
      <c r="BW164" s="84"/>
      <c r="BX164" s="84"/>
      <c r="BY164" s="84"/>
      <c r="BZ164" s="84"/>
      <c r="CA164" s="84"/>
      <c r="CB164" s="84"/>
      <c r="CC164" s="84"/>
      <c r="CD164" s="84"/>
      <c r="CE164" s="84"/>
      <c r="CF164" s="84"/>
      <c r="CG164" s="84"/>
      <c r="CH164" s="84"/>
      <c r="CI164" s="84"/>
      <c r="CJ164" s="84"/>
      <c r="CK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GO164" s="86"/>
      <c r="GP164" s="86"/>
      <c r="GQ164" s="86"/>
      <c r="GR164" s="86"/>
      <c r="GS164" s="86"/>
      <c r="GT164" s="86"/>
      <c r="GU164" s="86"/>
      <c r="GV164" s="86"/>
    </row>
    <row r="165" spans="1:204" s="85" customFormat="1"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84"/>
      <c r="BV165" s="84"/>
      <c r="BW165" s="84"/>
      <c r="BX165" s="84"/>
      <c r="BY165" s="84"/>
      <c r="BZ165" s="84"/>
      <c r="CA165" s="84"/>
      <c r="CB165" s="84"/>
      <c r="CC165" s="84"/>
      <c r="CD165" s="84"/>
      <c r="CE165" s="84"/>
      <c r="CF165" s="84"/>
      <c r="CG165" s="84"/>
      <c r="CH165" s="84"/>
      <c r="CI165" s="84"/>
      <c r="CJ165" s="84"/>
      <c r="CK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GO165" s="86"/>
      <c r="GP165" s="86"/>
      <c r="GQ165" s="86"/>
      <c r="GR165" s="86"/>
      <c r="GS165" s="86"/>
      <c r="GT165" s="86"/>
      <c r="GU165" s="86"/>
      <c r="GV165" s="86"/>
    </row>
    <row r="166" spans="1:204" s="85" customFormat="1"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84"/>
      <c r="BV166" s="84"/>
      <c r="BW166" s="84"/>
      <c r="BX166" s="84"/>
      <c r="BY166" s="84"/>
      <c r="BZ166" s="84"/>
      <c r="CA166" s="84"/>
      <c r="CB166" s="84"/>
      <c r="CC166" s="84"/>
      <c r="CD166" s="84"/>
      <c r="CE166" s="84"/>
      <c r="CF166" s="84"/>
      <c r="CG166" s="84"/>
      <c r="CH166" s="84"/>
      <c r="CI166" s="84"/>
      <c r="CJ166" s="84"/>
      <c r="CK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GO166" s="86"/>
      <c r="GP166" s="86"/>
      <c r="GQ166" s="86"/>
      <c r="GR166" s="86"/>
      <c r="GS166" s="86"/>
      <c r="GT166" s="86"/>
      <c r="GU166" s="86"/>
      <c r="GV166" s="86"/>
    </row>
    <row r="167" spans="1:204" s="85" customFormat="1"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84"/>
      <c r="BV167" s="84"/>
      <c r="BW167" s="84"/>
      <c r="BX167" s="84"/>
      <c r="BY167" s="84"/>
      <c r="BZ167" s="84"/>
      <c r="CA167" s="84"/>
      <c r="CB167" s="84"/>
      <c r="CC167" s="84"/>
      <c r="CD167" s="84"/>
      <c r="CE167" s="84"/>
      <c r="CF167" s="84"/>
      <c r="CG167" s="84"/>
      <c r="CH167" s="84"/>
      <c r="CI167" s="84"/>
      <c r="CJ167" s="84"/>
      <c r="CK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GO167" s="86"/>
      <c r="GP167" s="86"/>
      <c r="GQ167" s="86"/>
      <c r="GR167" s="86"/>
      <c r="GS167" s="86"/>
      <c r="GT167" s="86"/>
      <c r="GU167" s="86"/>
      <c r="GV167" s="86"/>
    </row>
    <row r="168" spans="1:204" s="85" customFormat="1"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84"/>
      <c r="BV168" s="84"/>
      <c r="BW168" s="84"/>
      <c r="BX168" s="84"/>
      <c r="BY168" s="84"/>
      <c r="BZ168" s="84"/>
      <c r="CA168" s="84"/>
      <c r="CB168" s="84"/>
      <c r="CC168" s="84"/>
      <c r="CD168" s="84"/>
      <c r="CE168" s="84"/>
      <c r="CF168" s="84"/>
      <c r="CG168" s="84"/>
      <c r="CH168" s="84"/>
      <c r="CI168" s="84"/>
      <c r="CJ168" s="84"/>
      <c r="CK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GO168" s="86"/>
      <c r="GP168" s="86"/>
      <c r="GQ168" s="86"/>
      <c r="GR168" s="86"/>
      <c r="GS168" s="86"/>
      <c r="GT168" s="86"/>
      <c r="GU168" s="86"/>
      <c r="GV168" s="86"/>
    </row>
    <row r="169" spans="1:204" s="85" customFormat="1"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84"/>
      <c r="BV169" s="84"/>
      <c r="BW169" s="84"/>
      <c r="BX169" s="84"/>
      <c r="BY169" s="84"/>
      <c r="BZ169" s="84"/>
      <c r="CA169" s="84"/>
      <c r="CB169" s="84"/>
      <c r="CC169" s="84"/>
      <c r="CD169" s="84"/>
      <c r="CE169" s="84"/>
      <c r="CF169" s="84"/>
      <c r="CG169" s="84"/>
      <c r="CH169" s="84"/>
      <c r="CI169" s="84"/>
      <c r="CJ169" s="84"/>
      <c r="CK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GO169" s="86"/>
      <c r="GP169" s="86"/>
      <c r="GQ169" s="86"/>
      <c r="GR169" s="86"/>
      <c r="GS169" s="86"/>
      <c r="GT169" s="86"/>
      <c r="GU169" s="86"/>
      <c r="GV169" s="86"/>
    </row>
    <row r="170" spans="1:204" s="85" customFormat="1"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84"/>
      <c r="BV170" s="84"/>
      <c r="BW170" s="84"/>
      <c r="BX170" s="84"/>
      <c r="BY170" s="84"/>
      <c r="BZ170" s="84"/>
      <c r="CA170" s="84"/>
      <c r="CB170" s="84"/>
      <c r="CC170" s="84"/>
      <c r="CD170" s="84"/>
      <c r="CE170" s="84"/>
      <c r="CF170" s="84"/>
      <c r="CG170" s="84"/>
      <c r="CH170" s="84"/>
      <c r="CI170" s="84"/>
      <c r="CJ170" s="84"/>
      <c r="CK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GO170" s="86"/>
      <c r="GP170" s="86"/>
      <c r="GQ170" s="86"/>
      <c r="GR170" s="86"/>
      <c r="GS170" s="86"/>
      <c r="GT170" s="86"/>
      <c r="GU170" s="86"/>
      <c r="GV170" s="86"/>
    </row>
    <row r="171" spans="1:204" s="85" customFormat="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84"/>
      <c r="BV171" s="84"/>
      <c r="BW171" s="84"/>
      <c r="BX171" s="84"/>
      <c r="BY171" s="84"/>
      <c r="BZ171" s="84"/>
      <c r="CA171" s="84"/>
      <c r="CB171" s="84"/>
      <c r="CC171" s="84"/>
      <c r="CD171" s="84"/>
      <c r="CE171" s="84"/>
      <c r="CF171" s="84"/>
      <c r="CG171" s="84"/>
      <c r="CH171" s="84"/>
      <c r="CI171" s="84"/>
      <c r="CJ171" s="84"/>
      <c r="CK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GO171" s="86"/>
      <c r="GP171" s="86"/>
      <c r="GQ171" s="86"/>
      <c r="GR171" s="86"/>
      <c r="GS171" s="86"/>
      <c r="GT171" s="86"/>
      <c r="GU171" s="86"/>
      <c r="GV171" s="86"/>
    </row>
    <row r="172" spans="1:204" s="85" customFormat="1"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84"/>
      <c r="BV172" s="84"/>
      <c r="BW172" s="84"/>
      <c r="BX172" s="84"/>
      <c r="BY172" s="84"/>
      <c r="BZ172" s="84"/>
      <c r="CA172" s="84"/>
      <c r="CB172" s="84"/>
      <c r="CC172" s="84"/>
      <c r="CD172" s="84"/>
      <c r="CE172" s="84"/>
      <c r="CF172" s="84"/>
      <c r="CG172" s="84"/>
      <c r="CH172" s="84"/>
      <c r="CI172" s="84"/>
      <c r="CJ172" s="84"/>
      <c r="CK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GO172" s="86"/>
      <c r="GP172" s="86"/>
      <c r="GQ172" s="86"/>
      <c r="GR172" s="86"/>
      <c r="GS172" s="86"/>
      <c r="GT172" s="86"/>
      <c r="GU172" s="86"/>
      <c r="GV172" s="86"/>
    </row>
    <row r="173" spans="1:204" s="85" customFormat="1"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84"/>
      <c r="BV173" s="84"/>
      <c r="BW173" s="84"/>
      <c r="BX173" s="84"/>
      <c r="BY173" s="84"/>
      <c r="BZ173" s="84"/>
      <c r="CA173" s="84"/>
      <c r="CB173" s="84"/>
      <c r="CC173" s="84"/>
      <c r="CD173" s="84"/>
      <c r="CE173" s="84"/>
      <c r="CF173" s="84"/>
      <c r="CG173" s="84"/>
      <c r="CH173" s="84"/>
      <c r="CI173" s="84"/>
      <c r="CJ173" s="84"/>
      <c r="CK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GO173" s="86"/>
      <c r="GP173" s="86"/>
      <c r="GQ173" s="86"/>
      <c r="GR173" s="86"/>
      <c r="GS173" s="86"/>
      <c r="GT173" s="86"/>
      <c r="GU173" s="86"/>
      <c r="GV173" s="86"/>
    </row>
    <row r="174" spans="1:204" s="85" customFormat="1"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84"/>
      <c r="BV174" s="84"/>
      <c r="BW174" s="84"/>
      <c r="BX174" s="84"/>
      <c r="BY174" s="84"/>
      <c r="BZ174" s="84"/>
      <c r="CA174" s="84"/>
      <c r="CB174" s="84"/>
      <c r="CC174" s="84"/>
      <c r="CD174" s="84"/>
      <c r="CE174" s="84"/>
      <c r="CF174" s="84"/>
      <c r="CG174" s="84"/>
      <c r="CH174" s="84"/>
      <c r="CI174" s="84"/>
      <c r="CJ174" s="84"/>
      <c r="CK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GO174" s="86"/>
      <c r="GP174" s="86"/>
      <c r="GQ174" s="86"/>
      <c r="GR174" s="86"/>
      <c r="GS174" s="86"/>
      <c r="GT174" s="86"/>
      <c r="GU174" s="86"/>
      <c r="GV174" s="86"/>
    </row>
    <row r="175" spans="1:204" s="85" customFormat="1"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84"/>
      <c r="BV175" s="84"/>
      <c r="BW175" s="84"/>
      <c r="BX175" s="84"/>
      <c r="BY175" s="84"/>
      <c r="BZ175" s="84"/>
      <c r="CA175" s="84"/>
      <c r="CB175" s="84"/>
      <c r="CC175" s="84"/>
      <c r="CD175" s="84"/>
      <c r="CE175" s="84"/>
      <c r="CF175" s="84"/>
      <c r="CG175" s="84"/>
      <c r="CH175" s="84"/>
      <c r="CI175" s="84"/>
      <c r="CJ175" s="84"/>
      <c r="CK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GO175" s="86"/>
      <c r="GP175" s="86"/>
      <c r="GQ175" s="86"/>
      <c r="GR175" s="86"/>
      <c r="GS175" s="86"/>
      <c r="GT175" s="86"/>
      <c r="GU175" s="86"/>
      <c r="GV175" s="86"/>
    </row>
    <row r="176" spans="1:204" s="85" customFormat="1"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84"/>
      <c r="BV176" s="84"/>
      <c r="BW176" s="84"/>
      <c r="BX176" s="84"/>
      <c r="BY176" s="84"/>
      <c r="BZ176" s="84"/>
      <c r="CA176" s="84"/>
      <c r="CB176" s="84"/>
      <c r="CC176" s="84"/>
      <c r="CD176" s="84"/>
      <c r="CE176" s="84"/>
      <c r="CF176" s="84"/>
      <c r="CG176" s="84"/>
      <c r="CH176" s="84"/>
      <c r="CI176" s="84"/>
      <c r="CJ176" s="84"/>
      <c r="CK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GO176" s="86"/>
      <c r="GP176" s="86"/>
      <c r="GQ176" s="86"/>
      <c r="GR176" s="86"/>
      <c r="GS176" s="86"/>
      <c r="GT176" s="86"/>
      <c r="GU176" s="86"/>
      <c r="GV176" s="86"/>
    </row>
    <row r="177" spans="1:204" s="85" customFormat="1"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84"/>
      <c r="BV177" s="84"/>
      <c r="BW177" s="84"/>
      <c r="BX177" s="84"/>
      <c r="BY177" s="84"/>
      <c r="BZ177" s="84"/>
      <c r="CA177" s="84"/>
      <c r="CB177" s="84"/>
      <c r="CC177" s="84"/>
      <c r="CD177" s="84"/>
      <c r="CE177" s="84"/>
      <c r="CF177" s="84"/>
      <c r="CG177" s="84"/>
      <c r="CH177" s="84"/>
      <c r="CI177" s="84"/>
      <c r="CJ177" s="84"/>
      <c r="CK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GO177" s="86"/>
      <c r="GP177" s="86"/>
      <c r="GQ177" s="86"/>
      <c r="GR177" s="86"/>
      <c r="GS177" s="86"/>
      <c r="GT177" s="86"/>
      <c r="GU177" s="86"/>
      <c r="GV177" s="86"/>
    </row>
    <row r="178" spans="1:204" s="85" customFormat="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84"/>
      <c r="BV178" s="84"/>
      <c r="BW178" s="84"/>
      <c r="BX178" s="84"/>
      <c r="BY178" s="84"/>
      <c r="BZ178" s="84"/>
      <c r="CA178" s="84"/>
      <c r="CB178" s="84"/>
      <c r="CC178" s="84"/>
      <c r="CD178" s="84"/>
      <c r="CE178" s="84"/>
      <c r="CF178" s="84"/>
      <c r="CG178" s="84"/>
      <c r="CH178" s="84"/>
      <c r="CI178" s="84"/>
      <c r="CJ178" s="84"/>
      <c r="CK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GO178" s="86"/>
      <c r="GP178" s="86"/>
      <c r="GQ178" s="86"/>
      <c r="GR178" s="86"/>
      <c r="GS178" s="86"/>
      <c r="GT178" s="86"/>
      <c r="GU178" s="86"/>
      <c r="GV178" s="86"/>
    </row>
    <row r="179" spans="1:204" s="85" customFormat="1"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84"/>
      <c r="BV179" s="84"/>
      <c r="BW179" s="84"/>
      <c r="BX179" s="84"/>
      <c r="BY179" s="84"/>
      <c r="BZ179" s="84"/>
      <c r="CA179" s="84"/>
      <c r="CB179" s="84"/>
      <c r="CC179" s="84"/>
      <c r="CD179" s="84"/>
      <c r="CE179" s="84"/>
      <c r="CF179" s="84"/>
      <c r="CG179" s="84"/>
      <c r="CH179" s="84"/>
      <c r="CI179" s="84"/>
      <c r="CJ179" s="84"/>
      <c r="CK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GO179" s="86"/>
      <c r="GP179" s="86"/>
      <c r="GQ179" s="86"/>
      <c r="GR179" s="86"/>
      <c r="GS179" s="86"/>
      <c r="GT179" s="86"/>
      <c r="GU179" s="86"/>
      <c r="GV179" s="86"/>
    </row>
    <row r="180" spans="1:204" s="85" customFormat="1"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84"/>
      <c r="BV180" s="84"/>
      <c r="BW180" s="84"/>
      <c r="BX180" s="84"/>
      <c r="BY180" s="84"/>
      <c r="BZ180" s="84"/>
      <c r="CA180" s="84"/>
      <c r="CB180" s="84"/>
      <c r="CC180" s="84"/>
      <c r="CD180" s="84"/>
      <c r="CE180" s="84"/>
      <c r="CF180" s="84"/>
      <c r="CG180" s="84"/>
      <c r="CH180" s="84"/>
      <c r="CI180" s="84"/>
      <c r="CJ180" s="84"/>
      <c r="CK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GO180" s="86"/>
      <c r="GP180" s="86"/>
      <c r="GQ180" s="86"/>
      <c r="GR180" s="86"/>
      <c r="GS180" s="86"/>
      <c r="GT180" s="86"/>
      <c r="GU180" s="86"/>
      <c r="GV180" s="86"/>
    </row>
    <row r="181" spans="1:204" s="85" customFormat="1"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84"/>
      <c r="BV181" s="84"/>
      <c r="BW181" s="84"/>
      <c r="BX181" s="84"/>
      <c r="BY181" s="84"/>
      <c r="BZ181" s="84"/>
      <c r="CA181" s="84"/>
      <c r="CB181" s="84"/>
      <c r="CC181" s="84"/>
      <c r="CD181" s="84"/>
      <c r="CE181" s="84"/>
      <c r="CF181" s="84"/>
      <c r="CG181" s="84"/>
      <c r="CH181" s="84"/>
      <c r="CI181" s="84"/>
      <c r="CJ181" s="84"/>
      <c r="CK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GO181" s="86"/>
      <c r="GP181" s="86"/>
      <c r="GQ181" s="86"/>
      <c r="GR181" s="86"/>
      <c r="GS181" s="86"/>
      <c r="GT181" s="86"/>
      <c r="GU181" s="86"/>
      <c r="GV181" s="86"/>
    </row>
    <row r="182" spans="1:204" s="85" customFormat="1"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84"/>
      <c r="BV182" s="84"/>
      <c r="BW182" s="84"/>
      <c r="BX182" s="84"/>
      <c r="BY182" s="84"/>
      <c r="BZ182" s="84"/>
      <c r="CA182" s="84"/>
      <c r="CB182" s="84"/>
      <c r="CC182" s="84"/>
      <c r="CD182" s="84"/>
      <c r="CE182" s="84"/>
      <c r="CF182" s="84"/>
      <c r="CG182" s="84"/>
      <c r="CH182" s="84"/>
      <c r="CI182" s="84"/>
      <c r="CJ182" s="84"/>
      <c r="CK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GO182" s="86"/>
      <c r="GP182" s="86"/>
      <c r="GQ182" s="86"/>
      <c r="GR182" s="86"/>
      <c r="GS182" s="86"/>
      <c r="GT182" s="86"/>
      <c r="GU182" s="86"/>
      <c r="GV182" s="86"/>
    </row>
    <row r="183" spans="1:204" s="85" customFormat="1"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84"/>
      <c r="BV183" s="84"/>
      <c r="BW183" s="84"/>
      <c r="BX183" s="84"/>
      <c r="BY183" s="84"/>
      <c r="BZ183" s="84"/>
      <c r="CA183" s="84"/>
      <c r="CB183" s="84"/>
      <c r="CC183" s="84"/>
      <c r="CD183" s="84"/>
      <c r="CE183" s="84"/>
      <c r="CF183" s="84"/>
      <c r="CG183" s="84"/>
      <c r="CH183" s="84"/>
      <c r="CI183" s="84"/>
      <c r="CJ183" s="84"/>
      <c r="CK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GO183" s="86"/>
      <c r="GP183" s="86"/>
      <c r="GQ183" s="86"/>
      <c r="GR183" s="86"/>
      <c r="GS183" s="86"/>
      <c r="GT183" s="86"/>
      <c r="GU183" s="86"/>
      <c r="GV183" s="86"/>
    </row>
    <row r="184" spans="1:204" s="85" customFormat="1"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84"/>
      <c r="BV184" s="84"/>
      <c r="BW184" s="84"/>
      <c r="BX184" s="84"/>
      <c r="BY184" s="84"/>
      <c r="BZ184" s="84"/>
      <c r="CA184" s="84"/>
      <c r="CB184" s="84"/>
      <c r="CC184" s="84"/>
      <c r="CD184" s="84"/>
      <c r="CE184" s="84"/>
      <c r="CF184" s="84"/>
      <c r="CG184" s="84"/>
      <c r="CH184" s="84"/>
      <c r="CI184" s="84"/>
      <c r="CJ184" s="84"/>
      <c r="CK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GO184" s="86"/>
      <c r="GP184" s="86"/>
      <c r="GQ184" s="86"/>
      <c r="GR184" s="86"/>
      <c r="GS184" s="86"/>
      <c r="GT184" s="86"/>
      <c r="GU184" s="86"/>
      <c r="GV184" s="86"/>
    </row>
    <row r="185" spans="1:204" s="85" customFormat="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84"/>
      <c r="BV185" s="84"/>
      <c r="BW185" s="84"/>
      <c r="BX185" s="84"/>
      <c r="BY185" s="84"/>
      <c r="BZ185" s="84"/>
      <c r="CA185" s="84"/>
      <c r="CB185" s="84"/>
      <c r="CC185" s="84"/>
      <c r="CD185" s="84"/>
      <c r="CE185" s="84"/>
      <c r="CF185" s="84"/>
      <c r="CG185" s="84"/>
      <c r="CH185" s="84"/>
      <c r="CI185" s="84"/>
      <c r="CJ185" s="84"/>
      <c r="CK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GO185" s="86"/>
      <c r="GP185" s="86"/>
      <c r="GQ185" s="86"/>
      <c r="GR185" s="86"/>
      <c r="GS185" s="86"/>
      <c r="GT185" s="86"/>
      <c r="GU185" s="86"/>
      <c r="GV185" s="86"/>
    </row>
    <row r="186" spans="1:204" s="85" customFormat="1"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84"/>
      <c r="BV186" s="84"/>
      <c r="BW186" s="84"/>
      <c r="BX186" s="84"/>
      <c r="BY186" s="84"/>
      <c r="BZ186" s="84"/>
      <c r="CA186" s="84"/>
      <c r="CB186" s="84"/>
      <c r="CC186" s="84"/>
      <c r="CD186" s="84"/>
      <c r="CE186" s="84"/>
      <c r="CF186" s="84"/>
      <c r="CG186" s="84"/>
      <c r="CH186" s="84"/>
      <c r="CI186" s="84"/>
      <c r="CJ186" s="84"/>
      <c r="CK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GO186" s="86"/>
      <c r="GP186" s="86"/>
      <c r="GQ186" s="86"/>
      <c r="GR186" s="86"/>
      <c r="GS186" s="86"/>
      <c r="GT186" s="86"/>
      <c r="GU186" s="86"/>
      <c r="GV186" s="86"/>
    </row>
    <row r="187" spans="1:204" s="85" customFormat="1"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84"/>
      <c r="BV187" s="84"/>
      <c r="BW187" s="84"/>
      <c r="BX187" s="84"/>
      <c r="BY187" s="84"/>
      <c r="BZ187" s="84"/>
      <c r="CA187" s="84"/>
      <c r="CB187" s="84"/>
      <c r="CC187" s="84"/>
      <c r="CD187" s="84"/>
      <c r="CE187" s="84"/>
      <c r="CF187" s="84"/>
      <c r="CG187" s="84"/>
      <c r="CH187" s="84"/>
      <c r="CI187" s="84"/>
      <c r="CJ187" s="84"/>
      <c r="CK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GO187" s="86"/>
      <c r="GP187" s="86"/>
      <c r="GQ187" s="86"/>
      <c r="GR187" s="86"/>
      <c r="GS187" s="86"/>
      <c r="GT187" s="86"/>
      <c r="GU187" s="86"/>
      <c r="GV187" s="86"/>
    </row>
    <row r="188" spans="1:204" s="85" customFormat="1"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84"/>
      <c r="BV188" s="84"/>
      <c r="BW188" s="84"/>
      <c r="BX188" s="84"/>
      <c r="BY188" s="84"/>
      <c r="BZ188" s="84"/>
      <c r="CA188" s="84"/>
      <c r="CB188" s="84"/>
      <c r="CC188" s="84"/>
      <c r="CD188" s="84"/>
      <c r="CE188" s="84"/>
      <c r="CF188" s="84"/>
      <c r="CG188" s="84"/>
      <c r="CH188" s="84"/>
      <c r="CI188" s="84"/>
      <c r="CJ188" s="84"/>
      <c r="CK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GO188" s="86"/>
      <c r="GP188" s="86"/>
      <c r="GQ188" s="86"/>
      <c r="GR188" s="86"/>
      <c r="GS188" s="86"/>
      <c r="GT188" s="86"/>
      <c r="GU188" s="86"/>
      <c r="GV188" s="86"/>
    </row>
    <row r="189" spans="1:204" s="85" customForma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84"/>
      <c r="BV189" s="84"/>
      <c r="BW189" s="84"/>
      <c r="BX189" s="84"/>
      <c r="BY189" s="84"/>
      <c r="BZ189" s="84"/>
      <c r="CA189" s="84"/>
      <c r="CB189" s="84"/>
      <c r="CC189" s="84"/>
      <c r="CD189" s="84"/>
      <c r="CE189" s="84"/>
      <c r="CF189" s="84"/>
      <c r="CG189" s="84"/>
      <c r="CH189" s="84"/>
      <c r="CI189" s="84"/>
      <c r="CJ189" s="84"/>
      <c r="CK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GO189" s="86"/>
      <c r="GP189" s="86"/>
      <c r="GQ189" s="86"/>
      <c r="GR189" s="86"/>
      <c r="GS189" s="86"/>
      <c r="GT189" s="86"/>
      <c r="GU189" s="86"/>
      <c r="GV189" s="86"/>
    </row>
    <row r="190" spans="1:204" s="85" customForma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84"/>
      <c r="BV190" s="84"/>
      <c r="BW190" s="84"/>
      <c r="BX190" s="84"/>
      <c r="BY190" s="84"/>
      <c r="BZ190" s="84"/>
      <c r="CA190" s="84"/>
      <c r="CB190" s="84"/>
      <c r="CC190" s="84"/>
      <c r="CD190" s="84"/>
      <c r="CE190" s="84"/>
      <c r="CF190" s="84"/>
      <c r="CG190" s="84"/>
      <c r="CH190" s="84"/>
      <c r="CI190" s="84"/>
      <c r="CJ190" s="84"/>
      <c r="CK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GO190" s="86"/>
      <c r="GP190" s="86"/>
      <c r="GQ190" s="86"/>
      <c r="GR190" s="86"/>
      <c r="GS190" s="86"/>
      <c r="GT190" s="86"/>
      <c r="GU190" s="86"/>
      <c r="GV190" s="86"/>
    </row>
    <row r="191" spans="1:204" s="85" customForma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84"/>
      <c r="BV191" s="84"/>
      <c r="BW191" s="84"/>
      <c r="BX191" s="84"/>
      <c r="BY191" s="84"/>
      <c r="BZ191" s="84"/>
      <c r="CA191" s="84"/>
      <c r="CB191" s="84"/>
      <c r="CC191" s="84"/>
      <c r="CD191" s="84"/>
      <c r="CE191" s="84"/>
      <c r="CF191" s="84"/>
      <c r="CG191" s="84"/>
      <c r="CH191" s="84"/>
      <c r="CI191" s="84"/>
      <c r="CJ191" s="84"/>
      <c r="CK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GO191" s="86"/>
      <c r="GP191" s="86"/>
      <c r="GQ191" s="86"/>
      <c r="GR191" s="86"/>
      <c r="GS191" s="86"/>
      <c r="GT191" s="86"/>
      <c r="GU191" s="86"/>
      <c r="GV191" s="86"/>
    </row>
    <row r="192" spans="1:204" s="85" customForma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84"/>
      <c r="BV192" s="84"/>
      <c r="BW192" s="84"/>
      <c r="BX192" s="84"/>
      <c r="BY192" s="84"/>
      <c r="BZ192" s="84"/>
      <c r="CA192" s="84"/>
      <c r="CB192" s="84"/>
      <c r="CC192" s="84"/>
      <c r="CD192" s="84"/>
      <c r="CE192" s="84"/>
      <c r="CF192" s="84"/>
      <c r="CG192" s="84"/>
      <c r="CH192" s="84"/>
      <c r="CI192" s="84"/>
      <c r="CJ192" s="84"/>
      <c r="CK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GO192" s="86"/>
      <c r="GP192" s="86"/>
      <c r="GQ192" s="86"/>
      <c r="GR192" s="86"/>
      <c r="GS192" s="86"/>
      <c r="GT192" s="86"/>
      <c r="GU192" s="86"/>
      <c r="GV192" s="86"/>
    </row>
    <row r="193" spans="1:204" s="85" customForma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84"/>
      <c r="BV193" s="84"/>
      <c r="BW193" s="84"/>
      <c r="BX193" s="84"/>
      <c r="BY193" s="84"/>
      <c r="BZ193" s="84"/>
      <c r="CA193" s="84"/>
      <c r="CB193" s="84"/>
      <c r="CC193" s="84"/>
      <c r="CD193" s="84"/>
      <c r="CE193" s="84"/>
      <c r="CF193" s="84"/>
      <c r="CG193" s="84"/>
      <c r="CH193" s="84"/>
      <c r="CI193" s="84"/>
      <c r="CJ193" s="84"/>
      <c r="CK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GO193" s="86"/>
      <c r="GP193" s="86"/>
      <c r="GQ193" s="86"/>
      <c r="GR193" s="86"/>
      <c r="GS193" s="86"/>
      <c r="GT193" s="86"/>
      <c r="GU193" s="86"/>
      <c r="GV193" s="86"/>
    </row>
    <row r="194" spans="1:204" s="85" customForma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84"/>
      <c r="BV194" s="84"/>
      <c r="BW194" s="84"/>
      <c r="BX194" s="84"/>
      <c r="BY194" s="84"/>
      <c r="BZ194" s="84"/>
      <c r="CA194" s="84"/>
      <c r="CB194" s="84"/>
      <c r="CC194" s="84"/>
      <c r="CD194" s="84"/>
      <c r="CE194" s="84"/>
      <c r="CF194" s="84"/>
      <c r="CG194" s="84"/>
      <c r="CH194" s="84"/>
      <c r="CI194" s="84"/>
      <c r="CJ194" s="84"/>
      <c r="CK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GO194" s="86"/>
      <c r="GP194" s="86"/>
      <c r="GQ194" s="86"/>
      <c r="GR194" s="86"/>
      <c r="GS194" s="86"/>
      <c r="GT194" s="86"/>
      <c r="GU194" s="86"/>
      <c r="GV194" s="86"/>
    </row>
    <row r="195" spans="1:204" s="85" customForma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84"/>
      <c r="BV195" s="84"/>
      <c r="BW195" s="84"/>
      <c r="BX195" s="84"/>
      <c r="BY195" s="84"/>
      <c r="BZ195" s="84"/>
      <c r="CA195" s="84"/>
      <c r="CB195" s="84"/>
      <c r="CC195" s="84"/>
      <c r="CD195" s="84"/>
      <c r="CE195" s="84"/>
      <c r="CF195" s="84"/>
      <c r="CG195" s="84"/>
      <c r="CH195" s="84"/>
      <c r="CI195" s="84"/>
      <c r="CJ195" s="84"/>
      <c r="CK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GO195" s="86"/>
      <c r="GP195" s="86"/>
      <c r="GQ195" s="86"/>
      <c r="GR195" s="86"/>
      <c r="GS195" s="86"/>
      <c r="GT195" s="86"/>
      <c r="GU195" s="86"/>
      <c r="GV195" s="86"/>
    </row>
    <row r="196" spans="1:204" s="85" customForma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84"/>
      <c r="BV196" s="84"/>
      <c r="BW196" s="84"/>
      <c r="BX196" s="84"/>
      <c r="BY196" s="84"/>
      <c r="BZ196" s="84"/>
      <c r="CA196" s="84"/>
      <c r="CB196" s="84"/>
      <c r="CC196" s="84"/>
      <c r="CD196" s="84"/>
      <c r="CE196" s="84"/>
      <c r="CF196" s="84"/>
      <c r="CG196" s="84"/>
      <c r="CH196" s="84"/>
      <c r="CI196" s="84"/>
      <c r="CJ196" s="84"/>
      <c r="CK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GO196" s="86"/>
      <c r="GP196" s="86"/>
      <c r="GQ196" s="86"/>
      <c r="GR196" s="86"/>
      <c r="GS196" s="86"/>
      <c r="GT196" s="86"/>
      <c r="GU196" s="86"/>
      <c r="GV196" s="86"/>
    </row>
    <row r="197" spans="1:204" s="85" customForma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84"/>
      <c r="BV197" s="84"/>
      <c r="BW197" s="84"/>
      <c r="BX197" s="84"/>
      <c r="BY197" s="84"/>
      <c r="BZ197" s="84"/>
      <c r="CA197" s="84"/>
      <c r="CB197" s="84"/>
      <c r="CC197" s="84"/>
      <c r="CD197" s="84"/>
      <c r="CE197" s="84"/>
      <c r="CF197" s="84"/>
      <c r="CG197" s="84"/>
      <c r="CH197" s="84"/>
      <c r="CI197" s="84"/>
      <c r="CJ197" s="84"/>
      <c r="CK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GO197" s="86"/>
      <c r="GP197" s="86"/>
      <c r="GQ197" s="86"/>
      <c r="GR197" s="86"/>
      <c r="GS197" s="86"/>
      <c r="GT197" s="86"/>
      <c r="GU197" s="86"/>
      <c r="GV197" s="86"/>
    </row>
    <row r="198" spans="1:204" s="85" customForma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84"/>
      <c r="BV198" s="84"/>
      <c r="BW198" s="84"/>
      <c r="BX198" s="84"/>
      <c r="BY198" s="84"/>
      <c r="BZ198" s="84"/>
      <c r="CA198" s="84"/>
      <c r="CB198" s="84"/>
      <c r="CC198" s="84"/>
      <c r="CD198" s="84"/>
      <c r="CE198" s="84"/>
      <c r="CF198" s="84"/>
      <c r="CG198" s="84"/>
      <c r="CH198" s="84"/>
      <c r="CI198" s="84"/>
      <c r="CJ198" s="84"/>
      <c r="CK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GO198" s="86"/>
      <c r="GP198" s="86"/>
      <c r="GQ198" s="86"/>
      <c r="GR198" s="86"/>
      <c r="GS198" s="86"/>
      <c r="GT198" s="86"/>
      <c r="GU198" s="86"/>
      <c r="GV198" s="86"/>
    </row>
    <row r="199" spans="1:204" s="85" customForma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84"/>
      <c r="BV199" s="84"/>
      <c r="BW199" s="84"/>
      <c r="BX199" s="84"/>
      <c r="BY199" s="84"/>
      <c r="BZ199" s="84"/>
      <c r="CA199" s="84"/>
      <c r="CB199" s="84"/>
      <c r="CC199" s="84"/>
      <c r="CD199" s="84"/>
      <c r="CE199" s="84"/>
      <c r="CF199" s="84"/>
      <c r="CG199" s="84"/>
      <c r="CH199" s="84"/>
      <c r="CI199" s="84"/>
      <c r="CJ199" s="84"/>
      <c r="CK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GO199" s="86"/>
      <c r="GP199" s="86"/>
      <c r="GQ199" s="86"/>
      <c r="GR199" s="86"/>
      <c r="GS199" s="86"/>
      <c r="GT199" s="86"/>
      <c r="GU199" s="86"/>
      <c r="GV199" s="86"/>
    </row>
    <row r="200" spans="1:204" s="85" customForma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84"/>
      <c r="BV200" s="84"/>
      <c r="BW200" s="84"/>
      <c r="BX200" s="84"/>
      <c r="BY200" s="84"/>
      <c r="BZ200" s="84"/>
      <c r="CA200" s="84"/>
      <c r="CB200" s="84"/>
      <c r="CC200" s="84"/>
      <c r="CD200" s="84"/>
      <c r="CE200" s="84"/>
      <c r="CF200" s="84"/>
      <c r="CG200" s="84"/>
      <c r="CH200" s="84"/>
      <c r="CI200" s="84"/>
      <c r="CJ200" s="84"/>
      <c r="CK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GO200" s="86"/>
      <c r="GP200" s="86"/>
      <c r="GQ200" s="86"/>
      <c r="GR200" s="86"/>
      <c r="GS200" s="86"/>
      <c r="GT200" s="86"/>
      <c r="GU200" s="86"/>
      <c r="GV200" s="86"/>
    </row>
    <row r="201" spans="1:204" s="85" customForma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84"/>
      <c r="BV201" s="84"/>
      <c r="BW201" s="84"/>
      <c r="BX201" s="84"/>
      <c r="BY201" s="84"/>
      <c r="BZ201" s="84"/>
      <c r="CA201" s="84"/>
      <c r="CB201" s="84"/>
      <c r="CC201" s="84"/>
      <c r="CD201" s="84"/>
      <c r="CE201" s="84"/>
      <c r="CF201" s="84"/>
      <c r="CG201" s="84"/>
      <c r="CH201" s="84"/>
      <c r="CI201" s="84"/>
      <c r="CJ201" s="84"/>
      <c r="CK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GO201" s="86"/>
      <c r="GP201" s="86"/>
      <c r="GQ201" s="86"/>
      <c r="GR201" s="86"/>
      <c r="GS201" s="86"/>
      <c r="GT201" s="86"/>
      <c r="GU201" s="86"/>
      <c r="GV201" s="86"/>
    </row>
    <row r="202" spans="1:204" s="85" customFormat="1"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84"/>
      <c r="BV202" s="84"/>
      <c r="BW202" s="84"/>
      <c r="BX202" s="84"/>
      <c r="BY202" s="84"/>
      <c r="BZ202" s="84"/>
      <c r="CA202" s="84"/>
      <c r="CB202" s="84"/>
      <c r="CC202" s="84"/>
      <c r="CD202" s="84"/>
      <c r="CE202" s="84"/>
      <c r="CF202" s="84"/>
      <c r="CG202" s="84"/>
      <c r="CH202" s="84"/>
      <c r="CI202" s="84"/>
      <c r="CJ202" s="84"/>
      <c r="CK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GO202" s="86"/>
      <c r="GP202" s="86"/>
      <c r="GQ202" s="86"/>
      <c r="GR202" s="86"/>
      <c r="GS202" s="86"/>
      <c r="GT202" s="86"/>
      <c r="GU202" s="86"/>
      <c r="GV202" s="86"/>
    </row>
    <row r="203" spans="1:204" s="85" customFormat="1"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84"/>
      <c r="BV203" s="84"/>
      <c r="BW203" s="84"/>
      <c r="BX203" s="84"/>
      <c r="BY203" s="84"/>
      <c r="BZ203" s="84"/>
      <c r="CA203" s="84"/>
      <c r="CB203" s="84"/>
      <c r="CC203" s="84"/>
      <c r="CD203" s="84"/>
      <c r="CE203" s="84"/>
      <c r="CF203" s="84"/>
      <c r="CG203" s="84"/>
      <c r="CH203" s="84"/>
      <c r="CI203" s="84"/>
      <c r="CJ203" s="84"/>
      <c r="CK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GO203" s="86"/>
      <c r="GP203" s="86"/>
      <c r="GQ203" s="86"/>
      <c r="GR203" s="86"/>
      <c r="GS203" s="86"/>
      <c r="GT203" s="86"/>
      <c r="GU203" s="86"/>
      <c r="GV203" s="86"/>
    </row>
    <row r="204" spans="1:204" s="85" customFormat="1"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84"/>
      <c r="BV204" s="84"/>
      <c r="BW204" s="84"/>
      <c r="BX204" s="84"/>
      <c r="BY204" s="84"/>
      <c r="BZ204" s="84"/>
      <c r="CA204" s="84"/>
      <c r="CB204" s="84"/>
      <c r="CC204" s="84"/>
      <c r="CD204" s="84"/>
      <c r="CE204" s="84"/>
      <c r="CF204" s="84"/>
      <c r="CG204" s="84"/>
      <c r="CH204" s="84"/>
      <c r="CI204" s="84"/>
      <c r="CJ204" s="84"/>
      <c r="CK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GO204" s="86"/>
      <c r="GP204" s="86"/>
      <c r="GQ204" s="86"/>
      <c r="GR204" s="86"/>
      <c r="GS204" s="86"/>
      <c r="GT204" s="86"/>
      <c r="GU204" s="86"/>
      <c r="GV204" s="86"/>
    </row>
    <row r="205" spans="1:204" s="85" customFormat="1"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84"/>
      <c r="BV205" s="84"/>
      <c r="BW205" s="84"/>
      <c r="BX205" s="84"/>
      <c r="BY205" s="84"/>
      <c r="BZ205" s="84"/>
      <c r="CA205" s="84"/>
      <c r="CB205" s="84"/>
      <c r="CC205" s="84"/>
      <c r="CD205" s="84"/>
      <c r="CE205" s="84"/>
      <c r="CF205" s="84"/>
      <c r="CG205" s="84"/>
      <c r="CH205" s="84"/>
      <c r="CI205" s="84"/>
      <c r="CJ205" s="84"/>
      <c r="CK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GO205" s="86"/>
      <c r="GP205" s="86"/>
      <c r="GQ205" s="86"/>
      <c r="GR205" s="86"/>
      <c r="GS205" s="86"/>
      <c r="GT205" s="86"/>
      <c r="GU205" s="86"/>
      <c r="GV205" s="86"/>
    </row>
    <row r="206" spans="1:204" s="85" customFormat="1"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84"/>
      <c r="BV206" s="84"/>
      <c r="BW206" s="84"/>
      <c r="BX206" s="84"/>
      <c r="BY206" s="84"/>
      <c r="BZ206" s="84"/>
      <c r="CA206" s="84"/>
      <c r="CB206" s="84"/>
      <c r="CC206" s="84"/>
      <c r="CD206" s="84"/>
      <c r="CE206" s="84"/>
      <c r="CF206" s="84"/>
      <c r="CG206" s="84"/>
      <c r="CH206" s="84"/>
      <c r="CI206" s="84"/>
      <c r="CJ206" s="84"/>
      <c r="CK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c r="GO206" s="86"/>
      <c r="GP206" s="86"/>
      <c r="GQ206" s="86"/>
      <c r="GR206" s="86"/>
      <c r="GS206" s="86"/>
      <c r="GT206" s="86"/>
      <c r="GU206" s="86"/>
      <c r="GV206" s="86"/>
    </row>
    <row r="207" spans="1:204" s="85" customFormat="1"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84"/>
      <c r="BV207" s="84"/>
      <c r="BW207" s="84"/>
      <c r="BX207" s="84"/>
      <c r="BY207" s="84"/>
      <c r="BZ207" s="84"/>
      <c r="CA207" s="84"/>
      <c r="CB207" s="84"/>
      <c r="CC207" s="84"/>
      <c r="CD207" s="84"/>
      <c r="CE207" s="84"/>
      <c r="CF207" s="84"/>
      <c r="CG207" s="84"/>
      <c r="CH207" s="84"/>
      <c r="CI207" s="84"/>
      <c r="CJ207" s="84"/>
      <c r="CK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c r="GO207" s="86"/>
      <c r="GP207" s="86"/>
      <c r="GQ207" s="86"/>
      <c r="GR207" s="86"/>
      <c r="GS207" s="86"/>
      <c r="GT207" s="86"/>
      <c r="GU207" s="86"/>
      <c r="GV207" s="86"/>
    </row>
    <row r="208" spans="1:204" s="85" customFormat="1"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84"/>
      <c r="BV208" s="84"/>
      <c r="BW208" s="84"/>
      <c r="BX208" s="84"/>
      <c r="BY208" s="84"/>
      <c r="BZ208" s="84"/>
      <c r="CA208" s="84"/>
      <c r="CB208" s="84"/>
      <c r="CC208" s="84"/>
      <c r="CD208" s="84"/>
      <c r="CE208" s="84"/>
      <c r="CF208" s="84"/>
      <c r="CG208" s="84"/>
      <c r="CH208" s="84"/>
      <c r="CI208" s="84"/>
      <c r="CJ208" s="84"/>
      <c r="CK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c r="GO208" s="86"/>
      <c r="GP208" s="86"/>
      <c r="GQ208" s="86"/>
      <c r="GR208" s="86"/>
      <c r="GS208" s="86"/>
      <c r="GT208" s="86"/>
      <c r="GU208" s="86"/>
      <c r="GV208" s="86"/>
    </row>
    <row r="209" spans="1:204" s="85" customFormat="1"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84"/>
      <c r="BV209" s="84"/>
      <c r="BW209" s="84"/>
      <c r="BX209" s="84"/>
      <c r="BY209" s="84"/>
      <c r="BZ209" s="84"/>
      <c r="CA209" s="84"/>
      <c r="CB209" s="84"/>
      <c r="CC209" s="84"/>
      <c r="CD209" s="84"/>
      <c r="CE209" s="84"/>
      <c r="CF209" s="84"/>
      <c r="CG209" s="84"/>
      <c r="CH209" s="84"/>
      <c r="CI209" s="84"/>
      <c r="CJ209" s="84"/>
      <c r="CK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GO209" s="86"/>
      <c r="GP209" s="86"/>
      <c r="GQ209" s="86"/>
      <c r="GR209" s="86"/>
      <c r="GS209" s="86"/>
      <c r="GT209" s="86"/>
      <c r="GU209" s="86"/>
      <c r="GV209" s="86"/>
    </row>
    <row r="210" spans="1:204" s="85" customFormat="1"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84"/>
      <c r="BV210" s="84"/>
      <c r="BW210" s="84"/>
      <c r="BX210" s="84"/>
      <c r="BY210" s="84"/>
      <c r="BZ210" s="84"/>
      <c r="CA210" s="84"/>
      <c r="CB210" s="84"/>
      <c r="CC210" s="84"/>
      <c r="CD210" s="84"/>
      <c r="CE210" s="84"/>
      <c r="CF210" s="84"/>
      <c r="CG210" s="84"/>
      <c r="CH210" s="84"/>
      <c r="CI210" s="84"/>
      <c r="CJ210" s="84"/>
      <c r="CK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GO210" s="86"/>
      <c r="GP210" s="86"/>
      <c r="GQ210" s="86"/>
      <c r="GR210" s="86"/>
      <c r="GS210" s="86"/>
      <c r="GT210" s="86"/>
      <c r="GU210" s="86"/>
      <c r="GV210" s="86"/>
    </row>
    <row r="211" spans="1:204" s="85" customFormat="1"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84"/>
      <c r="BV211" s="84"/>
      <c r="BW211" s="84"/>
      <c r="BX211" s="84"/>
      <c r="BY211" s="84"/>
      <c r="BZ211" s="84"/>
      <c r="CA211" s="84"/>
      <c r="CB211" s="84"/>
      <c r="CC211" s="84"/>
      <c r="CD211" s="84"/>
      <c r="CE211" s="84"/>
      <c r="CF211" s="84"/>
      <c r="CG211" s="84"/>
      <c r="CH211" s="84"/>
      <c r="CI211" s="84"/>
      <c r="CJ211" s="84"/>
      <c r="CK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GO211" s="86"/>
      <c r="GP211" s="86"/>
      <c r="GQ211" s="86"/>
      <c r="GR211" s="86"/>
      <c r="GS211" s="86"/>
      <c r="GT211" s="86"/>
      <c r="GU211" s="86"/>
      <c r="GV211" s="86"/>
    </row>
    <row r="212" spans="1:204" s="85" customFormat="1"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84"/>
      <c r="BV212" s="84"/>
      <c r="BW212" s="84"/>
      <c r="BX212" s="84"/>
      <c r="BY212" s="84"/>
      <c r="BZ212" s="84"/>
      <c r="CA212" s="84"/>
      <c r="CB212" s="84"/>
      <c r="CC212" s="84"/>
      <c r="CD212" s="84"/>
      <c r="CE212" s="84"/>
      <c r="CF212" s="84"/>
      <c r="CG212" s="84"/>
      <c r="CH212" s="84"/>
      <c r="CI212" s="84"/>
      <c r="CJ212" s="84"/>
      <c r="CK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GO212" s="86"/>
      <c r="GP212" s="86"/>
      <c r="GQ212" s="86"/>
      <c r="GR212" s="86"/>
      <c r="GS212" s="86"/>
      <c r="GT212" s="86"/>
      <c r="GU212" s="86"/>
      <c r="GV212" s="86"/>
    </row>
    <row r="213" spans="1:204" s="85" customFormat="1"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84"/>
      <c r="BV213" s="84"/>
      <c r="BW213" s="84"/>
      <c r="BX213" s="84"/>
      <c r="BY213" s="84"/>
      <c r="BZ213" s="84"/>
      <c r="CA213" s="84"/>
      <c r="CB213" s="84"/>
      <c r="CC213" s="84"/>
      <c r="CD213" s="84"/>
      <c r="CE213" s="84"/>
      <c r="CF213" s="84"/>
      <c r="CG213" s="84"/>
      <c r="CH213" s="84"/>
      <c r="CI213" s="84"/>
      <c r="CJ213" s="84"/>
      <c r="CK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GO213" s="86"/>
      <c r="GP213" s="86"/>
      <c r="GQ213" s="86"/>
      <c r="GR213" s="86"/>
      <c r="GS213" s="86"/>
      <c r="GT213" s="86"/>
      <c r="GU213" s="86"/>
      <c r="GV213" s="86"/>
    </row>
    <row r="214" spans="1:204" s="85" customFormat="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84"/>
      <c r="BV214" s="84"/>
      <c r="BW214" s="84"/>
      <c r="BX214" s="84"/>
      <c r="BY214" s="84"/>
      <c r="BZ214" s="84"/>
      <c r="CA214" s="84"/>
      <c r="CB214" s="84"/>
      <c r="CC214" s="84"/>
      <c r="CD214" s="84"/>
      <c r="CE214" s="84"/>
      <c r="CF214" s="84"/>
      <c r="CG214" s="84"/>
      <c r="CH214" s="84"/>
      <c r="CI214" s="84"/>
      <c r="CJ214" s="84"/>
      <c r="CK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GO214" s="86"/>
      <c r="GP214" s="86"/>
      <c r="GQ214" s="86"/>
      <c r="GR214" s="86"/>
      <c r="GS214" s="86"/>
      <c r="GT214" s="86"/>
      <c r="GU214" s="86"/>
      <c r="GV214" s="86"/>
    </row>
    <row r="215" spans="1:204" s="85" customFormat="1"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84"/>
      <c r="BV215" s="84"/>
      <c r="BW215" s="84"/>
      <c r="BX215" s="84"/>
      <c r="BY215" s="84"/>
      <c r="BZ215" s="84"/>
      <c r="CA215" s="84"/>
      <c r="CB215" s="84"/>
      <c r="CC215" s="84"/>
      <c r="CD215" s="84"/>
      <c r="CE215" s="84"/>
      <c r="CF215" s="84"/>
      <c r="CG215" s="84"/>
      <c r="CH215" s="84"/>
      <c r="CI215" s="84"/>
      <c r="CJ215" s="84"/>
      <c r="CK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GO215" s="86"/>
      <c r="GP215" s="86"/>
      <c r="GQ215" s="86"/>
      <c r="GR215" s="86"/>
      <c r="GS215" s="86"/>
      <c r="GT215" s="86"/>
      <c r="GU215" s="86"/>
      <c r="GV215" s="86"/>
    </row>
    <row r="216" spans="1:204" s="85" customFormat="1"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84"/>
      <c r="BV216" s="84"/>
      <c r="BW216" s="84"/>
      <c r="BX216" s="84"/>
      <c r="BY216" s="84"/>
      <c r="BZ216" s="84"/>
      <c r="CA216" s="84"/>
      <c r="CB216" s="84"/>
      <c r="CC216" s="84"/>
      <c r="CD216" s="84"/>
      <c r="CE216" s="84"/>
      <c r="CF216" s="84"/>
      <c r="CG216" s="84"/>
      <c r="CH216" s="84"/>
      <c r="CI216" s="84"/>
      <c r="CJ216" s="84"/>
      <c r="CK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GO216" s="86"/>
      <c r="GP216" s="86"/>
      <c r="GQ216" s="86"/>
      <c r="GR216" s="86"/>
      <c r="GS216" s="86"/>
      <c r="GT216" s="86"/>
      <c r="GU216" s="86"/>
      <c r="GV216" s="86"/>
    </row>
    <row r="217" spans="1:204" s="85" customFormat="1"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84"/>
      <c r="BV217" s="84"/>
      <c r="BW217" s="84"/>
      <c r="BX217" s="84"/>
      <c r="BY217" s="84"/>
      <c r="BZ217" s="84"/>
      <c r="CA217" s="84"/>
      <c r="CB217" s="84"/>
      <c r="CC217" s="84"/>
      <c r="CD217" s="84"/>
      <c r="CE217" s="84"/>
      <c r="CF217" s="84"/>
      <c r="CG217" s="84"/>
      <c r="CH217" s="84"/>
      <c r="CI217" s="84"/>
      <c r="CJ217" s="84"/>
      <c r="CK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GO217" s="86"/>
      <c r="GP217" s="86"/>
      <c r="GQ217" s="86"/>
      <c r="GR217" s="86"/>
      <c r="GS217" s="86"/>
      <c r="GT217" s="86"/>
      <c r="GU217" s="86"/>
      <c r="GV217" s="86"/>
    </row>
    <row r="218" spans="1:204" s="85" customFormat="1"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84"/>
      <c r="BV218" s="84"/>
      <c r="BW218" s="84"/>
      <c r="BX218" s="84"/>
      <c r="BY218" s="84"/>
      <c r="BZ218" s="84"/>
      <c r="CA218" s="84"/>
      <c r="CB218" s="84"/>
      <c r="CC218" s="84"/>
      <c r="CD218" s="84"/>
      <c r="CE218" s="84"/>
      <c r="CF218" s="84"/>
      <c r="CG218" s="84"/>
      <c r="CH218" s="84"/>
      <c r="CI218" s="84"/>
      <c r="CJ218" s="84"/>
      <c r="CK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GO218" s="86"/>
      <c r="GP218" s="86"/>
      <c r="GQ218" s="86"/>
      <c r="GR218" s="86"/>
      <c r="GS218" s="86"/>
      <c r="GT218" s="86"/>
      <c r="GU218" s="86"/>
      <c r="GV218" s="86"/>
    </row>
    <row r="219" spans="1:204" s="85" customFormat="1"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84"/>
      <c r="BV219" s="84"/>
      <c r="BW219" s="84"/>
      <c r="BX219" s="84"/>
      <c r="BY219" s="84"/>
      <c r="BZ219" s="84"/>
      <c r="CA219" s="84"/>
      <c r="CB219" s="84"/>
      <c r="CC219" s="84"/>
      <c r="CD219" s="84"/>
      <c r="CE219" s="84"/>
      <c r="CF219" s="84"/>
      <c r="CG219" s="84"/>
      <c r="CH219" s="84"/>
      <c r="CI219" s="84"/>
      <c r="CJ219" s="84"/>
      <c r="CK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GO219" s="86"/>
      <c r="GP219" s="86"/>
      <c r="GQ219" s="86"/>
      <c r="GR219" s="86"/>
      <c r="GS219" s="86"/>
      <c r="GT219" s="86"/>
      <c r="GU219" s="86"/>
      <c r="GV219" s="86"/>
    </row>
    <row r="220" spans="1:204" s="85" customFormat="1"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84"/>
      <c r="BV220" s="84"/>
      <c r="BW220" s="84"/>
      <c r="BX220" s="84"/>
      <c r="BY220" s="84"/>
      <c r="BZ220" s="84"/>
      <c r="CA220" s="84"/>
      <c r="CB220" s="84"/>
      <c r="CC220" s="84"/>
      <c r="CD220" s="84"/>
      <c r="CE220" s="84"/>
      <c r="CF220" s="84"/>
      <c r="CG220" s="84"/>
      <c r="CH220" s="84"/>
      <c r="CI220" s="84"/>
      <c r="CJ220" s="84"/>
      <c r="CK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GO220" s="86"/>
      <c r="GP220" s="86"/>
      <c r="GQ220" s="86"/>
      <c r="GR220" s="86"/>
      <c r="GS220" s="86"/>
      <c r="GT220" s="86"/>
      <c r="GU220" s="86"/>
      <c r="GV220" s="86"/>
    </row>
    <row r="221" spans="1:204" s="85" customFormat="1"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84"/>
      <c r="BV221" s="84"/>
      <c r="BW221" s="84"/>
      <c r="BX221" s="84"/>
      <c r="BY221" s="84"/>
      <c r="BZ221" s="84"/>
      <c r="CA221" s="84"/>
      <c r="CB221" s="84"/>
      <c r="CC221" s="84"/>
      <c r="CD221" s="84"/>
      <c r="CE221" s="84"/>
      <c r="CF221" s="84"/>
      <c r="CG221" s="84"/>
      <c r="CH221" s="84"/>
      <c r="CI221" s="84"/>
      <c r="CJ221" s="84"/>
      <c r="CK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GO221" s="86"/>
      <c r="GP221" s="86"/>
      <c r="GQ221" s="86"/>
      <c r="GR221" s="86"/>
      <c r="GS221" s="86"/>
      <c r="GT221" s="86"/>
      <c r="GU221" s="86"/>
      <c r="GV221" s="86"/>
    </row>
    <row r="222" spans="1:204" s="85" customFormat="1"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84"/>
      <c r="BV222" s="84"/>
      <c r="BW222" s="84"/>
      <c r="BX222" s="84"/>
      <c r="BY222" s="84"/>
      <c r="BZ222" s="84"/>
      <c r="CA222" s="84"/>
      <c r="CB222" s="84"/>
      <c r="CC222" s="84"/>
      <c r="CD222" s="84"/>
      <c r="CE222" s="84"/>
      <c r="CF222" s="84"/>
      <c r="CG222" s="84"/>
      <c r="CH222" s="84"/>
      <c r="CI222" s="84"/>
      <c r="CJ222" s="84"/>
      <c r="CK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GO222" s="86"/>
      <c r="GP222" s="86"/>
      <c r="GQ222" s="86"/>
      <c r="GR222" s="86"/>
      <c r="GS222" s="86"/>
      <c r="GT222" s="86"/>
      <c r="GU222" s="86"/>
      <c r="GV222" s="86"/>
    </row>
    <row r="223" spans="1:204" s="85" customFormat="1"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84"/>
      <c r="BV223" s="84"/>
      <c r="BW223" s="84"/>
      <c r="BX223" s="84"/>
      <c r="BY223" s="84"/>
      <c r="BZ223" s="84"/>
      <c r="CA223" s="84"/>
      <c r="CB223" s="84"/>
      <c r="CC223" s="84"/>
      <c r="CD223" s="84"/>
      <c r="CE223" s="84"/>
      <c r="CF223" s="84"/>
      <c r="CG223" s="84"/>
      <c r="CH223" s="84"/>
      <c r="CI223" s="84"/>
      <c r="CJ223" s="84"/>
      <c r="CK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GO223" s="86"/>
      <c r="GP223" s="86"/>
      <c r="GQ223" s="86"/>
      <c r="GR223" s="86"/>
      <c r="GS223" s="86"/>
      <c r="GT223" s="86"/>
      <c r="GU223" s="86"/>
      <c r="GV223" s="86"/>
    </row>
    <row r="224" spans="1:204" s="85" customFormat="1"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84"/>
      <c r="BV224" s="84"/>
      <c r="BW224" s="84"/>
      <c r="BX224" s="84"/>
      <c r="BY224" s="84"/>
      <c r="BZ224" s="84"/>
      <c r="CA224" s="84"/>
      <c r="CB224" s="84"/>
      <c r="CC224" s="84"/>
      <c r="CD224" s="84"/>
      <c r="CE224" s="84"/>
      <c r="CF224" s="84"/>
      <c r="CG224" s="84"/>
      <c r="CH224" s="84"/>
      <c r="CI224" s="84"/>
      <c r="CJ224" s="84"/>
      <c r="CK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GO224" s="86"/>
      <c r="GP224" s="86"/>
      <c r="GQ224" s="86"/>
      <c r="GR224" s="86"/>
      <c r="GS224" s="86"/>
      <c r="GT224" s="86"/>
      <c r="GU224" s="86"/>
      <c r="GV224" s="86"/>
    </row>
    <row r="225" spans="1:204" s="85" customFormat="1"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84"/>
      <c r="BV225" s="84"/>
      <c r="BW225" s="84"/>
      <c r="BX225" s="84"/>
      <c r="BY225" s="84"/>
      <c r="BZ225" s="84"/>
      <c r="CA225" s="84"/>
      <c r="CB225" s="84"/>
      <c r="CC225" s="84"/>
      <c r="CD225" s="84"/>
      <c r="CE225" s="84"/>
      <c r="CF225" s="84"/>
      <c r="CG225" s="84"/>
      <c r="CH225" s="84"/>
      <c r="CI225" s="84"/>
      <c r="CJ225" s="84"/>
      <c r="CK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GO225" s="86"/>
      <c r="GP225" s="86"/>
      <c r="GQ225" s="86"/>
      <c r="GR225" s="86"/>
      <c r="GS225" s="86"/>
      <c r="GT225" s="86"/>
      <c r="GU225" s="86"/>
      <c r="GV225" s="86"/>
    </row>
    <row r="226" spans="1:204" s="85" customFormat="1"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84"/>
      <c r="BV226" s="84"/>
      <c r="BW226" s="84"/>
      <c r="BX226" s="84"/>
      <c r="BY226" s="84"/>
      <c r="BZ226" s="84"/>
      <c r="CA226" s="84"/>
      <c r="CB226" s="84"/>
      <c r="CC226" s="84"/>
      <c r="CD226" s="84"/>
      <c r="CE226" s="84"/>
      <c r="CF226" s="84"/>
      <c r="CG226" s="84"/>
      <c r="CH226" s="84"/>
      <c r="CI226" s="84"/>
      <c r="CJ226" s="84"/>
      <c r="CK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c r="GO226" s="86"/>
      <c r="GP226" s="86"/>
      <c r="GQ226" s="86"/>
      <c r="GR226" s="86"/>
      <c r="GS226" s="86"/>
      <c r="GT226" s="86"/>
      <c r="GU226" s="86"/>
      <c r="GV226" s="86"/>
    </row>
    <row r="227" spans="1:204" s="85" customFormat="1"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84"/>
      <c r="BV227" s="84"/>
      <c r="BW227" s="84"/>
      <c r="BX227" s="84"/>
      <c r="BY227" s="84"/>
      <c r="BZ227" s="84"/>
      <c r="CA227" s="84"/>
      <c r="CB227" s="84"/>
      <c r="CC227" s="84"/>
      <c r="CD227" s="84"/>
      <c r="CE227" s="84"/>
      <c r="CF227" s="84"/>
      <c r="CG227" s="84"/>
      <c r="CH227" s="84"/>
      <c r="CI227" s="84"/>
      <c r="CJ227" s="84"/>
      <c r="CK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c r="GO227" s="86"/>
      <c r="GP227" s="86"/>
      <c r="GQ227" s="86"/>
      <c r="GR227" s="86"/>
      <c r="GS227" s="86"/>
      <c r="GT227" s="86"/>
      <c r="GU227" s="86"/>
      <c r="GV227" s="86"/>
    </row>
    <row r="228" spans="1:204" s="85" customFormat="1"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84"/>
      <c r="BV228" s="84"/>
      <c r="BW228" s="84"/>
      <c r="BX228" s="84"/>
      <c r="BY228" s="84"/>
      <c r="BZ228" s="84"/>
      <c r="CA228" s="84"/>
      <c r="CB228" s="84"/>
      <c r="CC228" s="84"/>
      <c r="CD228" s="84"/>
      <c r="CE228" s="84"/>
      <c r="CF228" s="84"/>
      <c r="CG228" s="84"/>
      <c r="CH228" s="84"/>
      <c r="CI228" s="84"/>
      <c r="CJ228" s="84"/>
      <c r="CK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GO228" s="86"/>
      <c r="GP228" s="86"/>
      <c r="GQ228" s="86"/>
      <c r="GR228" s="86"/>
      <c r="GS228" s="86"/>
      <c r="GT228" s="86"/>
      <c r="GU228" s="86"/>
      <c r="GV228" s="86"/>
    </row>
    <row r="229" spans="1:204" s="85" customFormat="1"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84"/>
      <c r="BV229" s="84"/>
      <c r="BW229" s="84"/>
      <c r="BX229" s="84"/>
      <c r="BY229" s="84"/>
      <c r="BZ229" s="84"/>
      <c r="CA229" s="84"/>
      <c r="CB229" s="84"/>
      <c r="CC229" s="84"/>
      <c r="CD229" s="84"/>
      <c r="CE229" s="84"/>
      <c r="CF229" s="84"/>
      <c r="CG229" s="84"/>
      <c r="CH229" s="84"/>
      <c r="CI229" s="84"/>
      <c r="CJ229" s="84"/>
      <c r="CK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c r="GO229" s="86"/>
      <c r="GP229" s="86"/>
      <c r="GQ229" s="86"/>
      <c r="GR229" s="86"/>
      <c r="GS229" s="86"/>
      <c r="GT229" s="86"/>
      <c r="GU229" s="86"/>
      <c r="GV229" s="86"/>
    </row>
    <row r="230" spans="1:204" s="85" customFormat="1"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84"/>
      <c r="BV230" s="84"/>
      <c r="BW230" s="84"/>
      <c r="BX230" s="84"/>
      <c r="BY230" s="84"/>
      <c r="BZ230" s="84"/>
      <c r="CA230" s="84"/>
      <c r="CB230" s="84"/>
      <c r="CC230" s="84"/>
      <c r="CD230" s="84"/>
      <c r="CE230" s="84"/>
      <c r="CF230" s="84"/>
      <c r="CG230" s="84"/>
      <c r="CH230" s="84"/>
      <c r="CI230" s="84"/>
      <c r="CJ230" s="84"/>
      <c r="CK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c r="GO230" s="86"/>
      <c r="GP230" s="86"/>
      <c r="GQ230" s="86"/>
      <c r="GR230" s="86"/>
      <c r="GS230" s="86"/>
      <c r="GT230" s="86"/>
      <c r="GU230" s="86"/>
      <c r="GV230" s="86"/>
    </row>
    <row r="231" spans="1:204" s="85" customFormat="1"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84"/>
      <c r="BV231" s="84"/>
      <c r="BW231" s="84"/>
      <c r="BX231" s="84"/>
      <c r="BY231" s="84"/>
      <c r="BZ231" s="84"/>
      <c r="CA231" s="84"/>
      <c r="CB231" s="84"/>
      <c r="CC231" s="84"/>
      <c r="CD231" s="84"/>
      <c r="CE231" s="84"/>
      <c r="CF231" s="84"/>
      <c r="CG231" s="84"/>
      <c r="CH231" s="84"/>
      <c r="CI231" s="84"/>
      <c r="CJ231" s="84"/>
      <c r="CK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GO231" s="86"/>
      <c r="GP231" s="86"/>
      <c r="GQ231" s="86"/>
      <c r="GR231" s="86"/>
      <c r="GS231" s="86"/>
      <c r="GT231" s="86"/>
      <c r="GU231" s="86"/>
      <c r="GV231" s="86"/>
    </row>
    <row r="232" spans="1:204" s="85" customFormat="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84"/>
      <c r="BV232" s="84"/>
      <c r="BW232" s="84"/>
      <c r="BX232" s="84"/>
      <c r="BY232" s="84"/>
      <c r="BZ232" s="84"/>
      <c r="CA232" s="84"/>
      <c r="CB232" s="84"/>
      <c r="CC232" s="84"/>
      <c r="CD232" s="84"/>
      <c r="CE232" s="84"/>
      <c r="CF232" s="84"/>
      <c r="CG232" s="84"/>
      <c r="CH232" s="84"/>
      <c r="CI232" s="84"/>
      <c r="CJ232" s="84"/>
      <c r="CK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GO232" s="86"/>
      <c r="GP232" s="86"/>
      <c r="GQ232" s="86"/>
      <c r="GR232" s="86"/>
      <c r="GS232" s="86"/>
      <c r="GT232" s="86"/>
      <c r="GU232" s="86"/>
      <c r="GV232" s="86"/>
    </row>
    <row r="233" spans="1:204" s="85" customFormat="1"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84"/>
      <c r="BV233" s="84"/>
      <c r="BW233" s="84"/>
      <c r="BX233" s="84"/>
      <c r="BY233" s="84"/>
      <c r="BZ233" s="84"/>
      <c r="CA233" s="84"/>
      <c r="CB233" s="84"/>
      <c r="CC233" s="84"/>
      <c r="CD233" s="84"/>
      <c r="CE233" s="84"/>
      <c r="CF233" s="84"/>
      <c r="CG233" s="84"/>
      <c r="CH233" s="84"/>
      <c r="CI233" s="84"/>
      <c r="CJ233" s="84"/>
      <c r="CK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GO233" s="86"/>
      <c r="GP233" s="86"/>
      <c r="GQ233" s="86"/>
      <c r="GR233" s="86"/>
      <c r="GS233" s="86"/>
      <c r="GT233" s="86"/>
      <c r="GU233" s="86"/>
      <c r="GV233" s="86"/>
    </row>
    <row r="234" spans="1:204" s="85" customFormat="1"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84"/>
      <c r="BV234" s="84"/>
      <c r="BW234" s="84"/>
      <c r="BX234" s="84"/>
      <c r="BY234" s="84"/>
      <c r="BZ234" s="84"/>
      <c r="CA234" s="84"/>
      <c r="CB234" s="84"/>
      <c r="CC234" s="84"/>
      <c r="CD234" s="84"/>
      <c r="CE234" s="84"/>
      <c r="CF234" s="84"/>
      <c r="CG234" s="84"/>
      <c r="CH234" s="84"/>
      <c r="CI234" s="84"/>
      <c r="CJ234" s="84"/>
      <c r="CK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c r="GO234" s="86"/>
      <c r="GP234" s="86"/>
      <c r="GQ234" s="86"/>
      <c r="GR234" s="86"/>
      <c r="GS234" s="86"/>
      <c r="GT234" s="86"/>
      <c r="GU234" s="86"/>
      <c r="GV234" s="86"/>
    </row>
    <row r="235" spans="1:204" s="85" customFormat="1"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84"/>
      <c r="BV235" s="84"/>
      <c r="BW235" s="84"/>
      <c r="BX235" s="84"/>
      <c r="BY235" s="84"/>
      <c r="BZ235" s="84"/>
      <c r="CA235" s="84"/>
      <c r="CB235" s="84"/>
      <c r="CC235" s="84"/>
      <c r="CD235" s="84"/>
      <c r="CE235" s="84"/>
      <c r="CF235" s="84"/>
      <c r="CG235" s="84"/>
      <c r="CH235" s="84"/>
      <c r="CI235" s="84"/>
      <c r="CJ235" s="84"/>
      <c r="CK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c r="GO235" s="86"/>
      <c r="GP235" s="86"/>
      <c r="GQ235" s="86"/>
      <c r="GR235" s="86"/>
      <c r="GS235" s="86"/>
      <c r="GT235" s="86"/>
      <c r="GU235" s="86"/>
      <c r="GV235" s="86"/>
    </row>
    <row r="236" spans="1:204" s="85" customFormat="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84"/>
      <c r="BV236" s="84"/>
      <c r="BW236" s="84"/>
      <c r="BX236" s="84"/>
      <c r="BY236" s="84"/>
      <c r="BZ236" s="84"/>
      <c r="CA236" s="84"/>
      <c r="CB236" s="84"/>
      <c r="CC236" s="84"/>
      <c r="CD236" s="84"/>
      <c r="CE236" s="84"/>
      <c r="CF236" s="84"/>
      <c r="CG236" s="84"/>
      <c r="CH236" s="84"/>
      <c r="CI236" s="84"/>
      <c r="CJ236" s="84"/>
      <c r="CK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GO236" s="86"/>
      <c r="GP236" s="86"/>
      <c r="GQ236" s="86"/>
      <c r="GR236" s="86"/>
      <c r="GS236" s="86"/>
      <c r="GT236" s="86"/>
      <c r="GU236" s="86"/>
      <c r="GV236" s="86"/>
    </row>
    <row r="237" spans="1:204" s="85" customFormat="1"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84"/>
      <c r="BV237" s="84"/>
      <c r="BW237" s="84"/>
      <c r="BX237" s="84"/>
      <c r="BY237" s="84"/>
      <c r="BZ237" s="84"/>
      <c r="CA237" s="84"/>
      <c r="CB237" s="84"/>
      <c r="CC237" s="84"/>
      <c r="CD237" s="84"/>
      <c r="CE237" s="84"/>
      <c r="CF237" s="84"/>
      <c r="CG237" s="84"/>
      <c r="CH237" s="84"/>
      <c r="CI237" s="84"/>
      <c r="CJ237" s="84"/>
      <c r="CK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GO237" s="86"/>
      <c r="GP237" s="86"/>
      <c r="GQ237" s="86"/>
      <c r="GR237" s="86"/>
      <c r="GS237" s="86"/>
      <c r="GT237" s="86"/>
      <c r="GU237" s="86"/>
      <c r="GV237" s="86"/>
    </row>
    <row r="238" spans="1:204" s="85" customFormat="1"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84"/>
      <c r="BV238" s="84"/>
      <c r="BW238" s="84"/>
      <c r="BX238" s="84"/>
      <c r="BY238" s="84"/>
      <c r="BZ238" s="84"/>
      <c r="CA238" s="84"/>
      <c r="CB238" s="84"/>
      <c r="CC238" s="84"/>
      <c r="CD238" s="84"/>
      <c r="CE238" s="84"/>
      <c r="CF238" s="84"/>
      <c r="CG238" s="84"/>
      <c r="CH238" s="84"/>
      <c r="CI238" s="84"/>
      <c r="CJ238" s="84"/>
      <c r="CK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GO238" s="86"/>
      <c r="GP238" s="86"/>
      <c r="GQ238" s="86"/>
      <c r="GR238" s="86"/>
      <c r="GS238" s="86"/>
      <c r="GT238" s="86"/>
      <c r="GU238" s="86"/>
      <c r="GV238" s="86"/>
    </row>
    <row r="239" spans="1:204" s="85" customFormat="1"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84"/>
      <c r="BV239" s="84"/>
      <c r="BW239" s="84"/>
      <c r="BX239" s="84"/>
      <c r="BY239" s="84"/>
      <c r="BZ239" s="84"/>
      <c r="CA239" s="84"/>
      <c r="CB239" s="84"/>
      <c r="CC239" s="84"/>
      <c r="CD239" s="84"/>
      <c r="CE239" s="84"/>
      <c r="CF239" s="84"/>
      <c r="CG239" s="84"/>
      <c r="CH239" s="84"/>
      <c r="CI239" s="84"/>
      <c r="CJ239" s="84"/>
      <c r="CK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GO239" s="86"/>
      <c r="GP239" s="86"/>
      <c r="GQ239" s="86"/>
      <c r="GR239" s="86"/>
      <c r="GS239" s="86"/>
      <c r="GT239" s="86"/>
      <c r="GU239" s="86"/>
      <c r="GV239" s="86"/>
    </row>
    <row r="240" spans="1:204" s="85" customFormat="1"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84"/>
      <c r="BV240" s="84"/>
      <c r="BW240" s="84"/>
      <c r="BX240" s="84"/>
      <c r="BY240" s="84"/>
      <c r="BZ240" s="84"/>
      <c r="CA240" s="84"/>
      <c r="CB240" s="84"/>
      <c r="CC240" s="84"/>
      <c r="CD240" s="84"/>
      <c r="CE240" s="84"/>
      <c r="CF240" s="84"/>
      <c r="CG240" s="84"/>
      <c r="CH240" s="84"/>
      <c r="CI240" s="84"/>
      <c r="CJ240" s="84"/>
      <c r="CK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GO240" s="86"/>
      <c r="GP240" s="86"/>
      <c r="GQ240" s="86"/>
      <c r="GR240" s="86"/>
      <c r="GS240" s="86"/>
      <c r="GT240" s="86"/>
      <c r="GU240" s="86"/>
      <c r="GV240" s="86"/>
    </row>
    <row r="241" spans="1:204" s="85" customFormat="1"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84"/>
      <c r="BV241" s="84"/>
      <c r="BW241" s="84"/>
      <c r="BX241" s="84"/>
      <c r="BY241" s="84"/>
      <c r="BZ241" s="84"/>
      <c r="CA241" s="84"/>
      <c r="CB241" s="84"/>
      <c r="CC241" s="84"/>
      <c r="CD241" s="84"/>
      <c r="CE241" s="84"/>
      <c r="CF241" s="84"/>
      <c r="CG241" s="84"/>
      <c r="CH241" s="84"/>
      <c r="CI241" s="84"/>
      <c r="CJ241" s="84"/>
      <c r="CK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GO241" s="86"/>
      <c r="GP241" s="86"/>
      <c r="GQ241" s="86"/>
      <c r="GR241" s="86"/>
      <c r="GS241" s="86"/>
      <c r="GT241" s="86"/>
      <c r="GU241" s="86"/>
      <c r="GV241" s="86"/>
    </row>
    <row r="242" spans="1:204" s="85" customFormat="1"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84"/>
      <c r="BV242" s="84"/>
      <c r="BW242" s="84"/>
      <c r="BX242" s="84"/>
      <c r="BY242" s="84"/>
      <c r="BZ242" s="84"/>
      <c r="CA242" s="84"/>
      <c r="CB242" s="84"/>
      <c r="CC242" s="84"/>
      <c r="CD242" s="84"/>
      <c r="CE242" s="84"/>
      <c r="CF242" s="84"/>
      <c r="CG242" s="84"/>
      <c r="CH242" s="84"/>
      <c r="CI242" s="84"/>
      <c r="CJ242" s="84"/>
      <c r="CK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GO242" s="86"/>
      <c r="GP242" s="86"/>
      <c r="GQ242" s="86"/>
      <c r="GR242" s="86"/>
      <c r="GS242" s="86"/>
      <c r="GT242" s="86"/>
      <c r="GU242" s="86"/>
      <c r="GV242" s="86"/>
    </row>
    <row r="243" spans="1:204" s="85" customFormat="1"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84"/>
      <c r="BV243" s="84"/>
      <c r="BW243" s="84"/>
      <c r="BX243" s="84"/>
      <c r="BY243" s="84"/>
      <c r="BZ243" s="84"/>
      <c r="CA243" s="84"/>
      <c r="CB243" s="84"/>
      <c r="CC243" s="84"/>
      <c r="CD243" s="84"/>
      <c r="CE243" s="84"/>
      <c r="CF243" s="84"/>
      <c r="CG243" s="84"/>
      <c r="CH243" s="84"/>
      <c r="CI243" s="84"/>
      <c r="CJ243" s="84"/>
      <c r="CK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c r="GO243" s="86"/>
      <c r="GP243" s="86"/>
      <c r="GQ243" s="86"/>
      <c r="GR243" s="86"/>
      <c r="GS243" s="86"/>
      <c r="GT243" s="86"/>
      <c r="GU243" s="86"/>
      <c r="GV243" s="86"/>
    </row>
    <row r="244" spans="1:204" s="85" customFormat="1"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84"/>
      <c r="BV244" s="84"/>
      <c r="BW244" s="84"/>
      <c r="BX244" s="84"/>
      <c r="BY244" s="84"/>
      <c r="BZ244" s="84"/>
      <c r="CA244" s="84"/>
      <c r="CB244" s="84"/>
      <c r="CC244" s="84"/>
      <c r="CD244" s="84"/>
      <c r="CE244" s="84"/>
      <c r="CF244" s="84"/>
      <c r="CG244" s="84"/>
      <c r="CH244" s="84"/>
      <c r="CI244" s="84"/>
      <c r="CJ244" s="84"/>
      <c r="CK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c r="GO244" s="86"/>
      <c r="GP244" s="86"/>
      <c r="GQ244" s="86"/>
      <c r="GR244" s="86"/>
      <c r="GS244" s="86"/>
      <c r="GT244" s="86"/>
      <c r="GU244" s="86"/>
      <c r="GV244" s="86"/>
    </row>
    <row r="245" spans="1:204" s="85" customFormat="1"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84"/>
      <c r="BV245" s="84"/>
      <c r="BW245" s="84"/>
      <c r="BX245" s="84"/>
      <c r="BY245" s="84"/>
      <c r="BZ245" s="84"/>
      <c r="CA245" s="84"/>
      <c r="CB245" s="84"/>
      <c r="CC245" s="84"/>
      <c r="CD245" s="84"/>
      <c r="CE245" s="84"/>
      <c r="CF245" s="84"/>
      <c r="CG245" s="84"/>
      <c r="CH245" s="84"/>
      <c r="CI245" s="84"/>
      <c r="CJ245" s="84"/>
      <c r="CK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c r="GO245" s="86"/>
      <c r="GP245" s="86"/>
      <c r="GQ245" s="86"/>
      <c r="GR245" s="86"/>
      <c r="GS245" s="86"/>
      <c r="GT245" s="86"/>
      <c r="GU245" s="86"/>
      <c r="GV245" s="86"/>
    </row>
    <row r="246" spans="1:204" s="85" customFormat="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84"/>
      <c r="BV246" s="84"/>
      <c r="BW246" s="84"/>
      <c r="BX246" s="84"/>
      <c r="BY246" s="84"/>
      <c r="BZ246" s="84"/>
      <c r="CA246" s="84"/>
      <c r="CB246" s="84"/>
      <c r="CC246" s="84"/>
      <c r="CD246" s="84"/>
      <c r="CE246" s="84"/>
      <c r="CF246" s="84"/>
      <c r="CG246" s="84"/>
      <c r="CH246" s="84"/>
      <c r="CI246" s="84"/>
      <c r="CJ246" s="84"/>
      <c r="CK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GO246" s="86"/>
      <c r="GP246" s="86"/>
      <c r="GQ246" s="86"/>
      <c r="GR246" s="86"/>
      <c r="GS246" s="86"/>
      <c r="GT246" s="86"/>
      <c r="GU246" s="86"/>
      <c r="GV246" s="86"/>
    </row>
    <row r="247" spans="1:204" s="85" customFormat="1"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84"/>
      <c r="BV247" s="84"/>
      <c r="BW247" s="84"/>
      <c r="BX247" s="84"/>
      <c r="BY247" s="84"/>
      <c r="BZ247" s="84"/>
      <c r="CA247" s="84"/>
      <c r="CB247" s="84"/>
      <c r="CC247" s="84"/>
      <c r="CD247" s="84"/>
      <c r="CE247" s="84"/>
      <c r="CF247" s="84"/>
      <c r="CG247" s="84"/>
      <c r="CH247" s="84"/>
      <c r="CI247" s="84"/>
      <c r="CJ247" s="84"/>
      <c r="CK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GO247" s="86"/>
      <c r="GP247" s="86"/>
      <c r="GQ247" s="86"/>
      <c r="GR247" s="86"/>
      <c r="GS247" s="86"/>
      <c r="GT247" s="86"/>
      <c r="GU247" s="86"/>
      <c r="GV247" s="86"/>
    </row>
    <row r="248" spans="1:204" s="85" customFormat="1"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84"/>
      <c r="BV248" s="84"/>
      <c r="BW248" s="84"/>
      <c r="BX248" s="84"/>
      <c r="BY248" s="84"/>
      <c r="BZ248" s="84"/>
      <c r="CA248" s="84"/>
      <c r="CB248" s="84"/>
      <c r="CC248" s="84"/>
      <c r="CD248" s="84"/>
      <c r="CE248" s="84"/>
      <c r="CF248" s="84"/>
      <c r="CG248" s="84"/>
      <c r="CH248" s="84"/>
      <c r="CI248" s="84"/>
      <c r="CJ248" s="84"/>
      <c r="CK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c r="GO248" s="86"/>
      <c r="GP248" s="86"/>
      <c r="GQ248" s="86"/>
      <c r="GR248" s="86"/>
      <c r="GS248" s="86"/>
      <c r="GT248" s="86"/>
      <c r="GU248" s="86"/>
      <c r="GV248" s="86"/>
    </row>
    <row r="249" spans="1:204" s="85" customFormat="1"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84"/>
      <c r="BV249" s="84"/>
      <c r="BW249" s="84"/>
      <c r="BX249" s="84"/>
      <c r="BY249" s="84"/>
      <c r="BZ249" s="84"/>
      <c r="CA249" s="84"/>
      <c r="CB249" s="84"/>
      <c r="CC249" s="84"/>
      <c r="CD249" s="84"/>
      <c r="CE249" s="84"/>
      <c r="CF249" s="84"/>
      <c r="CG249" s="84"/>
      <c r="CH249" s="84"/>
      <c r="CI249" s="84"/>
      <c r="CJ249" s="84"/>
      <c r="CK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c r="GO249" s="86"/>
      <c r="GP249" s="86"/>
      <c r="GQ249" s="86"/>
      <c r="GR249" s="86"/>
      <c r="GS249" s="86"/>
      <c r="GT249" s="86"/>
      <c r="GU249" s="86"/>
      <c r="GV249" s="86"/>
    </row>
    <row r="250" spans="1:204" s="85" customFormat="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84"/>
      <c r="BV250" s="84"/>
      <c r="BW250" s="84"/>
      <c r="BX250" s="84"/>
      <c r="BY250" s="84"/>
      <c r="BZ250" s="84"/>
      <c r="CA250" s="84"/>
      <c r="CB250" s="84"/>
      <c r="CC250" s="84"/>
      <c r="CD250" s="84"/>
      <c r="CE250" s="84"/>
      <c r="CF250" s="84"/>
      <c r="CG250" s="84"/>
      <c r="CH250" s="84"/>
      <c r="CI250" s="84"/>
      <c r="CJ250" s="84"/>
      <c r="CK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GO250" s="86"/>
      <c r="GP250" s="86"/>
      <c r="GQ250" s="86"/>
      <c r="GR250" s="86"/>
      <c r="GS250" s="86"/>
      <c r="GT250" s="86"/>
      <c r="GU250" s="86"/>
      <c r="GV250" s="86"/>
    </row>
    <row r="251" spans="1:204" s="85" customFormat="1" x14ac:dyDescent="0.2">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84"/>
      <c r="BV251" s="84"/>
      <c r="BW251" s="84"/>
      <c r="BX251" s="84"/>
      <c r="BY251" s="84"/>
      <c r="BZ251" s="84"/>
      <c r="CA251" s="84"/>
      <c r="CB251" s="84"/>
      <c r="CC251" s="84"/>
      <c r="CD251" s="84"/>
      <c r="CE251" s="84"/>
      <c r="CF251" s="84"/>
      <c r="CG251" s="84"/>
      <c r="CH251" s="84"/>
      <c r="CI251" s="84"/>
      <c r="CJ251" s="84"/>
      <c r="CK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GO251" s="86"/>
      <c r="GP251" s="86"/>
      <c r="GQ251" s="86"/>
      <c r="GR251" s="86"/>
      <c r="GS251" s="86"/>
      <c r="GT251" s="86"/>
      <c r="GU251" s="86"/>
      <c r="GV251" s="86"/>
    </row>
    <row r="252" spans="1:204" s="85" customFormat="1" x14ac:dyDescent="0.2">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84"/>
      <c r="BV252" s="84"/>
      <c r="BW252" s="84"/>
      <c r="BX252" s="84"/>
      <c r="BY252" s="84"/>
      <c r="BZ252" s="84"/>
      <c r="CA252" s="84"/>
      <c r="CB252" s="84"/>
      <c r="CC252" s="84"/>
      <c r="CD252" s="84"/>
      <c r="CE252" s="84"/>
      <c r="CF252" s="84"/>
      <c r="CG252" s="84"/>
      <c r="CH252" s="84"/>
      <c r="CI252" s="84"/>
      <c r="CJ252" s="84"/>
      <c r="CK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GO252" s="86"/>
      <c r="GP252" s="86"/>
      <c r="GQ252" s="86"/>
      <c r="GR252" s="86"/>
      <c r="GS252" s="86"/>
      <c r="GT252" s="86"/>
      <c r="GU252" s="86"/>
      <c r="GV252" s="86"/>
    </row>
    <row r="253" spans="1:204" s="85" customFormat="1" x14ac:dyDescent="0.2">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84"/>
      <c r="BV253" s="84"/>
      <c r="BW253" s="84"/>
      <c r="BX253" s="84"/>
      <c r="BY253" s="84"/>
      <c r="BZ253" s="84"/>
      <c r="CA253" s="84"/>
      <c r="CB253" s="84"/>
      <c r="CC253" s="84"/>
      <c r="CD253" s="84"/>
      <c r="CE253" s="84"/>
      <c r="CF253" s="84"/>
      <c r="CG253" s="84"/>
      <c r="CH253" s="84"/>
      <c r="CI253" s="84"/>
      <c r="CJ253" s="84"/>
      <c r="CK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c r="GO253" s="86"/>
      <c r="GP253" s="86"/>
      <c r="GQ253" s="86"/>
      <c r="GR253" s="86"/>
      <c r="GS253" s="86"/>
      <c r="GT253" s="86"/>
      <c r="GU253" s="86"/>
      <c r="GV253" s="86"/>
    </row>
    <row r="254" spans="1:204" s="85" customFormat="1" x14ac:dyDescent="0.2">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84"/>
      <c r="BV254" s="84"/>
      <c r="BW254" s="84"/>
      <c r="BX254" s="84"/>
      <c r="BY254" s="84"/>
      <c r="BZ254" s="84"/>
      <c r="CA254" s="84"/>
      <c r="CB254" s="84"/>
      <c r="CC254" s="84"/>
      <c r="CD254" s="84"/>
      <c r="CE254" s="84"/>
      <c r="CF254" s="84"/>
      <c r="CG254" s="84"/>
      <c r="CH254" s="84"/>
      <c r="CI254" s="84"/>
      <c r="CJ254" s="84"/>
      <c r="CK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c r="GO254" s="86"/>
      <c r="GP254" s="86"/>
      <c r="GQ254" s="86"/>
      <c r="GR254" s="86"/>
      <c r="GS254" s="86"/>
      <c r="GT254" s="86"/>
      <c r="GU254" s="86"/>
      <c r="GV254" s="86"/>
    </row>
    <row r="255" spans="1:204" s="85" customFormat="1" x14ac:dyDescent="0.2">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84"/>
      <c r="BV255" s="84"/>
      <c r="BW255" s="84"/>
      <c r="BX255" s="84"/>
      <c r="BY255" s="84"/>
      <c r="BZ255" s="84"/>
      <c r="CA255" s="84"/>
      <c r="CB255" s="84"/>
      <c r="CC255" s="84"/>
      <c r="CD255" s="84"/>
      <c r="CE255" s="84"/>
      <c r="CF255" s="84"/>
      <c r="CG255" s="84"/>
      <c r="CH255" s="84"/>
      <c r="CI255" s="84"/>
      <c r="CJ255" s="84"/>
      <c r="CK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GO255" s="86"/>
      <c r="GP255" s="86"/>
      <c r="GQ255" s="86"/>
      <c r="GR255" s="86"/>
      <c r="GS255" s="86"/>
      <c r="GT255" s="86"/>
      <c r="GU255" s="86"/>
      <c r="GV255" s="86"/>
    </row>
    <row r="256" spans="1:204" s="85" customFormat="1" x14ac:dyDescent="0.2">
      <c r="A256" s="8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84"/>
      <c r="BV256" s="84"/>
      <c r="BW256" s="84"/>
      <c r="BX256" s="84"/>
      <c r="BY256" s="84"/>
      <c r="BZ256" s="84"/>
      <c r="CA256" s="84"/>
      <c r="CB256" s="84"/>
      <c r="CC256" s="84"/>
      <c r="CD256" s="84"/>
      <c r="CE256" s="84"/>
      <c r="CF256" s="84"/>
      <c r="CG256" s="84"/>
      <c r="CH256" s="84"/>
      <c r="CI256" s="84"/>
      <c r="CJ256" s="84"/>
      <c r="CK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GO256" s="86"/>
      <c r="GP256" s="86"/>
      <c r="GQ256" s="86"/>
      <c r="GR256" s="86"/>
      <c r="GS256" s="86"/>
      <c r="GT256" s="86"/>
      <c r="GU256" s="86"/>
      <c r="GV256" s="86"/>
    </row>
    <row r="257" spans="1:204" s="85" customFormat="1" x14ac:dyDescent="0.2">
      <c r="A257" s="8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84"/>
      <c r="BV257" s="84"/>
      <c r="BW257" s="84"/>
      <c r="BX257" s="84"/>
      <c r="BY257" s="84"/>
      <c r="BZ257" s="84"/>
      <c r="CA257" s="84"/>
      <c r="CB257" s="84"/>
      <c r="CC257" s="84"/>
      <c r="CD257" s="84"/>
      <c r="CE257" s="84"/>
      <c r="CF257" s="84"/>
      <c r="CG257" s="84"/>
      <c r="CH257" s="84"/>
      <c r="CI257" s="84"/>
      <c r="CJ257" s="84"/>
      <c r="CK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GO257" s="86"/>
      <c r="GP257" s="86"/>
      <c r="GQ257" s="86"/>
      <c r="GR257" s="86"/>
      <c r="GS257" s="86"/>
      <c r="GT257" s="86"/>
      <c r="GU257" s="86"/>
      <c r="GV257" s="86"/>
    </row>
    <row r="258" spans="1:204" s="85" customFormat="1" x14ac:dyDescent="0.2">
      <c r="A258" s="8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84"/>
      <c r="BV258" s="84"/>
      <c r="BW258" s="84"/>
      <c r="BX258" s="84"/>
      <c r="BY258" s="84"/>
      <c r="BZ258" s="84"/>
      <c r="CA258" s="84"/>
      <c r="CB258" s="84"/>
      <c r="CC258" s="84"/>
      <c r="CD258" s="84"/>
      <c r="CE258" s="84"/>
      <c r="CF258" s="84"/>
      <c r="CG258" s="84"/>
      <c r="CH258" s="84"/>
      <c r="CI258" s="84"/>
      <c r="CJ258" s="84"/>
      <c r="CK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GO258" s="86"/>
      <c r="GP258" s="86"/>
      <c r="GQ258" s="86"/>
      <c r="GR258" s="86"/>
      <c r="GS258" s="86"/>
      <c r="GT258" s="86"/>
      <c r="GU258" s="86"/>
      <c r="GV258" s="86"/>
    </row>
    <row r="259" spans="1:204" s="85" customFormat="1" x14ac:dyDescent="0.2">
      <c r="A259" s="8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84"/>
      <c r="BV259" s="84"/>
      <c r="BW259" s="84"/>
      <c r="BX259" s="84"/>
      <c r="BY259" s="84"/>
      <c r="BZ259" s="84"/>
      <c r="CA259" s="84"/>
      <c r="CB259" s="84"/>
      <c r="CC259" s="84"/>
      <c r="CD259" s="84"/>
      <c r="CE259" s="84"/>
      <c r="CF259" s="84"/>
      <c r="CG259" s="84"/>
      <c r="CH259" s="84"/>
      <c r="CI259" s="84"/>
      <c r="CJ259" s="84"/>
      <c r="CK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c r="GO259" s="86"/>
      <c r="GP259" s="86"/>
      <c r="GQ259" s="86"/>
      <c r="GR259" s="86"/>
      <c r="GS259" s="86"/>
      <c r="GT259" s="86"/>
      <c r="GU259" s="86"/>
      <c r="GV259" s="86"/>
    </row>
    <row r="260" spans="1:204" s="85" customFormat="1" x14ac:dyDescent="0.2">
      <c r="A260" s="8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84"/>
      <c r="BV260" s="84"/>
      <c r="BW260" s="84"/>
      <c r="BX260" s="84"/>
      <c r="BY260" s="84"/>
      <c r="BZ260" s="84"/>
      <c r="CA260" s="84"/>
      <c r="CB260" s="84"/>
      <c r="CC260" s="84"/>
      <c r="CD260" s="84"/>
      <c r="CE260" s="84"/>
      <c r="CF260" s="84"/>
      <c r="CG260" s="84"/>
      <c r="CH260" s="84"/>
      <c r="CI260" s="84"/>
      <c r="CJ260" s="84"/>
      <c r="CK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GO260" s="86"/>
      <c r="GP260" s="86"/>
      <c r="GQ260" s="86"/>
      <c r="GR260" s="86"/>
      <c r="GS260" s="86"/>
      <c r="GT260" s="86"/>
      <c r="GU260" s="86"/>
      <c r="GV260" s="86"/>
    </row>
    <row r="261" spans="1:204" s="85" customFormat="1" x14ac:dyDescent="0.2">
      <c r="A261" s="8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84"/>
      <c r="BV261" s="84"/>
      <c r="BW261" s="84"/>
      <c r="BX261" s="84"/>
      <c r="BY261" s="84"/>
      <c r="BZ261" s="84"/>
      <c r="CA261" s="84"/>
      <c r="CB261" s="84"/>
      <c r="CC261" s="84"/>
      <c r="CD261" s="84"/>
      <c r="CE261" s="84"/>
      <c r="CF261" s="84"/>
      <c r="CG261" s="84"/>
      <c r="CH261" s="84"/>
      <c r="CI261" s="84"/>
      <c r="CJ261" s="84"/>
      <c r="CK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c r="GO261" s="86"/>
      <c r="GP261" s="86"/>
      <c r="GQ261" s="86"/>
      <c r="GR261" s="86"/>
      <c r="GS261" s="86"/>
      <c r="GT261" s="86"/>
      <c r="GU261" s="86"/>
      <c r="GV261" s="86"/>
    </row>
    <row r="262" spans="1:204" s="85" customFormat="1" x14ac:dyDescent="0.2">
      <c r="A262" s="8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84"/>
      <c r="BV262" s="84"/>
      <c r="BW262" s="84"/>
      <c r="BX262" s="84"/>
      <c r="BY262" s="84"/>
      <c r="BZ262" s="84"/>
      <c r="CA262" s="84"/>
      <c r="CB262" s="84"/>
      <c r="CC262" s="84"/>
      <c r="CD262" s="84"/>
      <c r="CE262" s="84"/>
      <c r="CF262" s="84"/>
      <c r="CG262" s="84"/>
      <c r="CH262" s="84"/>
      <c r="CI262" s="84"/>
      <c r="CJ262" s="84"/>
      <c r="CK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GO262" s="86"/>
      <c r="GP262" s="86"/>
      <c r="GQ262" s="86"/>
      <c r="GR262" s="86"/>
      <c r="GS262" s="86"/>
      <c r="GT262" s="86"/>
      <c r="GU262" s="86"/>
      <c r="GV262" s="86"/>
    </row>
    <row r="263" spans="1:204" s="85" customFormat="1" x14ac:dyDescent="0.2">
      <c r="A263" s="8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84"/>
      <c r="BV263" s="84"/>
      <c r="BW263" s="84"/>
      <c r="BX263" s="84"/>
      <c r="BY263" s="84"/>
      <c r="BZ263" s="84"/>
      <c r="CA263" s="84"/>
      <c r="CB263" s="84"/>
      <c r="CC263" s="84"/>
      <c r="CD263" s="84"/>
      <c r="CE263" s="84"/>
      <c r="CF263" s="84"/>
      <c r="CG263" s="84"/>
      <c r="CH263" s="84"/>
      <c r="CI263" s="84"/>
      <c r="CJ263" s="84"/>
      <c r="CK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GO263" s="86"/>
      <c r="GP263" s="86"/>
      <c r="GQ263" s="86"/>
      <c r="GR263" s="86"/>
      <c r="GS263" s="86"/>
      <c r="GT263" s="86"/>
      <c r="GU263" s="86"/>
      <c r="GV263" s="86"/>
    </row>
    <row r="264" spans="1:204" s="85" customFormat="1" x14ac:dyDescent="0.2">
      <c r="A264" s="8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84"/>
      <c r="BV264" s="84"/>
      <c r="BW264" s="84"/>
      <c r="BX264" s="84"/>
      <c r="BY264" s="84"/>
      <c r="BZ264" s="84"/>
      <c r="CA264" s="84"/>
      <c r="CB264" s="84"/>
      <c r="CC264" s="84"/>
      <c r="CD264" s="84"/>
      <c r="CE264" s="84"/>
      <c r="CF264" s="84"/>
      <c r="CG264" s="84"/>
      <c r="CH264" s="84"/>
      <c r="CI264" s="84"/>
      <c r="CJ264" s="84"/>
      <c r="CK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GO264" s="86"/>
      <c r="GP264" s="86"/>
      <c r="GQ264" s="86"/>
      <c r="GR264" s="86"/>
      <c r="GS264" s="86"/>
      <c r="GT264" s="86"/>
      <c r="GU264" s="86"/>
      <c r="GV264" s="86"/>
    </row>
    <row r="265" spans="1:204" s="85" customFormat="1" x14ac:dyDescent="0.2">
      <c r="A265" s="8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84"/>
      <c r="BV265" s="84"/>
      <c r="BW265" s="84"/>
      <c r="BX265" s="84"/>
      <c r="BY265" s="84"/>
      <c r="BZ265" s="84"/>
      <c r="CA265" s="84"/>
      <c r="CB265" s="84"/>
      <c r="CC265" s="84"/>
      <c r="CD265" s="84"/>
      <c r="CE265" s="84"/>
      <c r="CF265" s="84"/>
      <c r="CG265" s="84"/>
      <c r="CH265" s="84"/>
      <c r="CI265" s="84"/>
      <c r="CJ265" s="84"/>
      <c r="CK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c r="GO265" s="86"/>
      <c r="GP265" s="86"/>
      <c r="GQ265" s="86"/>
      <c r="GR265" s="86"/>
      <c r="GS265" s="86"/>
      <c r="GT265" s="86"/>
      <c r="GU265" s="86"/>
      <c r="GV265" s="86"/>
    </row>
    <row r="266" spans="1:204" s="85" customFormat="1" x14ac:dyDescent="0.2">
      <c r="A266" s="8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84"/>
      <c r="BV266" s="84"/>
      <c r="BW266" s="84"/>
      <c r="BX266" s="84"/>
      <c r="BY266" s="84"/>
      <c r="BZ266" s="84"/>
      <c r="CA266" s="84"/>
      <c r="CB266" s="84"/>
      <c r="CC266" s="84"/>
      <c r="CD266" s="84"/>
      <c r="CE266" s="84"/>
      <c r="CF266" s="84"/>
      <c r="CG266" s="84"/>
      <c r="CH266" s="84"/>
      <c r="CI266" s="84"/>
      <c r="CJ266" s="84"/>
      <c r="CK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GO266" s="86"/>
      <c r="GP266" s="86"/>
      <c r="GQ266" s="86"/>
      <c r="GR266" s="86"/>
      <c r="GS266" s="86"/>
      <c r="GT266" s="86"/>
      <c r="GU266" s="86"/>
      <c r="GV266" s="86"/>
    </row>
    <row r="267" spans="1:204" s="85" customFormat="1" x14ac:dyDescent="0.2">
      <c r="A267" s="8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84"/>
      <c r="BV267" s="84"/>
      <c r="BW267" s="84"/>
      <c r="BX267" s="84"/>
      <c r="BY267" s="84"/>
      <c r="BZ267" s="84"/>
      <c r="CA267" s="84"/>
      <c r="CB267" s="84"/>
      <c r="CC267" s="84"/>
      <c r="CD267" s="84"/>
      <c r="CE267" s="84"/>
      <c r="CF267" s="84"/>
      <c r="CG267" s="84"/>
      <c r="CH267" s="84"/>
      <c r="CI267" s="84"/>
      <c r="CJ267" s="84"/>
      <c r="CK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GO267" s="86"/>
      <c r="GP267" s="86"/>
      <c r="GQ267" s="86"/>
      <c r="GR267" s="86"/>
      <c r="GS267" s="86"/>
      <c r="GT267" s="86"/>
      <c r="GU267" s="86"/>
      <c r="GV267" s="86"/>
    </row>
    <row r="268" spans="1:204" s="85" customFormat="1" x14ac:dyDescent="0.2">
      <c r="A268" s="8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84"/>
      <c r="BV268" s="84"/>
      <c r="BW268" s="84"/>
      <c r="BX268" s="84"/>
      <c r="BY268" s="84"/>
      <c r="BZ268" s="84"/>
      <c r="CA268" s="84"/>
      <c r="CB268" s="84"/>
      <c r="CC268" s="84"/>
      <c r="CD268" s="84"/>
      <c r="CE268" s="84"/>
      <c r="CF268" s="84"/>
      <c r="CG268" s="84"/>
      <c r="CH268" s="84"/>
      <c r="CI268" s="84"/>
      <c r="CJ268" s="84"/>
      <c r="CK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GO268" s="86"/>
      <c r="GP268" s="86"/>
      <c r="GQ268" s="86"/>
      <c r="GR268" s="86"/>
      <c r="GS268" s="86"/>
      <c r="GT268" s="86"/>
      <c r="GU268" s="86"/>
      <c r="GV268" s="86"/>
    </row>
    <row r="269" spans="1:204" s="85" customFormat="1" x14ac:dyDescent="0.2">
      <c r="A269" s="8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84"/>
      <c r="BV269" s="84"/>
      <c r="BW269" s="84"/>
      <c r="BX269" s="84"/>
      <c r="BY269" s="84"/>
      <c r="BZ269" s="84"/>
      <c r="CA269" s="84"/>
      <c r="CB269" s="84"/>
      <c r="CC269" s="84"/>
      <c r="CD269" s="84"/>
      <c r="CE269" s="84"/>
      <c r="CF269" s="84"/>
      <c r="CG269" s="84"/>
      <c r="CH269" s="84"/>
      <c r="CI269" s="84"/>
      <c r="CJ269" s="84"/>
      <c r="CK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GO269" s="86"/>
      <c r="GP269" s="86"/>
      <c r="GQ269" s="86"/>
      <c r="GR269" s="86"/>
      <c r="GS269" s="86"/>
      <c r="GT269" s="86"/>
      <c r="GU269" s="86"/>
      <c r="GV269" s="86"/>
    </row>
    <row r="270" spans="1:204" s="85" customFormat="1" x14ac:dyDescent="0.2">
      <c r="A270" s="8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84"/>
      <c r="BV270" s="84"/>
      <c r="BW270" s="84"/>
      <c r="BX270" s="84"/>
      <c r="BY270" s="84"/>
      <c r="BZ270" s="84"/>
      <c r="CA270" s="84"/>
      <c r="CB270" s="84"/>
      <c r="CC270" s="84"/>
      <c r="CD270" s="84"/>
      <c r="CE270" s="84"/>
      <c r="CF270" s="84"/>
      <c r="CG270" s="84"/>
      <c r="CH270" s="84"/>
      <c r="CI270" s="84"/>
      <c r="CJ270" s="84"/>
      <c r="CK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GO270" s="86"/>
      <c r="GP270" s="86"/>
      <c r="GQ270" s="86"/>
      <c r="GR270" s="86"/>
      <c r="GS270" s="86"/>
      <c r="GT270" s="86"/>
      <c r="GU270" s="86"/>
      <c r="GV270" s="86"/>
    </row>
    <row r="271" spans="1:204" s="85" customFormat="1" x14ac:dyDescent="0.2">
      <c r="A271" s="8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84"/>
      <c r="BV271" s="84"/>
      <c r="BW271" s="84"/>
      <c r="BX271" s="84"/>
      <c r="BY271" s="84"/>
      <c r="BZ271" s="84"/>
      <c r="CA271" s="84"/>
      <c r="CB271" s="84"/>
      <c r="CC271" s="84"/>
      <c r="CD271" s="84"/>
      <c r="CE271" s="84"/>
      <c r="CF271" s="84"/>
      <c r="CG271" s="84"/>
      <c r="CH271" s="84"/>
      <c r="CI271" s="84"/>
      <c r="CJ271" s="84"/>
      <c r="CK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c r="GO271" s="86"/>
      <c r="GP271" s="86"/>
      <c r="GQ271" s="86"/>
      <c r="GR271" s="86"/>
      <c r="GS271" s="86"/>
      <c r="GT271" s="86"/>
      <c r="GU271" s="86"/>
      <c r="GV271" s="86"/>
    </row>
    <row r="272" spans="1:204" s="85" customFormat="1" x14ac:dyDescent="0.2">
      <c r="A272" s="8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84"/>
      <c r="BV272" s="84"/>
      <c r="BW272" s="84"/>
      <c r="BX272" s="84"/>
      <c r="BY272" s="84"/>
      <c r="BZ272" s="84"/>
      <c r="CA272" s="84"/>
      <c r="CB272" s="84"/>
      <c r="CC272" s="84"/>
      <c r="CD272" s="84"/>
      <c r="CE272" s="84"/>
      <c r="CF272" s="84"/>
      <c r="CG272" s="84"/>
      <c r="CH272" s="84"/>
      <c r="CI272" s="84"/>
      <c r="CJ272" s="84"/>
      <c r="CK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c r="GO272" s="86"/>
      <c r="GP272" s="86"/>
      <c r="GQ272" s="86"/>
      <c r="GR272" s="86"/>
      <c r="GS272" s="86"/>
      <c r="GT272" s="86"/>
      <c r="GU272" s="86"/>
      <c r="GV272" s="86"/>
    </row>
    <row r="273" spans="1:204" s="85" customFormat="1" x14ac:dyDescent="0.2">
      <c r="A273" s="8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84"/>
      <c r="BV273" s="84"/>
      <c r="BW273" s="84"/>
      <c r="BX273" s="84"/>
      <c r="BY273" s="84"/>
      <c r="BZ273" s="84"/>
      <c r="CA273" s="84"/>
      <c r="CB273" s="84"/>
      <c r="CC273" s="84"/>
      <c r="CD273" s="84"/>
      <c r="CE273" s="84"/>
      <c r="CF273" s="84"/>
      <c r="CG273" s="84"/>
      <c r="CH273" s="84"/>
      <c r="CI273" s="84"/>
      <c r="CJ273" s="84"/>
      <c r="CK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GO273" s="86"/>
      <c r="GP273" s="86"/>
      <c r="GQ273" s="86"/>
      <c r="GR273" s="86"/>
      <c r="GS273" s="86"/>
      <c r="GT273" s="86"/>
      <c r="GU273" s="86"/>
      <c r="GV273" s="86"/>
    </row>
    <row r="274" spans="1:204" s="85" customFormat="1" x14ac:dyDescent="0.2">
      <c r="A274" s="8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84"/>
      <c r="BV274" s="84"/>
      <c r="BW274" s="84"/>
      <c r="BX274" s="84"/>
      <c r="BY274" s="84"/>
      <c r="BZ274" s="84"/>
      <c r="CA274" s="84"/>
      <c r="CB274" s="84"/>
      <c r="CC274" s="84"/>
      <c r="CD274" s="84"/>
      <c r="CE274" s="84"/>
      <c r="CF274" s="84"/>
      <c r="CG274" s="84"/>
      <c r="CH274" s="84"/>
      <c r="CI274" s="84"/>
      <c r="CJ274" s="84"/>
      <c r="CK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c r="GO274" s="86"/>
      <c r="GP274" s="86"/>
      <c r="GQ274" s="86"/>
      <c r="GR274" s="86"/>
      <c r="GS274" s="86"/>
      <c r="GT274" s="86"/>
      <c r="GU274" s="86"/>
      <c r="GV274" s="86"/>
    </row>
    <row r="275" spans="1:204" s="85" customFormat="1" x14ac:dyDescent="0.2">
      <c r="A275" s="8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84"/>
      <c r="BV275" s="84"/>
      <c r="BW275" s="84"/>
      <c r="BX275" s="84"/>
      <c r="BY275" s="84"/>
      <c r="BZ275" s="84"/>
      <c r="CA275" s="84"/>
      <c r="CB275" s="84"/>
      <c r="CC275" s="84"/>
      <c r="CD275" s="84"/>
      <c r="CE275" s="84"/>
      <c r="CF275" s="84"/>
      <c r="CG275" s="84"/>
      <c r="CH275" s="84"/>
      <c r="CI275" s="84"/>
      <c r="CJ275" s="84"/>
      <c r="CK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GO275" s="86"/>
      <c r="GP275" s="86"/>
      <c r="GQ275" s="86"/>
      <c r="GR275" s="86"/>
      <c r="GS275" s="86"/>
      <c r="GT275" s="86"/>
      <c r="GU275" s="86"/>
      <c r="GV275" s="86"/>
    </row>
    <row r="276" spans="1:204" s="85" customFormat="1" x14ac:dyDescent="0.2">
      <c r="A276" s="8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84"/>
      <c r="BV276" s="84"/>
      <c r="BW276" s="84"/>
      <c r="BX276" s="84"/>
      <c r="BY276" s="84"/>
      <c r="BZ276" s="84"/>
      <c r="CA276" s="84"/>
      <c r="CB276" s="84"/>
      <c r="CC276" s="84"/>
      <c r="CD276" s="84"/>
      <c r="CE276" s="84"/>
      <c r="CF276" s="84"/>
      <c r="CG276" s="84"/>
      <c r="CH276" s="84"/>
      <c r="CI276" s="84"/>
      <c r="CJ276" s="84"/>
      <c r="CK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c r="GO276" s="86"/>
      <c r="GP276" s="86"/>
      <c r="GQ276" s="86"/>
      <c r="GR276" s="86"/>
      <c r="GS276" s="86"/>
      <c r="GT276" s="86"/>
      <c r="GU276" s="86"/>
      <c r="GV276" s="86"/>
    </row>
    <row r="277" spans="1:204" s="85" customFormat="1" x14ac:dyDescent="0.2">
      <c r="A277" s="8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84"/>
      <c r="BV277" s="84"/>
      <c r="BW277" s="84"/>
      <c r="BX277" s="84"/>
      <c r="BY277" s="84"/>
      <c r="BZ277" s="84"/>
      <c r="CA277" s="84"/>
      <c r="CB277" s="84"/>
      <c r="CC277" s="84"/>
      <c r="CD277" s="84"/>
      <c r="CE277" s="84"/>
      <c r="CF277" s="84"/>
      <c r="CG277" s="84"/>
      <c r="CH277" s="84"/>
      <c r="CI277" s="84"/>
      <c r="CJ277" s="84"/>
      <c r="CK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c r="GO277" s="86"/>
      <c r="GP277" s="86"/>
      <c r="GQ277" s="86"/>
      <c r="GR277" s="86"/>
      <c r="GS277" s="86"/>
      <c r="GT277" s="86"/>
      <c r="GU277" s="86"/>
      <c r="GV277" s="86"/>
    </row>
    <row r="278" spans="1:204" s="85" customFormat="1" x14ac:dyDescent="0.2">
      <c r="A278" s="8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84"/>
      <c r="BV278" s="84"/>
      <c r="BW278" s="84"/>
      <c r="BX278" s="84"/>
      <c r="BY278" s="84"/>
      <c r="BZ278" s="84"/>
      <c r="CA278" s="84"/>
      <c r="CB278" s="84"/>
      <c r="CC278" s="84"/>
      <c r="CD278" s="84"/>
      <c r="CE278" s="84"/>
      <c r="CF278" s="84"/>
      <c r="CG278" s="84"/>
      <c r="CH278" s="84"/>
      <c r="CI278" s="84"/>
      <c r="CJ278" s="84"/>
      <c r="CK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c r="GO278" s="86"/>
      <c r="GP278" s="86"/>
      <c r="GQ278" s="86"/>
      <c r="GR278" s="86"/>
      <c r="GS278" s="86"/>
      <c r="GT278" s="86"/>
      <c r="GU278" s="86"/>
      <c r="GV278" s="86"/>
    </row>
    <row r="279" spans="1:204" s="85" customFormat="1" x14ac:dyDescent="0.2">
      <c r="A279" s="8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84"/>
      <c r="BV279" s="84"/>
      <c r="BW279" s="84"/>
      <c r="BX279" s="84"/>
      <c r="BY279" s="84"/>
      <c r="BZ279" s="84"/>
      <c r="CA279" s="84"/>
      <c r="CB279" s="84"/>
      <c r="CC279" s="84"/>
      <c r="CD279" s="84"/>
      <c r="CE279" s="84"/>
      <c r="CF279" s="84"/>
      <c r="CG279" s="84"/>
      <c r="CH279" s="84"/>
      <c r="CI279" s="84"/>
      <c r="CJ279" s="84"/>
      <c r="CK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c r="GO279" s="86"/>
      <c r="GP279" s="86"/>
      <c r="GQ279" s="86"/>
      <c r="GR279" s="86"/>
      <c r="GS279" s="86"/>
      <c r="GT279" s="86"/>
      <c r="GU279" s="86"/>
      <c r="GV279" s="86"/>
    </row>
    <row r="280" spans="1:204" s="85" customFormat="1" x14ac:dyDescent="0.2">
      <c r="A280" s="8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84"/>
      <c r="BV280" s="84"/>
      <c r="BW280" s="84"/>
      <c r="BX280" s="84"/>
      <c r="BY280" s="84"/>
      <c r="BZ280" s="84"/>
      <c r="CA280" s="84"/>
      <c r="CB280" s="84"/>
      <c r="CC280" s="84"/>
      <c r="CD280" s="84"/>
      <c r="CE280" s="84"/>
      <c r="CF280" s="84"/>
      <c r="CG280" s="84"/>
      <c r="CH280" s="84"/>
      <c r="CI280" s="84"/>
      <c r="CJ280" s="84"/>
      <c r="CK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c r="GO280" s="86"/>
      <c r="GP280" s="86"/>
      <c r="GQ280" s="86"/>
      <c r="GR280" s="86"/>
      <c r="GS280" s="86"/>
      <c r="GT280" s="86"/>
      <c r="GU280" s="86"/>
      <c r="GV280" s="86"/>
    </row>
    <row r="281" spans="1:204" s="85" customFormat="1" x14ac:dyDescent="0.2">
      <c r="A281" s="8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84"/>
      <c r="BV281" s="84"/>
      <c r="BW281" s="84"/>
      <c r="BX281" s="84"/>
      <c r="BY281" s="84"/>
      <c r="BZ281" s="84"/>
      <c r="CA281" s="84"/>
      <c r="CB281" s="84"/>
      <c r="CC281" s="84"/>
      <c r="CD281" s="84"/>
      <c r="CE281" s="84"/>
      <c r="CF281" s="84"/>
      <c r="CG281" s="84"/>
      <c r="CH281" s="84"/>
      <c r="CI281" s="84"/>
      <c r="CJ281" s="84"/>
      <c r="CK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c r="GO281" s="86"/>
      <c r="GP281" s="86"/>
      <c r="GQ281" s="86"/>
      <c r="GR281" s="86"/>
      <c r="GS281" s="86"/>
      <c r="GT281" s="86"/>
      <c r="GU281" s="86"/>
      <c r="GV281" s="86"/>
    </row>
    <row r="282" spans="1:204" s="85" customFormat="1" x14ac:dyDescent="0.2">
      <c r="A282" s="8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84"/>
      <c r="BV282" s="84"/>
      <c r="BW282" s="84"/>
      <c r="BX282" s="84"/>
      <c r="BY282" s="84"/>
      <c r="BZ282" s="84"/>
      <c r="CA282" s="84"/>
      <c r="CB282" s="84"/>
      <c r="CC282" s="84"/>
      <c r="CD282" s="84"/>
      <c r="CE282" s="84"/>
      <c r="CF282" s="84"/>
      <c r="CG282" s="84"/>
      <c r="CH282" s="84"/>
      <c r="CI282" s="84"/>
      <c r="CJ282" s="84"/>
      <c r="CK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GO282" s="86"/>
      <c r="GP282" s="86"/>
      <c r="GQ282" s="86"/>
      <c r="GR282" s="86"/>
      <c r="GS282" s="86"/>
      <c r="GT282" s="86"/>
      <c r="GU282" s="86"/>
      <c r="GV282" s="86"/>
    </row>
    <row r="283" spans="1:204" s="85" customFormat="1" x14ac:dyDescent="0.2">
      <c r="A283" s="8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84"/>
      <c r="BV283" s="84"/>
      <c r="BW283" s="84"/>
      <c r="BX283" s="84"/>
      <c r="BY283" s="84"/>
      <c r="BZ283" s="84"/>
      <c r="CA283" s="84"/>
      <c r="CB283" s="84"/>
      <c r="CC283" s="84"/>
      <c r="CD283" s="84"/>
      <c r="CE283" s="84"/>
      <c r="CF283" s="84"/>
      <c r="CG283" s="84"/>
      <c r="CH283" s="84"/>
      <c r="CI283" s="84"/>
      <c r="CJ283" s="84"/>
      <c r="CK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c r="GO283" s="86"/>
      <c r="GP283" s="86"/>
      <c r="GQ283" s="86"/>
      <c r="GR283" s="86"/>
      <c r="GS283" s="86"/>
      <c r="GT283" s="86"/>
      <c r="GU283" s="86"/>
      <c r="GV283" s="86"/>
    </row>
    <row r="284" spans="1:204" s="85" customFormat="1" x14ac:dyDescent="0.2">
      <c r="A284" s="8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84"/>
      <c r="BV284" s="84"/>
      <c r="BW284" s="84"/>
      <c r="BX284" s="84"/>
      <c r="BY284" s="84"/>
      <c r="BZ284" s="84"/>
      <c r="CA284" s="84"/>
      <c r="CB284" s="84"/>
      <c r="CC284" s="84"/>
      <c r="CD284" s="84"/>
      <c r="CE284" s="84"/>
      <c r="CF284" s="84"/>
      <c r="CG284" s="84"/>
      <c r="CH284" s="84"/>
      <c r="CI284" s="84"/>
      <c r="CJ284" s="84"/>
      <c r="CK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GO284" s="86"/>
      <c r="GP284" s="86"/>
      <c r="GQ284" s="86"/>
      <c r="GR284" s="86"/>
      <c r="GS284" s="86"/>
      <c r="GT284" s="86"/>
      <c r="GU284" s="86"/>
      <c r="GV284" s="86"/>
    </row>
    <row r="285" spans="1:204" s="85" customFormat="1" x14ac:dyDescent="0.2">
      <c r="A285" s="8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4"/>
      <c r="BC285" s="64"/>
      <c r="BD285" s="64"/>
      <c r="BE285" s="64"/>
      <c r="BF285" s="64"/>
      <c r="BG285" s="64"/>
      <c r="BH285" s="64"/>
      <c r="BI285" s="64"/>
      <c r="BJ285" s="64"/>
      <c r="BK285" s="64"/>
      <c r="BL285" s="64"/>
      <c r="BM285" s="64"/>
      <c r="BN285" s="64"/>
      <c r="BO285" s="64"/>
      <c r="BP285" s="64"/>
      <c r="BQ285" s="64"/>
      <c r="BR285" s="64"/>
      <c r="BS285" s="64"/>
      <c r="BT285" s="64"/>
      <c r="BU285" s="84"/>
      <c r="BV285" s="84"/>
      <c r="BW285" s="84"/>
      <c r="BX285" s="84"/>
      <c r="BY285" s="84"/>
      <c r="BZ285" s="84"/>
      <c r="CA285" s="84"/>
      <c r="CB285" s="84"/>
      <c r="CC285" s="84"/>
      <c r="CD285" s="84"/>
      <c r="CE285" s="84"/>
      <c r="CF285" s="84"/>
      <c r="CG285" s="84"/>
      <c r="CH285" s="84"/>
      <c r="CI285" s="84"/>
      <c r="CJ285" s="84"/>
      <c r="CK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c r="GO285" s="86"/>
      <c r="GP285" s="86"/>
      <c r="GQ285" s="86"/>
      <c r="GR285" s="86"/>
      <c r="GS285" s="86"/>
      <c r="GT285" s="86"/>
      <c r="GU285" s="86"/>
      <c r="GV285" s="86"/>
    </row>
    <row r="286" spans="1:204" s="85" customFormat="1" x14ac:dyDescent="0.2">
      <c r="A286" s="8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c r="BL286" s="64"/>
      <c r="BM286" s="64"/>
      <c r="BN286" s="64"/>
      <c r="BO286" s="64"/>
      <c r="BP286" s="64"/>
      <c r="BQ286" s="64"/>
      <c r="BR286" s="64"/>
      <c r="BS286" s="64"/>
      <c r="BT286" s="64"/>
      <c r="BU286" s="84"/>
      <c r="BV286" s="84"/>
      <c r="BW286" s="84"/>
      <c r="BX286" s="84"/>
      <c r="BY286" s="84"/>
      <c r="BZ286" s="84"/>
      <c r="CA286" s="84"/>
      <c r="CB286" s="84"/>
      <c r="CC286" s="84"/>
      <c r="CD286" s="84"/>
      <c r="CE286" s="84"/>
      <c r="CF286" s="84"/>
      <c r="CG286" s="84"/>
      <c r="CH286" s="84"/>
      <c r="CI286" s="84"/>
      <c r="CJ286" s="84"/>
      <c r="CK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c r="GO286" s="86"/>
      <c r="GP286" s="86"/>
      <c r="GQ286" s="86"/>
      <c r="GR286" s="86"/>
      <c r="GS286" s="86"/>
      <c r="GT286" s="86"/>
      <c r="GU286" s="86"/>
      <c r="GV286" s="86"/>
    </row>
    <row r="287" spans="1:204" s="85" customFormat="1" x14ac:dyDescent="0.2">
      <c r="A287" s="8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4"/>
      <c r="BC287" s="64"/>
      <c r="BD287" s="64"/>
      <c r="BE287" s="64"/>
      <c r="BF287" s="64"/>
      <c r="BG287" s="64"/>
      <c r="BH287" s="64"/>
      <c r="BI287" s="64"/>
      <c r="BJ287" s="64"/>
      <c r="BK287" s="64"/>
      <c r="BL287" s="64"/>
      <c r="BM287" s="64"/>
      <c r="BN287" s="64"/>
      <c r="BO287" s="64"/>
      <c r="BP287" s="64"/>
      <c r="BQ287" s="64"/>
      <c r="BR287" s="64"/>
      <c r="BS287" s="64"/>
      <c r="BT287" s="64"/>
      <c r="BU287" s="84"/>
      <c r="BV287" s="84"/>
      <c r="BW287" s="84"/>
      <c r="BX287" s="84"/>
      <c r="BY287" s="84"/>
      <c r="BZ287" s="84"/>
      <c r="CA287" s="84"/>
      <c r="CB287" s="84"/>
      <c r="CC287" s="84"/>
      <c r="CD287" s="84"/>
      <c r="CE287" s="84"/>
      <c r="CF287" s="84"/>
      <c r="CG287" s="84"/>
      <c r="CH287" s="84"/>
      <c r="CI287" s="84"/>
      <c r="CJ287" s="84"/>
      <c r="CK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c r="GO287" s="86"/>
      <c r="GP287" s="86"/>
      <c r="GQ287" s="86"/>
      <c r="GR287" s="86"/>
      <c r="GS287" s="86"/>
      <c r="GT287" s="86"/>
      <c r="GU287" s="86"/>
      <c r="GV287" s="86"/>
    </row>
    <row r="288" spans="1:204" s="85" customFormat="1" x14ac:dyDescent="0.2">
      <c r="A288" s="8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P288" s="64"/>
      <c r="BQ288" s="64"/>
      <c r="BR288" s="64"/>
      <c r="BS288" s="64"/>
      <c r="BT288" s="64"/>
      <c r="BU288" s="84"/>
      <c r="BV288" s="84"/>
      <c r="BW288" s="84"/>
      <c r="BX288" s="84"/>
      <c r="BY288" s="84"/>
      <c r="BZ288" s="84"/>
      <c r="CA288" s="84"/>
      <c r="CB288" s="84"/>
      <c r="CC288" s="84"/>
      <c r="CD288" s="84"/>
      <c r="CE288" s="84"/>
      <c r="CF288" s="84"/>
      <c r="CG288" s="84"/>
      <c r="CH288" s="84"/>
      <c r="CI288" s="84"/>
      <c r="CJ288" s="84"/>
      <c r="CK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c r="GO288" s="86"/>
      <c r="GP288" s="86"/>
      <c r="GQ288" s="86"/>
      <c r="GR288" s="86"/>
      <c r="GS288" s="86"/>
      <c r="GT288" s="86"/>
      <c r="GU288" s="86"/>
      <c r="GV288" s="86"/>
    </row>
    <row r="289" spans="1:204" s="85" customFormat="1" x14ac:dyDescent="0.2">
      <c r="A289" s="8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84"/>
      <c r="BV289" s="84"/>
      <c r="BW289" s="84"/>
      <c r="BX289" s="84"/>
      <c r="BY289" s="84"/>
      <c r="BZ289" s="84"/>
      <c r="CA289" s="84"/>
      <c r="CB289" s="84"/>
      <c r="CC289" s="84"/>
      <c r="CD289" s="84"/>
      <c r="CE289" s="84"/>
      <c r="CF289" s="84"/>
      <c r="CG289" s="84"/>
      <c r="CH289" s="84"/>
      <c r="CI289" s="84"/>
      <c r="CJ289" s="84"/>
      <c r="CK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GO289" s="86"/>
      <c r="GP289" s="86"/>
      <c r="GQ289" s="86"/>
      <c r="GR289" s="86"/>
      <c r="GS289" s="86"/>
      <c r="GT289" s="86"/>
      <c r="GU289" s="86"/>
      <c r="GV289" s="86"/>
    </row>
    <row r="290" spans="1:204" s="85" customFormat="1" x14ac:dyDescent="0.2">
      <c r="A290" s="8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84"/>
      <c r="BV290" s="84"/>
      <c r="BW290" s="84"/>
      <c r="BX290" s="84"/>
      <c r="BY290" s="84"/>
      <c r="BZ290" s="84"/>
      <c r="CA290" s="84"/>
      <c r="CB290" s="84"/>
      <c r="CC290" s="84"/>
      <c r="CD290" s="84"/>
      <c r="CE290" s="84"/>
      <c r="CF290" s="84"/>
      <c r="CG290" s="84"/>
      <c r="CH290" s="84"/>
      <c r="CI290" s="84"/>
      <c r="CJ290" s="84"/>
      <c r="CK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GO290" s="86"/>
      <c r="GP290" s="86"/>
      <c r="GQ290" s="86"/>
      <c r="GR290" s="86"/>
      <c r="GS290" s="86"/>
      <c r="GT290" s="86"/>
      <c r="GU290" s="86"/>
      <c r="GV290" s="86"/>
    </row>
    <row r="291" spans="1:204" s="85" customFormat="1" x14ac:dyDescent="0.2">
      <c r="A291" s="8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64"/>
      <c r="BR291" s="64"/>
      <c r="BS291" s="64"/>
      <c r="BT291" s="64"/>
      <c r="BU291" s="84"/>
      <c r="BV291" s="84"/>
      <c r="BW291" s="84"/>
      <c r="BX291" s="84"/>
      <c r="BY291" s="84"/>
      <c r="BZ291" s="84"/>
      <c r="CA291" s="84"/>
      <c r="CB291" s="84"/>
      <c r="CC291" s="84"/>
      <c r="CD291" s="84"/>
      <c r="CE291" s="84"/>
      <c r="CF291" s="84"/>
      <c r="CG291" s="84"/>
      <c r="CH291" s="84"/>
      <c r="CI291" s="84"/>
      <c r="CJ291" s="84"/>
      <c r="CK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GO291" s="86"/>
      <c r="GP291" s="86"/>
      <c r="GQ291" s="86"/>
      <c r="GR291" s="86"/>
      <c r="GS291" s="86"/>
      <c r="GT291" s="86"/>
      <c r="GU291" s="86"/>
      <c r="GV291" s="86"/>
    </row>
    <row r="292" spans="1:204" s="85" customFormat="1" x14ac:dyDescent="0.2">
      <c r="A292" s="8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c r="BL292" s="64"/>
      <c r="BM292" s="64"/>
      <c r="BN292" s="64"/>
      <c r="BO292" s="64"/>
      <c r="BP292" s="64"/>
      <c r="BQ292" s="64"/>
      <c r="BR292" s="64"/>
      <c r="BS292" s="64"/>
      <c r="BT292" s="64"/>
      <c r="BU292" s="84"/>
      <c r="BV292" s="84"/>
      <c r="BW292" s="84"/>
      <c r="BX292" s="84"/>
      <c r="BY292" s="84"/>
      <c r="BZ292" s="84"/>
      <c r="CA292" s="84"/>
      <c r="CB292" s="84"/>
      <c r="CC292" s="84"/>
      <c r="CD292" s="84"/>
      <c r="CE292" s="84"/>
      <c r="CF292" s="84"/>
      <c r="CG292" s="84"/>
      <c r="CH292" s="84"/>
      <c r="CI292" s="84"/>
      <c r="CJ292" s="84"/>
      <c r="CK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GO292" s="86"/>
      <c r="GP292" s="86"/>
      <c r="GQ292" s="86"/>
      <c r="GR292" s="86"/>
      <c r="GS292" s="86"/>
      <c r="GT292" s="86"/>
      <c r="GU292" s="86"/>
      <c r="GV292" s="86"/>
    </row>
    <row r="293" spans="1:204" s="85" customFormat="1" x14ac:dyDescent="0.2">
      <c r="A293" s="8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c r="BL293" s="64"/>
      <c r="BM293" s="64"/>
      <c r="BN293" s="64"/>
      <c r="BO293" s="64"/>
      <c r="BP293" s="64"/>
      <c r="BQ293" s="64"/>
      <c r="BR293" s="64"/>
      <c r="BS293" s="64"/>
      <c r="BT293" s="64"/>
      <c r="BU293" s="84"/>
      <c r="BV293" s="84"/>
      <c r="BW293" s="84"/>
      <c r="BX293" s="84"/>
      <c r="BY293" s="84"/>
      <c r="BZ293" s="84"/>
      <c r="CA293" s="84"/>
      <c r="CB293" s="84"/>
      <c r="CC293" s="84"/>
      <c r="CD293" s="84"/>
      <c r="CE293" s="84"/>
      <c r="CF293" s="84"/>
      <c r="CG293" s="84"/>
      <c r="CH293" s="84"/>
      <c r="CI293" s="84"/>
      <c r="CJ293" s="84"/>
      <c r="CK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GO293" s="86"/>
      <c r="GP293" s="86"/>
      <c r="GQ293" s="86"/>
      <c r="GR293" s="86"/>
      <c r="GS293" s="86"/>
      <c r="GT293" s="86"/>
      <c r="GU293" s="86"/>
      <c r="GV293" s="86"/>
    </row>
    <row r="294" spans="1:204" s="85" customFormat="1" x14ac:dyDescent="0.2">
      <c r="A294" s="8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84"/>
      <c r="BV294" s="84"/>
      <c r="BW294" s="84"/>
      <c r="BX294" s="84"/>
      <c r="BY294" s="84"/>
      <c r="BZ294" s="84"/>
      <c r="CA294" s="84"/>
      <c r="CB294" s="84"/>
      <c r="CC294" s="84"/>
      <c r="CD294" s="84"/>
      <c r="CE294" s="84"/>
      <c r="CF294" s="84"/>
      <c r="CG294" s="84"/>
      <c r="CH294" s="84"/>
      <c r="CI294" s="84"/>
      <c r="CJ294" s="84"/>
      <c r="CK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GO294" s="86"/>
      <c r="GP294" s="86"/>
      <c r="GQ294" s="86"/>
      <c r="GR294" s="86"/>
      <c r="GS294" s="86"/>
      <c r="GT294" s="86"/>
      <c r="GU294" s="86"/>
      <c r="GV294" s="86"/>
    </row>
    <row r="295" spans="1:204" s="85" customFormat="1" x14ac:dyDescent="0.2">
      <c r="A295" s="8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4"/>
      <c r="BT295" s="64"/>
      <c r="BU295" s="84"/>
      <c r="BV295" s="84"/>
      <c r="BW295" s="84"/>
      <c r="BX295" s="84"/>
      <c r="BY295" s="84"/>
      <c r="BZ295" s="84"/>
      <c r="CA295" s="84"/>
      <c r="CB295" s="84"/>
      <c r="CC295" s="84"/>
      <c r="CD295" s="84"/>
      <c r="CE295" s="84"/>
      <c r="CF295" s="84"/>
      <c r="CG295" s="84"/>
      <c r="CH295" s="84"/>
      <c r="CI295" s="84"/>
      <c r="CJ295" s="84"/>
      <c r="CK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GO295" s="86"/>
      <c r="GP295" s="86"/>
      <c r="GQ295" s="86"/>
      <c r="GR295" s="86"/>
      <c r="GS295" s="86"/>
      <c r="GT295" s="86"/>
      <c r="GU295" s="86"/>
      <c r="GV295" s="86"/>
    </row>
    <row r="296" spans="1:204" s="85" customFormat="1" x14ac:dyDescent="0.2">
      <c r="A296" s="8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64"/>
      <c r="BR296" s="64"/>
      <c r="BS296" s="64"/>
      <c r="BT296" s="64"/>
      <c r="BU296" s="84"/>
      <c r="BV296" s="84"/>
      <c r="BW296" s="84"/>
      <c r="BX296" s="84"/>
      <c r="BY296" s="84"/>
      <c r="BZ296" s="84"/>
      <c r="CA296" s="84"/>
      <c r="CB296" s="84"/>
      <c r="CC296" s="84"/>
      <c r="CD296" s="84"/>
      <c r="CE296" s="84"/>
      <c r="CF296" s="84"/>
      <c r="CG296" s="84"/>
      <c r="CH296" s="84"/>
      <c r="CI296" s="84"/>
      <c r="CJ296" s="84"/>
      <c r="CK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GO296" s="86"/>
      <c r="GP296" s="86"/>
      <c r="GQ296" s="86"/>
      <c r="GR296" s="86"/>
      <c r="GS296" s="86"/>
      <c r="GT296" s="86"/>
      <c r="GU296" s="86"/>
      <c r="GV296" s="86"/>
    </row>
    <row r="297" spans="1:204" s="85" customFormat="1" x14ac:dyDescent="0.2">
      <c r="A297" s="8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64"/>
      <c r="BR297" s="64"/>
      <c r="BS297" s="64"/>
      <c r="BT297" s="64"/>
      <c r="BU297" s="84"/>
      <c r="BV297" s="84"/>
      <c r="BW297" s="84"/>
      <c r="BX297" s="84"/>
      <c r="BY297" s="84"/>
      <c r="BZ297" s="84"/>
      <c r="CA297" s="84"/>
      <c r="CB297" s="84"/>
      <c r="CC297" s="84"/>
      <c r="CD297" s="84"/>
      <c r="CE297" s="84"/>
      <c r="CF297" s="84"/>
      <c r="CG297" s="84"/>
      <c r="CH297" s="84"/>
      <c r="CI297" s="84"/>
      <c r="CJ297" s="84"/>
      <c r="CK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GO297" s="86"/>
      <c r="GP297" s="86"/>
      <c r="GQ297" s="86"/>
      <c r="GR297" s="86"/>
      <c r="GS297" s="86"/>
      <c r="GT297" s="86"/>
      <c r="GU297" s="86"/>
      <c r="GV297" s="86"/>
    </row>
    <row r="298" spans="1:204" s="85" customFormat="1" x14ac:dyDescent="0.2">
      <c r="A298" s="8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84"/>
      <c r="BV298" s="84"/>
      <c r="BW298" s="84"/>
      <c r="BX298" s="84"/>
      <c r="BY298" s="84"/>
      <c r="BZ298" s="84"/>
      <c r="CA298" s="84"/>
      <c r="CB298" s="84"/>
      <c r="CC298" s="84"/>
      <c r="CD298" s="84"/>
      <c r="CE298" s="84"/>
      <c r="CF298" s="84"/>
      <c r="CG298" s="84"/>
      <c r="CH298" s="84"/>
      <c r="CI298" s="84"/>
      <c r="CJ298" s="84"/>
      <c r="CK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GO298" s="86"/>
      <c r="GP298" s="86"/>
      <c r="GQ298" s="86"/>
      <c r="GR298" s="86"/>
      <c r="GS298" s="86"/>
      <c r="GT298" s="86"/>
      <c r="GU298" s="86"/>
      <c r="GV298" s="86"/>
    </row>
    <row r="299" spans="1:204" s="85" customFormat="1" x14ac:dyDescent="0.2">
      <c r="A299" s="8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84"/>
      <c r="BV299" s="84"/>
      <c r="BW299" s="84"/>
      <c r="BX299" s="84"/>
      <c r="BY299" s="84"/>
      <c r="BZ299" s="84"/>
      <c r="CA299" s="84"/>
      <c r="CB299" s="84"/>
      <c r="CC299" s="84"/>
      <c r="CD299" s="84"/>
      <c r="CE299" s="84"/>
      <c r="CF299" s="84"/>
      <c r="CG299" s="84"/>
      <c r="CH299" s="84"/>
      <c r="CI299" s="84"/>
      <c r="CJ299" s="84"/>
      <c r="CK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GO299" s="86"/>
      <c r="GP299" s="86"/>
      <c r="GQ299" s="86"/>
      <c r="GR299" s="86"/>
      <c r="GS299" s="86"/>
      <c r="GT299" s="86"/>
      <c r="GU299" s="86"/>
      <c r="GV299" s="86"/>
    </row>
    <row r="300" spans="1:204" s="85" customFormat="1" x14ac:dyDescent="0.2">
      <c r="A300" s="8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84"/>
      <c r="BV300" s="84"/>
      <c r="BW300" s="84"/>
      <c r="BX300" s="84"/>
      <c r="BY300" s="84"/>
      <c r="BZ300" s="84"/>
      <c r="CA300" s="84"/>
      <c r="CB300" s="84"/>
      <c r="CC300" s="84"/>
      <c r="CD300" s="84"/>
      <c r="CE300" s="84"/>
      <c r="CF300" s="84"/>
      <c r="CG300" s="84"/>
      <c r="CH300" s="84"/>
      <c r="CI300" s="84"/>
      <c r="CJ300" s="84"/>
      <c r="CK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GO300" s="86"/>
      <c r="GP300" s="86"/>
      <c r="GQ300" s="86"/>
      <c r="GR300" s="86"/>
      <c r="GS300" s="86"/>
      <c r="GT300" s="86"/>
      <c r="GU300" s="86"/>
      <c r="GV300" s="86"/>
    </row>
    <row r="301" spans="1:204" s="85" customFormat="1" x14ac:dyDescent="0.2">
      <c r="A301" s="8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84"/>
      <c r="BV301" s="84"/>
      <c r="BW301" s="84"/>
      <c r="BX301" s="84"/>
      <c r="BY301" s="84"/>
      <c r="BZ301" s="84"/>
      <c r="CA301" s="84"/>
      <c r="CB301" s="84"/>
      <c r="CC301" s="84"/>
      <c r="CD301" s="84"/>
      <c r="CE301" s="84"/>
      <c r="CF301" s="84"/>
      <c r="CG301" s="84"/>
      <c r="CH301" s="84"/>
      <c r="CI301" s="84"/>
      <c r="CJ301" s="84"/>
      <c r="CK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GO301" s="86"/>
      <c r="GP301" s="86"/>
      <c r="GQ301" s="86"/>
      <c r="GR301" s="86"/>
      <c r="GS301" s="86"/>
      <c r="GT301" s="86"/>
      <c r="GU301" s="86"/>
      <c r="GV301" s="86"/>
    </row>
    <row r="302" spans="1:204" s="85" customFormat="1" x14ac:dyDescent="0.2">
      <c r="A302" s="8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84"/>
      <c r="BV302" s="84"/>
      <c r="BW302" s="84"/>
      <c r="BX302" s="84"/>
      <c r="BY302" s="84"/>
      <c r="BZ302" s="84"/>
      <c r="CA302" s="84"/>
      <c r="CB302" s="84"/>
      <c r="CC302" s="84"/>
      <c r="CD302" s="84"/>
      <c r="CE302" s="84"/>
      <c r="CF302" s="84"/>
      <c r="CG302" s="84"/>
      <c r="CH302" s="84"/>
      <c r="CI302" s="84"/>
      <c r="CJ302" s="84"/>
      <c r="CK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c r="GO302" s="86"/>
      <c r="GP302" s="86"/>
      <c r="GQ302" s="86"/>
      <c r="GR302" s="86"/>
      <c r="GS302" s="86"/>
      <c r="GT302" s="86"/>
      <c r="GU302" s="86"/>
      <c r="GV302" s="86"/>
    </row>
    <row r="303" spans="1:204" s="85" customFormat="1" x14ac:dyDescent="0.2">
      <c r="A303" s="8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64"/>
      <c r="BR303" s="64"/>
      <c r="BS303" s="64"/>
      <c r="BT303" s="64"/>
      <c r="BU303" s="84"/>
      <c r="BV303" s="84"/>
      <c r="BW303" s="84"/>
      <c r="BX303" s="84"/>
      <c r="BY303" s="84"/>
      <c r="BZ303" s="84"/>
      <c r="CA303" s="84"/>
      <c r="CB303" s="84"/>
      <c r="CC303" s="84"/>
      <c r="CD303" s="84"/>
      <c r="CE303" s="84"/>
      <c r="CF303" s="84"/>
      <c r="CG303" s="84"/>
      <c r="CH303" s="84"/>
      <c r="CI303" s="84"/>
      <c r="CJ303" s="84"/>
      <c r="CK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c r="GO303" s="86"/>
      <c r="GP303" s="86"/>
      <c r="GQ303" s="86"/>
      <c r="GR303" s="86"/>
      <c r="GS303" s="86"/>
      <c r="GT303" s="86"/>
      <c r="GU303" s="86"/>
      <c r="GV303" s="86"/>
    </row>
    <row r="304" spans="1:204" s="85" customFormat="1" x14ac:dyDescent="0.2">
      <c r="A304" s="8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c r="BL304" s="64"/>
      <c r="BM304" s="64"/>
      <c r="BN304" s="64"/>
      <c r="BO304" s="64"/>
      <c r="BP304" s="64"/>
      <c r="BQ304" s="64"/>
      <c r="BR304" s="64"/>
      <c r="BS304" s="64"/>
      <c r="BT304" s="64"/>
      <c r="BU304" s="84"/>
      <c r="BV304" s="84"/>
      <c r="BW304" s="84"/>
      <c r="BX304" s="84"/>
      <c r="BY304" s="84"/>
      <c r="BZ304" s="84"/>
      <c r="CA304" s="84"/>
      <c r="CB304" s="84"/>
      <c r="CC304" s="84"/>
      <c r="CD304" s="84"/>
      <c r="CE304" s="84"/>
      <c r="CF304" s="84"/>
      <c r="CG304" s="84"/>
      <c r="CH304" s="84"/>
      <c r="CI304" s="84"/>
      <c r="CJ304" s="84"/>
      <c r="CK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c r="GO304" s="86"/>
      <c r="GP304" s="86"/>
      <c r="GQ304" s="86"/>
      <c r="GR304" s="86"/>
      <c r="GS304" s="86"/>
      <c r="GT304" s="86"/>
      <c r="GU304" s="86"/>
      <c r="GV304" s="86"/>
    </row>
    <row r="305" spans="1:204" s="85" customFormat="1" x14ac:dyDescent="0.2">
      <c r="A305" s="8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84"/>
      <c r="BV305" s="84"/>
      <c r="BW305" s="84"/>
      <c r="BX305" s="84"/>
      <c r="BY305" s="84"/>
      <c r="BZ305" s="84"/>
      <c r="CA305" s="84"/>
      <c r="CB305" s="84"/>
      <c r="CC305" s="84"/>
      <c r="CD305" s="84"/>
      <c r="CE305" s="84"/>
      <c r="CF305" s="84"/>
      <c r="CG305" s="84"/>
      <c r="CH305" s="84"/>
      <c r="CI305" s="84"/>
      <c r="CJ305" s="84"/>
      <c r="CK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GO305" s="86"/>
      <c r="GP305" s="86"/>
      <c r="GQ305" s="86"/>
      <c r="GR305" s="86"/>
      <c r="GS305" s="86"/>
      <c r="GT305" s="86"/>
      <c r="GU305" s="86"/>
      <c r="GV305" s="86"/>
    </row>
    <row r="306" spans="1:204" s="85" customFormat="1" x14ac:dyDescent="0.2">
      <c r="A306" s="8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84"/>
      <c r="BV306" s="84"/>
      <c r="BW306" s="84"/>
      <c r="BX306" s="84"/>
      <c r="BY306" s="84"/>
      <c r="BZ306" s="84"/>
      <c r="CA306" s="84"/>
      <c r="CB306" s="84"/>
      <c r="CC306" s="84"/>
      <c r="CD306" s="84"/>
      <c r="CE306" s="84"/>
      <c r="CF306" s="84"/>
      <c r="CG306" s="84"/>
      <c r="CH306" s="84"/>
      <c r="CI306" s="84"/>
      <c r="CJ306" s="84"/>
      <c r="CK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GO306" s="86"/>
      <c r="GP306" s="86"/>
      <c r="GQ306" s="86"/>
      <c r="GR306" s="86"/>
      <c r="GS306" s="86"/>
      <c r="GT306" s="86"/>
      <c r="GU306" s="86"/>
      <c r="GV306" s="86"/>
    </row>
    <row r="307" spans="1:204" s="85" customFormat="1" x14ac:dyDescent="0.2">
      <c r="A307" s="8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c r="BL307" s="64"/>
      <c r="BM307" s="64"/>
      <c r="BN307" s="64"/>
      <c r="BO307" s="64"/>
      <c r="BP307" s="64"/>
      <c r="BQ307" s="64"/>
      <c r="BR307" s="64"/>
      <c r="BS307" s="64"/>
      <c r="BT307" s="64"/>
      <c r="BU307" s="84"/>
      <c r="BV307" s="84"/>
      <c r="BW307" s="84"/>
      <c r="BX307" s="84"/>
      <c r="BY307" s="84"/>
      <c r="BZ307" s="84"/>
      <c r="CA307" s="84"/>
      <c r="CB307" s="84"/>
      <c r="CC307" s="84"/>
      <c r="CD307" s="84"/>
      <c r="CE307" s="84"/>
      <c r="CF307" s="84"/>
      <c r="CG307" s="84"/>
      <c r="CH307" s="84"/>
      <c r="CI307" s="84"/>
      <c r="CJ307" s="84"/>
      <c r="CK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GO307" s="86"/>
      <c r="GP307" s="86"/>
      <c r="GQ307" s="86"/>
      <c r="GR307" s="86"/>
      <c r="GS307" s="86"/>
      <c r="GT307" s="86"/>
      <c r="GU307" s="86"/>
      <c r="GV307" s="86"/>
    </row>
    <row r="308" spans="1:204" s="85" customFormat="1" x14ac:dyDescent="0.2">
      <c r="A308" s="8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84"/>
      <c r="BV308" s="84"/>
      <c r="BW308" s="84"/>
      <c r="BX308" s="84"/>
      <c r="BY308" s="84"/>
      <c r="BZ308" s="84"/>
      <c r="CA308" s="84"/>
      <c r="CB308" s="84"/>
      <c r="CC308" s="84"/>
      <c r="CD308" s="84"/>
      <c r="CE308" s="84"/>
      <c r="CF308" s="84"/>
      <c r="CG308" s="84"/>
      <c r="CH308" s="84"/>
      <c r="CI308" s="84"/>
      <c r="CJ308" s="84"/>
      <c r="CK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GO308" s="86"/>
      <c r="GP308" s="86"/>
      <c r="GQ308" s="86"/>
      <c r="GR308" s="86"/>
      <c r="GS308" s="86"/>
      <c r="GT308" s="86"/>
      <c r="GU308" s="86"/>
      <c r="GV308" s="86"/>
    </row>
    <row r="309" spans="1:204" s="85" customFormat="1" x14ac:dyDescent="0.2">
      <c r="A309" s="8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c r="BL309" s="64"/>
      <c r="BM309" s="64"/>
      <c r="BN309" s="64"/>
      <c r="BO309" s="64"/>
      <c r="BP309" s="64"/>
      <c r="BQ309" s="64"/>
      <c r="BR309" s="64"/>
      <c r="BS309" s="64"/>
      <c r="BT309" s="64"/>
      <c r="BU309" s="84"/>
      <c r="BV309" s="84"/>
      <c r="BW309" s="84"/>
      <c r="BX309" s="84"/>
      <c r="BY309" s="84"/>
      <c r="BZ309" s="84"/>
      <c r="CA309" s="84"/>
      <c r="CB309" s="84"/>
      <c r="CC309" s="84"/>
      <c r="CD309" s="84"/>
      <c r="CE309" s="84"/>
      <c r="CF309" s="84"/>
      <c r="CG309" s="84"/>
      <c r="CH309" s="84"/>
      <c r="CI309" s="84"/>
      <c r="CJ309" s="84"/>
      <c r="CK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GO309" s="86"/>
      <c r="GP309" s="86"/>
      <c r="GQ309" s="86"/>
      <c r="GR309" s="86"/>
      <c r="GS309" s="86"/>
      <c r="GT309" s="86"/>
      <c r="GU309" s="86"/>
      <c r="GV309" s="86"/>
    </row>
    <row r="310" spans="1:204" s="85" customFormat="1" x14ac:dyDescent="0.2">
      <c r="A310" s="8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c r="BL310" s="64"/>
      <c r="BM310" s="64"/>
      <c r="BN310" s="64"/>
      <c r="BO310" s="64"/>
      <c r="BP310" s="64"/>
      <c r="BQ310" s="64"/>
      <c r="BR310" s="64"/>
      <c r="BS310" s="64"/>
      <c r="BT310" s="64"/>
      <c r="BU310" s="84"/>
      <c r="BV310" s="84"/>
      <c r="BW310" s="84"/>
      <c r="BX310" s="84"/>
      <c r="BY310" s="84"/>
      <c r="BZ310" s="84"/>
      <c r="CA310" s="84"/>
      <c r="CB310" s="84"/>
      <c r="CC310" s="84"/>
      <c r="CD310" s="84"/>
      <c r="CE310" s="84"/>
      <c r="CF310" s="84"/>
      <c r="CG310" s="84"/>
      <c r="CH310" s="84"/>
      <c r="CI310" s="84"/>
      <c r="CJ310" s="84"/>
      <c r="CK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GO310" s="86"/>
      <c r="GP310" s="86"/>
      <c r="GQ310" s="86"/>
      <c r="GR310" s="86"/>
      <c r="GS310" s="86"/>
      <c r="GT310" s="86"/>
      <c r="GU310" s="86"/>
      <c r="GV310" s="86"/>
    </row>
    <row r="311" spans="1:204" s="85" customFormat="1" x14ac:dyDescent="0.2">
      <c r="A311" s="8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c r="BL311" s="64"/>
      <c r="BM311" s="64"/>
      <c r="BN311" s="64"/>
      <c r="BO311" s="64"/>
      <c r="BP311" s="64"/>
      <c r="BQ311" s="64"/>
      <c r="BR311" s="64"/>
      <c r="BS311" s="64"/>
      <c r="BT311" s="64"/>
      <c r="BU311" s="84"/>
      <c r="BV311" s="84"/>
      <c r="BW311" s="84"/>
      <c r="BX311" s="84"/>
      <c r="BY311" s="84"/>
      <c r="BZ311" s="84"/>
      <c r="CA311" s="84"/>
      <c r="CB311" s="84"/>
      <c r="CC311" s="84"/>
      <c r="CD311" s="84"/>
      <c r="CE311" s="84"/>
      <c r="CF311" s="84"/>
      <c r="CG311" s="84"/>
      <c r="CH311" s="84"/>
      <c r="CI311" s="84"/>
      <c r="CJ311" s="84"/>
      <c r="CK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GO311" s="86"/>
      <c r="GP311" s="86"/>
      <c r="GQ311" s="86"/>
      <c r="GR311" s="86"/>
      <c r="GS311" s="86"/>
      <c r="GT311" s="86"/>
      <c r="GU311" s="86"/>
      <c r="GV311" s="86"/>
    </row>
    <row r="312" spans="1:204" s="85" customFormat="1" x14ac:dyDescent="0.2">
      <c r="A312" s="8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c r="BL312" s="64"/>
      <c r="BM312" s="64"/>
      <c r="BN312" s="64"/>
      <c r="BO312" s="64"/>
      <c r="BP312" s="64"/>
      <c r="BQ312" s="64"/>
      <c r="BR312" s="64"/>
      <c r="BS312" s="64"/>
      <c r="BT312" s="64"/>
      <c r="BU312" s="84"/>
      <c r="BV312" s="84"/>
      <c r="BW312" s="84"/>
      <c r="BX312" s="84"/>
      <c r="BY312" s="84"/>
      <c r="BZ312" s="84"/>
      <c r="CA312" s="84"/>
      <c r="CB312" s="84"/>
      <c r="CC312" s="84"/>
      <c r="CD312" s="84"/>
      <c r="CE312" s="84"/>
      <c r="CF312" s="84"/>
      <c r="CG312" s="84"/>
      <c r="CH312" s="84"/>
      <c r="CI312" s="84"/>
      <c r="CJ312" s="84"/>
      <c r="CK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GO312" s="86"/>
      <c r="GP312" s="86"/>
      <c r="GQ312" s="86"/>
      <c r="GR312" s="86"/>
      <c r="GS312" s="86"/>
      <c r="GT312" s="86"/>
      <c r="GU312" s="86"/>
      <c r="GV312" s="86"/>
    </row>
    <row r="313" spans="1:204" s="85" customFormat="1" x14ac:dyDescent="0.2">
      <c r="A313" s="8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84"/>
      <c r="BV313" s="84"/>
      <c r="BW313" s="84"/>
      <c r="BX313" s="84"/>
      <c r="BY313" s="84"/>
      <c r="BZ313" s="84"/>
      <c r="CA313" s="84"/>
      <c r="CB313" s="84"/>
      <c r="CC313" s="84"/>
      <c r="CD313" s="84"/>
      <c r="CE313" s="84"/>
      <c r="CF313" s="84"/>
      <c r="CG313" s="84"/>
      <c r="CH313" s="84"/>
      <c r="CI313" s="84"/>
      <c r="CJ313" s="84"/>
      <c r="CK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GO313" s="86"/>
      <c r="GP313" s="86"/>
      <c r="GQ313" s="86"/>
      <c r="GR313" s="86"/>
      <c r="GS313" s="86"/>
      <c r="GT313" s="86"/>
      <c r="GU313" s="86"/>
      <c r="GV313" s="86"/>
    </row>
    <row r="314" spans="1:204" s="85" customFormat="1" x14ac:dyDescent="0.2">
      <c r="A314" s="8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84"/>
      <c r="BV314" s="84"/>
      <c r="BW314" s="84"/>
      <c r="BX314" s="84"/>
      <c r="BY314" s="84"/>
      <c r="BZ314" s="84"/>
      <c r="CA314" s="84"/>
      <c r="CB314" s="84"/>
      <c r="CC314" s="84"/>
      <c r="CD314" s="84"/>
      <c r="CE314" s="84"/>
      <c r="CF314" s="84"/>
      <c r="CG314" s="84"/>
      <c r="CH314" s="84"/>
      <c r="CI314" s="84"/>
      <c r="CJ314" s="84"/>
      <c r="CK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GO314" s="86"/>
      <c r="GP314" s="86"/>
      <c r="GQ314" s="86"/>
      <c r="GR314" s="86"/>
      <c r="GS314" s="86"/>
      <c r="GT314" s="86"/>
      <c r="GU314" s="86"/>
      <c r="GV314" s="86"/>
    </row>
    <row r="315" spans="1:204" s="85" customFormat="1" x14ac:dyDescent="0.2">
      <c r="A315" s="8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84"/>
      <c r="BV315" s="84"/>
      <c r="BW315" s="84"/>
      <c r="BX315" s="84"/>
      <c r="BY315" s="84"/>
      <c r="BZ315" s="84"/>
      <c r="CA315" s="84"/>
      <c r="CB315" s="84"/>
      <c r="CC315" s="84"/>
      <c r="CD315" s="84"/>
      <c r="CE315" s="84"/>
      <c r="CF315" s="84"/>
      <c r="CG315" s="84"/>
      <c r="CH315" s="84"/>
      <c r="CI315" s="84"/>
      <c r="CJ315" s="84"/>
      <c r="CK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GO315" s="86"/>
      <c r="GP315" s="86"/>
      <c r="GQ315" s="86"/>
      <c r="GR315" s="86"/>
      <c r="GS315" s="86"/>
      <c r="GT315" s="86"/>
      <c r="GU315" s="86"/>
      <c r="GV315" s="86"/>
    </row>
    <row r="316" spans="1:204" s="85" customFormat="1" x14ac:dyDescent="0.2">
      <c r="A316" s="8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c r="BL316" s="64"/>
      <c r="BM316" s="64"/>
      <c r="BN316" s="64"/>
      <c r="BO316" s="64"/>
      <c r="BP316" s="64"/>
      <c r="BQ316" s="64"/>
      <c r="BR316" s="64"/>
      <c r="BS316" s="64"/>
      <c r="BT316" s="64"/>
      <c r="BU316" s="84"/>
      <c r="BV316" s="84"/>
      <c r="BW316" s="84"/>
      <c r="BX316" s="84"/>
      <c r="BY316" s="84"/>
      <c r="BZ316" s="84"/>
      <c r="CA316" s="84"/>
      <c r="CB316" s="84"/>
      <c r="CC316" s="84"/>
      <c r="CD316" s="84"/>
      <c r="CE316" s="84"/>
      <c r="CF316" s="84"/>
      <c r="CG316" s="84"/>
      <c r="CH316" s="84"/>
      <c r="CI316" s="84"/>
      <c r="CJ316" s="84"/>
      <c r="CK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GO316" s="86"/>
      <c r="GP316" s="86"/>
      <c r="GQ316" s="86"/>
      <c r="GR316" s="86"/>
      <c r="GS316" s="86"/>
      <c r="GT316" s="86"/>
      <c r="GU316" s="86"/>
      <c r="GV316" s="86"/>
    </row>
    <row r="317" spans="1:204" s="85" customFormat="1" x14ac:dyDescent="0.2">
      <c r="A317" s="8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c r="BL317" s="64"/>
      <c r="BM317" s="64"/>
      <c r="BN317" s="64"/>
      <c r="BO317" s="64"/>
      <c r="BP317" s="64"/>
      <c r="BQ317" s="64"/>
      <c r="BR317" s="64"/>
      <c r="BS317" s="64"/>
      <c r="BT317" s="64"/>
      <c r="BU317" s="84"/>
      <c r="BV317" s="84"/>
      <c r="BW317" s="84"/>
      <c r="BX317" s="84"/>
      <c r="BY317" s="84"/>
      <c r="BZ317" s="84"/>
      <c r="CA317" s="84"/>
      <c r="CB317" s="84"/>
      <c r="CC317" s="84"/>
      <c r="CD317" s="84"/>
      <c r="CE317" s="84"/>
      <c r="CF317" s="84"/>
      <c r="CG317" s="84"/>
      <c r="CH317" s="84"/>
      <c r="CI317" s="84"/>
      <c r="CJ317" s="84"/>
      <c r="CK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GO317" s="86"/>
      <c r="GP317" s="86"/>
      <c r="GQ317" s="86"/>
      <c r="GR317" s="86"/>
      <c r="GS317" s="86"/>
      <c r="GT317" s="86"/>
      <c r="GU317" s="86"/>
      <c r="GV317" s="86"/>
    </row>
    <row r="318" spans="1:204" s="85" customFormat="1" x14ac:dyDescent="0.2">
      <c r="A318" s="8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c r="BL318" s="64"/>
      <c r="BM318" s="64"/>
      <c r="BN318" s="64"/>
      <c r="BO318" s="64"/>
      <c r="BP318" s="64"/>
      <c r="BQ318" s="64"/>
      <c r="BR318" s="64"/>
      <c r="BS318" s="64"/>
      <c r="BT318" s="64"/>
      <c r="BU318" s="84"/>
      <c r="BV318" s="84"/>
      <c r="BW318" s="84"/>
      <c r="BX318" s="84"/>
      <c r="BY318" s="84"/>
      <c r="BZ318" s="84"/>
      <c r="CA318" s="84"/>
      <c r="CB318" s="84"/>
      <c r="CC318" s="84"/>
      <c r="CD318" s="84"/>
      <c r="CE318" s="84"/>
      <c r="CF318" s="84"/>
      <c r="CG318" s="84"/>
      <c r="CH318" s="84"/>
      <c r="CI318" s="84"/>
      <c r="CJ318" s="84"/>
      <c r="CK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GO318" s="86"/>
      <c r="GP318" s="86"/>
      <c r="GQ318" s="86"/>
      <c r="GR318" s="86"/>
      <c r="GS318" s="86"/>
      <c r="GT318" s="86"/>
      <c r="GU318" s="86"/>
      <c r="GV318" s="86"/>
    </row>
    <row r="319" spans="1:204" s="85" customFormat="1" x14ac:dyDescent="0.2">
      <c r="A319" s="8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c r="BL319" s="64"/>
      <c r="BM319" s="64"/>
      <c r="BN319" s="64"/>
      <c r="BO319" s="64"/>
      <c r="BP319" s="64"/>
      <c r="BQ319" s="64"/>
      <c r="BR319" s="64"/>
      <c r="BS319" s="64"/>
      <c r="BT319" s="64"/>
      <c r="BU319" s="84"/>
      <c r="BV319" s="84"/>
      <c r="BW319" s="84"/>
      <c r="BX319" s="84"/>
      <c r="BY319" s="84"/>
      <c r="BZ319" s="84"/>
      <c r="CA319" s="84"/>
      <c r="CB319" s="84"/>
      <c r="CC319" s="84"/>
      <c r="CD319" s="84"/>
      <c r="CE319" s="84"/>
      <c r="CF319" s="84"/>
      <c r="CG319" s="84"/>
      <c r="CH319" s="84"/>
      <c r="CI319" s="84"/>
      <c r="CJ319" s="84"/>
      <c r="CK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GO319" s="86"/>
      <c r="GP319" s="86"/>
      <c r="GQ319" s="86"/>
      <c r="GR319" s="86"/>
      <c r="GS319" s="86"/>
      <c r="GT319" s="86"/>
      <c r="GU319" s="86"/>
      <c r="GV319" s="86"/>
    </row>
    <row r="320" spans="1:204" s="85" customFormat="1" x14ac:dyDescent="0.2">
      <c r="A320" s="8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c r="BL320" s="64"/>
      <c r="BM320" s="64"/>
      <c r="BN320" s="64"/>
      <c r="BO320" s="64"/>
      <c r="BP320" s="64"/>
      <c r="BQ320" s="64"/>
      <c r="BR320" s="64"/>
      <c r="BS320" s="64"/>
      <c r="BT320" s="64"/>
      <c r="BU320" s="84"/>
      <c r="BV320" s="84"/>
      <c r="BW320" s="84"/>
      <c r="BX320" s="84"/>
      <c r="BY320" s="84"/>
      <c r="BZ320" s="84"/>
      <c r="CA320" s="84"/>
      <c r="CB320" s="84"/>
      <c r="CC320" s="84"/>
      <c r="CD320" s="84"/>
      <c r="CE320" s="84"/>
      <c r="CF320" s="84"/>
      <c r="CG320" s="84"/>
      <c r="CH320" s="84"/>
      <c r="CI320" s="84"/>
      <c r="CJ320" s="84"/>
      <c r="CK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GO320" s="86"/>
      <c r="GP320" s="86"/>
      <c r="GQ320" s="86"/>
      <c r="GR320" s="86"/>
      <c r="GS320" s="86"/>
      <c r="GT320" s="86"/>
      <c r="GU320" s="86"/>
      <c r="GV320" s="86"/>
    </row>
    <row r="321" spans="1:204" s="85" customFormat="1" x14ac:dyDescent="0.2">
      <c r="A321" s="8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84"/>
      <c r="BV321" s="84"/>
      <c r="BW321" s="84"/>
      <c r="BX321" s="84"/>
      <c r="BY321" s="84"/>
      <c r="BZ321" s="84"/>
      <c r="CA321" s="84"/>
      <c r="CB321" s="84"/>
      <c r="CC321" s="84"/>
      <c r="CD321" s="84"/>
      <c r="CE321" s="84"/>
      <c r="CF321" s="84"/>
      <c r="CG321" s="84"/>
      <c r="CH321" s="84"/>
      <c r="CI321" s="84"/>
      <c r="CJ321" s="84"/>
      <c r="CK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GO321" s="86"/>
      <c r="GP321" s="86"/>
      <c r="GQ321" s="86"/>
      <c r="GR321" s="86"/>
      <c r="GS321" s="86"/>
      <c r="GT321" s="86"/>
      <c r="GU321" s="86"/>
      <c r="GV321" s="86"/>
    </row>
    <row r="322" spans="1:204" s="85" customFormat="1" x14ac:dyDescent="0.2">
      <c r="A322" s="8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84"/>
      <c r="BV322" s="84"/>
      <c r="BW322" s="84"/>
      <c r="BX322" s="84"/>
      <c r="BY322" s="84"/>
      <c r="BZ322" s="84"/>
      <c r="CA322" s="84"/>
      <c r="CB322" s="84"/>
      <c r="CC322" s="84"/>
      <c r="CD322" s="84"/>
      <c r="CE322" s="84"/>
      <c r="CF322" s="84"/>
      <c r="CG322" s="84"/>
      <c r="CH322" s="84"/>
      <c r="CI322" s="84"/>
      <c r="CJ322" s="84"/>
      <c r="CK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GO322" s="86"/>
      <c r="GP322" s="86"/>
      <c r="GQ322" s="86"/>
      <c r="GR322" s="86"/>
      <c r="GS322" s="86"/>
      <c r="GT322" s="86"/>
      <c r="GU322" s="86"/>
      <c r="GV322" s="86"/>
    </row>
    <row r="323" spans="1:204" s="85" customFormat="1" x14ac:dyDescent="0.2">
      <c r="A323" s="8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84"/>
      <c r="BV323" s="84"/>
      <c r="BW323" s="84"/>
      <c r="BX323" s="84"/>
      <c r="BY323" s="84"/>
      <c r="BZ323" s="84"/>
      <c r="CA323" s="84"/>
      <c r="CB323" s="84"/>
      <c r="CC323" s="84"/>
      <c r="CD323" s="84"/>
      <c r="CE323" s="84"/>
      <c r="CF323" s="84"/>
      <c r="CG323" s="84"/>
      <c r="CH323" s="84"/>
      <c r="CI323" s="84"/>
      <c r="CJ323" s="84"/>
      <c r="CK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GO323" s="86"/>
      <c r="GP323" s="86"/>
      <c r="GQ323" s="86"/>
      <c r="GR323" s="86"/>
      <c r="GS323" s="86"/>
      <c r="GT323" s="86"/>
      <c r="GU323" s="86"/>
      <c r="GV323" s="86"/>
    </row>
    <row r="324" spans="1:204" s="85" customFormat="1" x14ac:dyDescent="0.2">
      <c r="A324" s="8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84"/>
      <c r="BV324" s="84"/>
      <c r="BW324" s="84"/>
      <c r="BX324" s="84"/>
      <c r="BY324" s="84"/>
      <c r="BZ324" s="84"/>
      <c r="CA324" s="84"/>
      <c r="CB324" s="84"/>
      <c r="CC324" s="84"/>
      <c r="CD324" s="84"/>
      <c r="CE324" s="84"/>
      <c r="CF324" s="84"/>
      <c r="CG324" s="84"/>
      <c r="CH324" s="84"/>
      <c r="CI324" s="84"/>
      <c r="CJ324" s="84"/>
      <c r="CK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GO324" s="86"/>
      <c r="GP324" s="86"/>
      <c r="GQ324" s="86"/>
      <c r="GR324" s="86"/>
      <c r="GS324" s="86"/>
      <c r="GT324" s="86"/>
      <c r="GU324" s="86"/>
      <c r="GV324" s="86"/>
    </row>
    <row r="325" spans="1:204" s="85" customFormat="1" x14ac:dyDescent="0.2">
      <c r="A325" s="8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c r="BL325" s="64"/>
      <c r="BM325" s="64"/>
      <c r="BN325" s="64"/>
      <c r="BO325" s="64"/>
      <c r="BP325" s="64"/>
      <c r="BQ325" s="64"/>
      <c r="BR325" s="64"/>
      <c r="BS325" s="64"/>
      <c r="BT325" s="64"/>
      <c r="BU325" s="84"/>
      <c r="BV325" s="84"/>
      <c r="BW325" s="84"/>
      <c r="BX325" s="84"/>
      <c r="BY325" s="84"/>
      <c r="BZ325" s="84"/>
      <c r="CA325" s="84"/>
      <c r="CB325" s="84"/>
      <c r="CC325" s="84"/>
      <c r="CD325" s="84"/>
      <c r="CE325" s="84"/>
      <c r="CF325" s="84"/>
      <c r="CG325" s="84"/>
      <c r="CH325" s="84"/>
      <c r="CI325" s="84"/>
      <c r="CJ325" s="84"/>
      <c r="CK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GO325" s="86"/>
      <c r="GP325" s="86"/>
      <c r="GQ325" s="86"/>
      <c r="GR325" s="86"/>
      <c r="GS325" s="86"/>
      <c r="GT325" s="86"/>
      <c r="GU325" s="86"/>
      <c r="GV325" s="86"/>
    </row>
    <row r="326" spans="1:204" s="85" customFormat="1" x14ac:dyDescent="0.2">
      <c r="A326" s="8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84"/>
      <c r="BV326" s="84"/>
      <c r="BW326" s="84"/>
      <c r="BX326" s="84"/>
      <c r="BY326" s="84"/>
      <c r="BZ326" s="84"/>
      <c r="CA326" s="84"/>
      <c r="CB326" s="84"/>
      <c r="CC326" s="84"/>
      <c r="CD326" s="84"/>
      <c r="CE326" s="84"/>
      <c r="CF326" s="84"/>
      <c r="CG326" s="84"/>
      <c r="CH326" s="84"/>
      <c r="CI326" s="84"/>
      <c r="CJ326" s="84"/>
      <c r="CK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GO326" s="86"/>
      <c r="GP326" s="86"/>
      <c r="GQ326" s="86"/>
      <c r="GR326" s="86"/>
      <c r="GS326" s="86"/>
      <c r="GT326" s="86"/>
      <c r="GU326" s="86"/>
      <c r="GV326" s="86"/>
    </row>
    <row r="327" spans="1:204" s="85" customFormat="1" x14ac:dyDescent="0.2">
      <c r="A327" s="8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84"/>
      <c r="BV327" s="84"/>
      <c r="BW327" s="84"/>
      <c r="BX327" s="84"/>
      <c r="BY327" s="84"/>
      <c r="BZ327" s="84"/>
      <c r="CA327" s="84"/>
      <c r="CB327" s="84"/>
      <c r="CC327" s="84"/>
      <c r="CD327" s="84"/>
      <c r="CE327" s="84"/>
      <c r="CF327" s="84"/>
      <c r="CG327" s="84"/>
      <c r="CH327" s="84"/>
      <c r="CI327" s="84"/>
      <c r="CJ327" s="84"/>
      <c r="CK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GO327" s="86"/>
      <c r="GP327" s="86"/>
      <c r="GQ327" s="86"/>
      <c r="GR327" s="86"/>
      <c r="GS327" s="86"/>
      <c r="GT327" s="86"/>
      <c r="GU327" s="86"/>
      <c r="GV327" s="86"/>
    </row>
    <row r="328" spans="1:204" s="85" customFormat="1" x14ac:dyDescent="0.2">
      <c r="A328" s="8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84"/>
      <c r="BV328" s="84"/>
      <c r="BW328" s="84"/>
      <c r="BX328" s="84"/>
      <c r="BY328" s="84"/>
      <c r="BZ328" s="84"/>
      <c r="CA328" s="84"/>
      <c r="CB328" s="84"/>
      <c r="CC328" s="84"/>
      <c r="CD328" s="84"/>
      <c r="CE328" s="84"/>
      <c r="CF328" s="84"/>
      <c r="CG328" s="84"/>
      <c r="CH328" s="84"/>
      <c r="CI328" s="84"/>
      <c r="CJ328" s="84"/>
      <c r="CK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GO328" s="86"/>
      <c r="GP328" s="86"/>
      <c r="GQ328" s="86"/>
      <c r="GR328" s="86"/>
      <c r="GS328" s="86"/>
      <c r="GT328" s="86"/>
      <c r="GU328" s="86"/>
      <c r="GV328" s="86"/>
    </row>
    <row r="329" spans="1:204" s="85" customFormat="1" x14ac:dyDescent="0.2">
      <c r="A329" s="8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c r="BL329" s="64"/>
      <c r="BM329" s="64"/>
      <c r="BN329" s="64"/>
      <c r="BO329" s="64"/>
      <c r="BP329" s="64"/>
      <c r="BQ329" s="64"/>
      <c r="BR329" s="64"/>
      <c r="BS329" s="64"/>
      <c r="BT329" s="64"/>
      <c r="BU329" s="84"/>
      <c r="BV329" s="84"/>
      <c r="BW329" s="84"/>
      <c r="BX329" s="84"/>
      <c r="BY329" s="84"/>
      <c r="BZ329" s="84"/>
      <c r="CA329" s="84"/>
      <c r="CB329" s="84"/>
      <c r="CC329" s="84"/>
      <c r="CD329" s="84"/>
      <c r="CE329" s="84"/>
      <c r="CF329" s="84"/>
      <c r="CG329" s="84"/>
      <c r="CH329" s="84"/>
      <c r="CI329" s="84"/>
      <c r="CJ329" s="84"/>
      <c r="CK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GO329" s="86"/>
      <c r="GP329" s="86"/>
      <c r="GQ329" s="86"/>
      <c r="GR329" s="86"/>
      <c r="GS329" s="86"/>
      <c r="GT329" s="86"/>
      <c r="GU329" s="86"/>
      <c r="GV329" s="86"/>
    </row>
    <row r="330" spans="1:204" s="85" customFormat="1" x14ac:dyDescent="0.2">
      <c r="A330" s="8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c r="BL330" s="64"/>
      <c r="BM330" s="64"/>
      <c r="BN330" s="64"/>
      <c r="BO330" s="64"/>
      <c r="BP330" s="64"/>
      <c r="BQ330" s="64"/>
      <c r="BR330" s="64"/>
      <c r="BS330" s="64"/>
      <c r="BT330" s="64"/>
      <c r="BU330" s="84"/>
      <c r="BV330" s="84"/>
      <c r="BW330" s="84"/>
      <c r="BX330" s="84"/>
      <c r="BY330" s="84"/>
      <c r="BZ330" s="84"/>
      <c r="CA330" s="84"/>
      <c r="CB330" s="84"/>
      <c r="CC330" s="84"/>
      <c r="CD330" s="84"/>
      <c r="CE330" s="84"/>
      <c r="CF330" s="84"/>
      <c r="CG330" s="84"/>
      <c r="CH330" s="84"/>
      <c r="CI330" s="84"/>
      <c r="CJ330" s="84"/>
      <c r="CK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GO330" s="86"/>
      <c r="GP330" s="86"/>
      <c r="GQ330" s="86"/>
      <c r="GR330" s="86"/>
      <c r="GS330" s="86"/>
      <c r="GT330" s="86"/>
      <c r="GU330" s="86"/>
      <c r="GV330" s="86"/>
    </row>
    <row r="331" spans="1:204" s="85" customFormat="1" x14ac:dyDescent="0.2">
      <c r="A331" s="8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c r="BL331" s="64"/>
      <c r="BM331" s="64"/>
      <c r="BN331" s="64"/>
      <c r="BO331" s="64"/>
      <c r="BP331" s="64"/>
      <c r="BQ331" s="64"/>
      <c r="BR331" s="64"/>
      <c r="BS331" s="64"/>
      <c r="BT331" s="64"/>
      <c r="BU331" s="84"/>
      <c r="BV331" s="84"/>
      <c r="BW331" s="84"/>
      <c r="BX331" s="84"/>
      <c r="BY331" s="84"/>
      <c r="BZ331" s="84"/>
      <c r="CA331" s="84"/>
      <c r="CB331" s="84"/>
      <c r="CC331" s="84"/>
      <c r="CD331" s="84"/>
      <c r="CE331" s="84"/>
      <c r="CF331" s="84"/>
      <c r="CG331" s="84"/>
      <c r="CH331" s="84"/>
      <c r="CI331" s="84"/>
      <c r="CJ331" s="84"/>
      <c r="CK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GO331" s="86"/>
      <c r="GP331" s="86"/>
      <c r="GQ331" s="86"/>
      <c r="GR331" s="86"/>
      <c r="GS331" s="86"/>
      <c r="GT331" s="86"/>
      <c r="GU331" s="86"/>
      <c r="GV331" s="86"/>
    </row>
    <row r="332" spans="1:204" s="85" customFormat="1" x14ac:dyDescent="0.2">
      <c r="A332" s="8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64"/>
      <c r="BR332" s="64"/>
      <c r="BS332" s="64"/>
      <c r="BT332" s="64"/>
      <c r="BU332" s="84"/>
      <c r="BV332" s="84"/>
      <c r="BW332" s="84"/>
      <c r="BX332" s="84"/>
      <c r="BY332" s="84"/>
      <c r="BZ332" s="84"/>
      <c r="CA332" s="84"/>
      <c r="CB332" s="84"/>
      <c r="CC332" s="84"/>
      <c r="CD332" s="84"/>
      <c r="CE332" s="84"/>
      <c r="CF332" s="84"/>
      <c r="CG332" s="84"/>
      <c r="CH332" s="84"/>
      <c r="CI332" s="84"/>
      <c r="CJ332" s="84"/>
      <c r="CK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GO332" s="86"/>
      <c r="GP332" s="86"/>
      <c r="GQ332" s="86"/>
      <c r="GR332" s="86"/>
      <c r="GS332" s="86"/>
      <c r="GT332" s="86"/>
      <c r="GU332" s="86"/>
      <c r="GV332" s="86"/>
    </row>
    <row r="333" spans="1:204" s="85" customFormat="1" x14ac:dyDescent="0.2">
      <c r="A333" s="8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84"/>
      <c r="BV333" s="84"/>
      <c r="BW333" s="84"/>
      <c r="BX333" s="84"/>
      <c r="BY333" s="84"/>
      <c r="BZ333" s="84"/>
      <c r="CA333" s="84"/>
      <c r="CB333" s="84"/>
      <c r="CC333" s="84"/>
      <c r="CD333" s="84"/>
      <c r="CE333" s="84"/>
      <c r="CF333" s="84"/>
      <c r="CG333" s="84"/>
      <c r="CH333" s="84"/>
      <c r="CI333" s="84"/>
      <c r="CJ333" s="84"/>
      <c r="CK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GO333" s="86"/>
      <c r="GP333" s="86"/>
      <c r="GQ333" s="86"/>
      <c r="GR333" s="86"/>
      <c r="GS333" s="86"/>
      <c r="GT333" s="86"/>
      <c r="GU333" s="86"/>
      <c r="GV333" s="86"/>
    </row>
    <row r="334" spans="1:204" s="85" customFormat="1" x14ac:dyDescent="0.2">
      <c r="A334" s="8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84"/>
      <c r="BV334" s="84"/>
      <c r="BW334" s="84"/>
      <c r="BX334" s="84"/>
      <c r="BY334" s="84"/>
      <c r="BZ334" s="84"/>
      <c r="CA334" s="84"/>
      <c r="CB334" s="84"/>
      <c r="CC334" s="84"/>
      <c r="CD334" s="84"/>
      <c r="CE334" s="84"/>
      <c r="CF334" s="84"/>
      <c r="CG334" s="84"/>
      <c r="CH334" s="84"/>
      <c r="CI334" s="84"/>
      <c r="CJ334" s="84"/>
      <c r="CK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GO334" s="86"/>
      <c r="GP334" s="86"/>
      <c r="GQ334" s="86"/>
      <c r="GR334" s="86"/>
      <c r="GS334" s="86"/>
      <c r="GT334" s="86"/>
      <c r="GU334" s="86"/>
      <c r="GV334" s="86"/>
    </row>
    <row r="335" spans="1:204" s="85" customFormat="1" x14ac:dyDescent="0.2">
      <c r="A335" s="8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84"/>
      <c r="BV335" s="84"/>
      <c r="BW335" s="84"/>
      <c r="BX335" s="84"/>
      <c r="BY335" s="84"/>
      <c r="BZ335" s="84"/>
      <c r="CA335" s="84"/>
      <c r="CB335" s="84"/>
      <c r="CC335" s="84"/>
      <c r="CD335" s="84"/>
      <c r="CE335" s="84"/>
      <c r="CF335" s="84"/>
      <c r="CG335" s="84"/>
      <c r="CH335" s="84"/>
      <c r="CI335" s="84"/>
      <c r="CJ335" s="84"/>
      <c r="CK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GO335" s="86"/>
      <c r="GP335" s="86"/>
      <c r="GQ335" s="86"/>
      <c r="GR335" s="86"/>
      <c r="GS335" s="86"/>
      <c r="GT335" s="86"/>
      <c r="GU335" s="86"/>
      <c r="GV335" s="86"/>
    </row>
    <row r="336" spans="1:204" s="85" customFormat="1" x14ac:dyDescent="0.2">
      <c r="A336" s="8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c r="BL336" s="64"/>
      <c r="BM336" s="64"/>
      <c r="BN336" s="64"/>
      <c r="BO336" s="64"/>
      <c r="BP336" s="64"/>
      <c r="BQ336" s="64"/>
      <c r="BR336" s="64"/>
      <c r="BS336" s="64"/>
      <c r="BT336" s="64"/>
      <c r="BU336" s="84"/>
      <c r="BV336" s="84"/>
      <c r="BW336" s="84"/>
      <c r="BX336" s="84"/>
      <c r="BY336" s="84"/>
      <c r="BZ336" s="84"/>
      <c r="CA336" s="84"/>
      <c r="CB336" s="84"/>
      <c r="CC336" s="84"/>
      <c r="CD336" s="84"/>
      <c r="CE336" s="84"/>
      <c r="CF336" s="84"/>
      <c r="CG336" s="84"/>
      <c r="CH336" s="84"/>
      <c r="CI336" s="84"/>
      <c r="CJ336" s="84"/>
      <c r="CK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GO336" s="86"/>
      <c r="GP336" s="86"/>
      <c r="GQ336" s="86"/>
      <c r="GR336" s="86"/>
      <c r="GS336" s="86"/>
      <c r="GT336" s="86"/>
      <c r="GU336" s="86"/>
      <c r="GV336" s="86"/>
    </row>
    <row r="337" spans="1:204" s="85" customFormat="1" x14ac:dyDescent="0.2">
      <c r="A337" s="8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84"/>
      <c r="BV337" s="84"/>
      <c r="BW337" s="84"/>
      <c r="BX337" s="84"/>
      <c r="BY337" s="84"/>
      <c r="BZ337" s="84"/>
      <c r="CA337" s="84"/>
      <c r="CB337" s="84"/>
      <c r="CC337" s="84"/>
      <c r="CD337" s="84"/>
      <c r="CE337" s="84"/>
      <c r="CF337" s="84"/>
      <c r="CG337" s="84"/>
      <c r="CH337" s="84"/>
      <c r="CI337" s="84"/>
      <c r="CJ337" s="84"/>
      <c r="CK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GO337" s="86"/>
      <c r="GP337" s="86"/>
      <c r="GQ337" s="86"/>
      <c r="GR337" s="86"/>
      <c r="GS337" s="86"/>
      <c r="GT337" s="86"/>
      <c r="GU337" s="86"/>
      <c r="GV337" s="86"/>
    </row>
    <row r="338" spans="1:204" s="85" customFormat="1" x14ac:dyDescent="0.2">
      <c r="A338" s="8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64"/>
      <c r="BR338" s="64"/>
      <c r="BS338" s="64"/>
      <c r="BT338" s="64"/>
      <c r="BU338" s="84"/>
      <c r="BV338" s="84"/>
      <c r="BW338" s="84"/>
      <c r="BX338" s="84"/>
      <c r="BY338" s="84"/>
      <c r="BZ338" s="84"/>
      <c r="CA338" s="84"/>
      <c r="CB338" s="84"/>
      <c r="CC338" s="84"/>
      <c r="CD338" s="84"/>
      <c r="CE338" s="84"/>
      <c r="CF338" s="84"/>
      <c r="CG338" s="84"/>
      <c r="CH338" s="84"/>
      <c r="CI338" s="84"/>
      <c r="CJ338" s="84"/>
      <c r="CK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GO338" s="86"/>
      <c r="GP338" s="86"/>
      <c r="GQ338" s="86"/>
      <c r="GR338" s="86"/>
      <c r="GS338" s="86"/>
      <c r="GT338" s="86"/>
      <c r="GU338" s="86"/>
      <c r="GV338" s="86"/>
    </row>
    <row r="339" spans="1:204" s="85" customFormat="1" x14ac:dyDescent="0.2">
      <c r="A339" s="8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64"/>
      <c r="BR339" s="64"/>
      <c r="BS339" s="64"/>
      <c r="BT339" s="64"/>
      <c r="BU339" s="84"/>
      <c r="BV339" s="84"/>
      <c r="BW339" s="84"/>
      <c r="BX339" s="84"/>
      <c r="BY339" s="84"/>
      <c r="BZ339" s="84"/>
      <c r="CA339" s="84"/>
      <c r="CB339" s="84"/>
      <c r="CC339" s="84"/>
      <c r="CD339" s="84"/>
      <c r="CE339" s="84"/>
      <c r="CF339" s="84"/>
      <c r="CG339" s="84"/>
      <c r="CH339" s="84"/>
      <c r="CI339" s="84"/>
      <c r="CJ339" s="84"/>
      <c r="CK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GO339" s="86"/>
      <c r="GP339" s="86"/>
      <c r="GQ339" s="86"/>
      <c r="GR339" s="86"/>
      <c r="GS339" s="86"/>
      <c r="GT339" s="86"/>
      <c r="GU339" s="86"/>
      <c r="GV339" s="86"/>
    </row>
    <row r="340" spans="1:204" s="85" customFormat="1" x14ac:dyDescent="0.2">
      <c r="A340" s="8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84"/>
      <c r="BV340" s="84"/>
      <c r="BW340" s="84"/>
      <c r="BX340" s="84"/>
      <c r="BY340" s="84"/>
      <c r="BZ340" s="84"/>
      <c r="CA340" s="84"/>
      <c r="CB340" s="84"/>
      <c r="CC340" s="84"/>
      <c r="CD340" s="84"/>
      <c r="CE340" s="84"/>
      <c r="CF340" s="84"/>
      <c r="CG340" s="84"/>
      <c r="CH340" s="84"/>
      <c r="CI340" s="84"/>
      <c r="CJ340" s="84"/>
      <c r="CK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GO340" s="86"/>
      <c r="GP340" s="86"/>
      <c r="GQ340" s="86"/>
      <c r="GR340" s="86"/>
      <c r="GS340" s="86"/>
      <c r="GT340" s="86"/>
      <c r="GU340" s="86"/>
      <c r="GV340" s="86"/>
    </row>
    <row r="341" spans="1:204" s="85" customFormat="1" x14ac:dyDescent="0.2">
      <c r="A341" s="8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c r="BL341" s="64"/>
      <c r="BM341" s="64"/>
      <c r="BN341" s="64"/>
      <c r="BO341" s="64"/>
      <c r="BP341" s="64"/>
      <c r="BQ341" s="64"/>
      <c r="BR341" s="64"/>
      <c r="BS341" s="64"/>
      <c r="BT341" s="64"/>
      <c r="BU341" s="84"/>
      <c r="BV341" s="84"/>
      <c r="BW341" s="84"/>
      <c r="BX341" s="84"/>
      <c r="BY341" s="84"/>
      <c r="BZ341" s="84"/>
      <c r="CA341" s="84"/>
      <c r="CB341" s="84"/>
      <c r="CC341" s="84"/>
      <c r="CD341" s="84"/>
      <c r="CE341" s="84"/>
      <c r="CF341" s="84"/>
      <c r="CG341" s="84"/>
      <c r="CH341" s="84"/>
      <c r="CI341" s="84"/>
      <c r="CJ341" s="84"/>
      <c r="CK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GO341" s="86"/>
      <c r="GP341" s="86"/>
      <c r="GQ341" s="86"/>
      <c r="GR341" s="86"/>
      <c r="GS341" s="86"/>
      <c r="GT341" s="86"/>
      <c r="GU341" s="86"/>
      <c r="GV341" s="86"/>
    </row>
    <row r="342" spans="1:204" s="85" customFormat="1" x14ac:dyDescent="0.2">
      <c r="A342" s="8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c r="BL342" s="64"/>
      <c r="BM342" s="64"/>
      <c r="BN342" s="64"/>
      <c r="BO342" s="64"/>
      <c r="BP342" s="64"/>
      <c r="BQ342" s="64"/>
      <c r="BR342" s="64"/>
      <c r="BS342" s="64"/>
      <c r="BT342" s="64"/>
      <c r="BU342" s="84"/>
      <c r="BV342" s="84"/>
      <c r="BW342" s="84"/>
      <c r="BX342" s="84"/>
      <c r="BY342" s="84"/>
      <c r="BZ342" s="84"/>
      <c r="CA342" s="84"/>
      <c r="CB342" s="84"/>
      <c r="CC342" s="84"/>
      <c r="CD342" s="84"/>
      <c r="CE342" s="84"/>
      <c r="CF342" s="84"/>
      <c r="CG342" s="84"/>
      <c r="CH342" s="84"/>
      <c r="CI342" s="84"/>
      <c r="CJ342" s="84"/>
      <c r="CK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GO342" s="86"/>
      <c r="GP342" s="86"/>
      <c r="GQ342" s="86"/>
      <c r="GR342" s="86"/>
      <c r="GS342" s="86"/>
      <c r="GT342" s="86"/>
      <c r="GU342" s="86"/>
      <c r="GV342" s="86"/>
    </row>
    <row r="343" spans="1:204" s="85" customFormat="1" x14ac:dyDescent="0.2">
      <c r="A343" s="8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64"/>
      <c r="BU343" s="84"/>
      <c r="BV343" s="84"/>
      <c r="BW343" s="84"/>
      <c r="BX343" s="84"/>
      <c r="BY343" s="84"/>
      <c r="BZ343" s="84"/>
      <c r="CA343" s="84"/>
      <c r="CB343" s="84"/>
      <c r="CC343" s="84"/>
      <c r="CD343" s="84"/>
      <c r="CE343" s="84"/>
      <c r="CF343" s="84"/>
      <c r="CG343" s="84"/>
      <c r="CH343" s="84"/>
      <c r="CI343" s="84"/>
      <c r="CJ343" s="84"/>
      <c r="CK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GO343" s="86"/>
      <c r="GP343" s="86"/>
      <c r="GQ343" s="86"/>
      <c r="GR343" s="86"/>
      <c r="GS343" s="86"/>
      <c r="GT343" s="86"/>
      <c r="GU343" s="86"/>
      <c r="GV343" s="86"/>
    </row>
    <row r="344" spans="1:204" s="85" customFormat="1" x14ac:dyDescent="0.2">
      <c r="A344" s="8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c r="BL344" s="64"/>
      <c r="BM344" s="64"/>
      <c r="BN344" s="64"/>
      <c r="BO344" s="64"/>
      <c r="BP344" s="64"/>
      <c r="BQ344" s="64"/>
      <c r="BR344" s="64"/>
      <c r="BS344" s="64"/>
      <c r="BT344" s="64"/>
      <c r="BU344" s="84"/>
      <c r="BV344" s="84"/>
      <c r="BW344" s="84"/>
      <c r="BX344" s="84"/>
      <c r="BY344" s="84"/>
      <c r="BZ344" s="84"/>
      <c r="CA344" s="84"/>
      <c r="CB344" s="84"/>
      <c r="CC344" s="84"/>
      <c r="CD344" s="84"/>
      <c r="CE344" s="84"/>
      <c r="CF344" s="84"/>
      <c r="CG344" s="84"/>
      <c r="CH344" s="84"/>
      <c r="CI344" s="84"/>
      <c r="CJ344" s="84"/>
      <c r="CK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GO344" s="86"/>
      <c r="GP344" s="86"/>
      <c r="GQ344" s="86"/>
      <c r="GR344" s="86"/>
      <c r="GS344" s="86"/>
      <c r="GT344" s="86"/>
      <c r="GU344" s="86"/>
      <c r="GV344" s="86"/>
    </row>
    <row r="345" spans="1:204" s="85" customFormat="1" x14ac:dyDescent="0.2">
      <c r="A345" s="8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84"/>
      <c r="BV345" s="84"/>
      <c r="BW345" s="84"/>
      <c r="BX345" s="84"/>
      <c r="BY345" s="84"/>
      <c r="BZ345" s="84"/>
      <c r="CA345" s="84"/>
      <c r="CB345" s="84"/>
      <c r="CC345" s="84"/>
      <c r="CD345" s="84"/>
      <c r="CE345" s="84"/>
      <c r="CF345" s="84"/>
      <c r="CG345" s="84"/>
      <c r="CH345" s="84"/>
      <c r="CI345" s="84"/>
      <c r="CJ345" s="84"/>
      <c r="CK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GO345" s="86"/>
      <c r="GP345" s="86"/>
      <c r="GQ345" s="86"/>
      <c r="GR345" s="86"/>
      <c r="GS345" s="86"/>
      <c r="GT345" s="86"/>
      <c r="GU345" s="86"/>
      <c r="GV345" s="86"/>
    </row>
    <row r="346" spans="1:204" s="85" customFormat="1" x14ac:dyDescent="0.2">
      <c r="A346" s="8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84"/>
      <c r="BV346" s="84"/>
      <c r="BW346" s="84"/>
      <c r="BX346" s="84"/>
      <c r="BY346" s="84"/>
      <c r="BZ346" s="84"/>
      <c r="CA346" s="84"/>
      <c r="CB346" s="84"/>
      <c r="CC346" s="84"/>
      <c r="CD346" s="84"/>
      <c r="CE346" s="84"/>
      <c r="CF346" s="84"/>
      <c r="CG346" s="84"/>
      <c r="CH346" s="84"/>
      <c r="CI346" s="84"/>
      <c r="CJ346" s="84"/>
      <c r="CK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GO346" s="86"/>
      <c r="GP346" s="86"/>
      <c r="GQ346" s="86"/>
      <c r="GR346" s="86"/>
      <c r="GS346" s="86"/>
      <c r="GT346" s="86"/>
      <c r="GU346" s="86"/>
      <c r="GV346" s="86"/>
    </row>
    <row r="347" spans="1:204" s="85" customFormat="1" x14ac:dyDescent="0.2">
      <c r="A347" s="8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84"/>
      <c r="BV347" s="84"/>
      <c r="BW347" s="84"/>
      <c r="BX347" s="84"/>
      <c r="BY347" s="84"/>
      <c r="BZ347" s="84"/>
      <c r="CA347" s="84"/>
      <c r="CB347" s="84"/>
      <c r="CC347" s="84"/>
      <c r="CD347" s="84"/>
      <c r="CE347" s="84"/>
      <c r="CF347" s="84"/>
      <c r="CG347" s="84"/>
      <c r="CH347" s="84"/>
      <c r="CI347" s="84"/>
      <c r="CJ347" s="84"/>
      <c r="CK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GO347" s="86"/>
      <c r="GP347" s="86"/>
      <c r="GQ347" s="86"/>
      <c r="GR347" s="86"/>
      <c r="GS347" s="86"/>
      <c r="GT347" s="86"/>
      <c r="GU347" s="86"/>
      <c r="GV347" s="86"/>
    </row>
    <row r="348" spans="1:204" s="85" customFormat="1" x14ac:dyDescent="0.2">
      <c r="A348" s="8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c r="BL348" s="64"/>
      <c r="BM348" s="64"/>
      <c r="BN348" s="64"/>
      <c r="BO348" s="64"/>
      <c r="BP348" s="64"/>
      <c r="BQ348" s="64"/>
      <c r="BR348" s="64"/>
      <c r="BS348" s="64"/>
      <c r="BT348" s="64"/>
      <c r="BU348" s="84"/>
      <c r="BV348" s="84"/>
      <c r="BW348" s="84"/>
      <c r="BX348" s="84"/>
      <c r="BY348" s="84"/>
      <c r="BZ348" s="84"/>
      <c r="CA348" s="84"/>
      <c r="CB348" s="84"/>
      <c r="CC348" s="84"/>
      <c r="CD348" s="84"/>
      <c r="CE348" s="84"/>
      <c r="CF348" s="84"/>
      <c r="CG348" s="84"/>
      <c r="CH348" s="84"/>
      <c r="CI348" s="84"/>
      <c r="CJ348" s="84"/>
      <c r="CK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GO348" s="86"/>
      <c r="GP348" s="86"/>
      <c r="GQ348" s="86"/>
      <c r="GR348" s="86"/>
      <c r="GS348" s="86"/>
      <c r="GT348" s="86"/>
      <c r="GU348" s="86"/>
      <c r="GV348" s="86"/>
    </row>
    <row r="349" spans="1:204" s="85" customFormat="1" x14ac:dyDescent="0.2">
      <c r="A349" s="8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c r="BL349" s="64"/>
      <c r="BM349" s="64"/>
      <c r="BN349" s="64"/>
      <c r="BO349" s="64"/>
      <c r="BP349" s="64"/>
      <c r="BQ349" s="64"/>
      <c r="BR349" s="64"/>
      <c r="BS349" s="64"/>
      <c r="BT349" s="64"/>
      <c r="BU349" s="84"/>
      <c r="BV349" s="84"/>
      <c r="BW349" s="84"/>
      <c r="BX349" s="84"/>
      <c r="BY349" s="84"/>
      <c r="BZ349" s="84"/>
      <c r="CA349" s="84"/>
      <c r="CB349" s="84"/>
      <c r="CC349" s="84"/>
      <c r="CD349" s="84"/>
      <c r="CE349" s="84"/>
      <c r="CF349" s="84"/>
      <c r="CG349" s="84"/>
      <c r="CH349" s="84"/>
      <c r="CI349" s="84"/>
      <c r="CJ349" s="84"/>
      <c r="CK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GO349" s="86"/>
      <c r="GP349" s="86"/>
      <c r="GQ349" s="86"/>
      <c r="GR349" s="86"/>
      <c r="GS349" s="86"/>
      <c r="GT349" s="86"/>
      <c r="GU349" s="86"/>
      <c r="GV349" s="86"/>
    </row>
    <row r="350" spans="1:204" s="85" customFormat="1" x14ac:dyDescent="0.2">
      <c r="A350" s="8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c r="BL350" s="64"/>
      <c r="BM350" s="64"/>
      <c r="BN350" s="64"/>
      <c r="BO350" s="64"/>
      <c r="BP350" s="64"/>
      <c r="BQ350" s="64"/>
      <c r="BR350" s="64"/>
      <c r="BS350" s="64"/>
      <c r="BT350" s="64"/>
      <c r="BU350" s="84"/>
      <c r="BV350" s="84"/>
      <c r="BW350" s="84"/>
      <c r="BX350" s="84"/>
      <c r="BY350" s="84"/>
      <c r="BZ350" s="84"/>
      <c r="CA350" s="84"/>
      <c r="CB350" s="84"/>
      <c r="CC350" s="84"/>
      <c r="CD350" s="84"/>
      <c r="CE350" s="84"/>
      <c r="CF350" s="84"/>
      <c r="CG350" s="84"/>
      <c r="CH350" s="84"/>
      <c r="CI350" s="84"/>
      <c r="CJ350" s="84"/>
      <c r="CK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GO350" s="86"/>
      <c r="GP350" s="86"/>
      <c r="GQ350" s="86"/>
      <c r="GR350" s="86"/>
      <c r="GS350" s="86"/>
      <c r="GT350" s="86"/>
      <c r="GU350" s="86"/>
      <c r="GV350" s="86"/>
    </row>
    <row r="351" spans="1:204" s="85" customFormat="1" x14ac:dyDescent="0.2">
      <c r="A351" s="8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c r="BL351" s="64"/>
      <c r="BM351" s="64"/>
      <c r="BN351" s="64"/>
      <c r="BO351" s="64"/>
      <c r="BP351" s="64"/>
      <c r="BQ351" s="64"/>
      <c r="BR351" s="64"/>
      <c r="BS351" s="64"/>
      <c r="BT351" s="64"/>
      <c r="BU351" s="84"/>
      <c r="BV351" s="84"/>
      <c r="BW351" s="84"/>
      <c r="BX351" s="84"/>
      <c r="BY351" s="84"/>
      <c r="BZ351" s="84"/>
      <c r="CA351" s="84"/>
      <c r="CB351" s="84"/>
      <c r="CC351" s="84"/>
      <c r="CD351" s="84"/>
      <c r="CE351" s="84"/>
      <c r="CF351" s="84"/>
      <c r="CG351" s="84"/>
      <c r="CH351" s="84"/>
      <c r="CI351" s="84"/>
      <c r="CJ351" s="84"/>
      <c r="CK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GO351" s="86"/>
      <c r="GP351" s="86"/>
      <c r="GQ351" s="86"/>
      <c r="GR351" s="86"/>
      <c r="GS351" s="86"/>
      <c r="GT351" s="86"/>
      <c r="GU351" s="86"/>
      <c r="GV351" s="86"/>
    </row>
    <row r="352" spans="1:204" s="85" customFormat="1" x14ac:dyDescent="0.2">
      <c r="A352" s="8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84"/>
      <c r="BV352" s="84"/>
      <c r="BW352" s="84"/>
      <c r="BX352" s="84"/>
      <c r="BY352" s="84"/>
      <c r="BZ352" s="84"/>
      <c r="CA352" s="84"/>
      <c r="CB352" s="84"/>
      <c r="CC352" s="84"/>
      <c r="CD352" s="84"/>
      <c r="CE352" s="84"/>
      <c r="CF352" s="84"/>
      <c r="CG352" s="84"/>
      <c r="CH352" s="84"/>
      <c r="CI352" s="84"/>
      <c r="CJ352" s="84"/>
      <c r="CK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GO352" s="86"/>
      <c r="GP352" s="86"/>
      <c r="GQ352" s="86"/>
      <c r="GR352" s="86"/>
      <c r="GS352" s="86"/>
      <c r="GT352" s="86"/>
      <c r="GU352" s="86"/>
      <c r="GV352" s="86"/>
    </row>
    <row r="353" spans="1:204" s="85" customFormat="1" x14ac:dyDescent="0.2">
      <c r="A353" s="8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c r="BL353" s="64"/>
      <c r="BM353" s="64"/>
      <c r="BN353" s="64"/>
      <c r="BO353" s="64"/>
      <c r="BP353" s="64"/>
      <c r="BQ353" s="64"/>
      <c r="BR353" s="64"/>
      <c r="BS353" s="64"/>
      <c r="BT353" s="64"/>
      <c r="BU353" s="84"/>
      <c r="BV353" s="84"/>
      <c r="BW353" s="84"/>
      <c r="BX353" s="84"/>
      <c r="BY353" s="84"/>
      <c r="BZ353" s="84"/>
      <c r="CA353" s="84"/>
      <c r="CB353" s="84"/>
      <c r="CC353" s="84"/>
      <c r="CD353" s="84"/>
      <c r="CE353" s="84"/>
      <c r="CF353" s="84"/>
      <c r="CG353" s="84"/>
      <c r="CH353" s="84"/>
      <c r="CI353" s="84"/>
      <c r="CJ353" s="84"/>
      <c r="CK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GO353" s="86"/>
      <c r="GP353" s="86"/>
      <c r="GQ353" s="86"/>
      <c r="GR353" s="86"/>
      <c r="GS353" s="86"/>
      <c r="GT353" s="86"/>
      <c r="GU353" s="86"/>
      <c r="GV353" s="86"/>
    </row>
    <row r="354" spans="1:204" s="85" customFormat="1" x14ac:dyDescent="0.2">
      <c r="A354" s="8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84"/>
      <c r="BV354" s="84"/>
      <c r="BW354" s="84"/>
      <c r="BX354" s="84"/>
      <c r="BY354" s="84"/>
      <c r="BZ354" s="84"/>
      <c r="CA354" s="84"/>
      <c r="CB354" s="84"/>
      <c r="CC354" s="84"/>
      <c r="CD354" s="84"/>
      <c r="CE354" s="84"/>
      <c r="CF354" s="84"/>
      <c r="CG354" s="84"/>
      <c r="CH354" s="84"/>
      <c r="CI354" s="84"/>
      <c r="CJ354" s="84"/>
      <c r="CK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GO354" s="86"/>
      <c r="GP354" s="86"/>
      <c r="GQ354" s="86"/>
      <c r="GR354" s="86"/>
      <c r="GS354" s="86"/>
      <c r="GT354" s="86"/>
      <c r="GU354" s="86"/>
      <c r="GV354" s="86"/>
    </row>
    <row r="355" spans="1:204" s="85" customFormat="1" x14ac:dyDescent="0.2">
      <c r="A355" s="8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c r="BL355" s="64"/>
      <c r="BM355" s="64"/>
      <c r="BN355" s="64"/>
      <c r="BO355" s="64"/>
      <c r="BP355" s="64"/>
      <c r="BQ355" s="64"/>
      <c r="BR355" s="64"/>
      <c r="BS355" s="64"/>
      <c r="BT355" s="64"/>
      <c r="BU355" s="84"/>
      <c r="BV355" s="84"/>
      <c r="BW355" s="84"/>
      <c r="BX355" s="84"/>
      <c r="BY355" s="84"/>
      <c r="BZ355" s="84"/>
      <c r="CA355" s="84"/>
      <c r="CB355" s="84"/>
      <c r="CC355" s="84"/>
      <c r="CD355" s="84"/>
      <c r="CE355" s="84"/>
      <c r="CF355" s="84"/>
      <c r="CG355" s="84"/>
      <c r="CH355" s="84"/>
      <c r="CI355" s="84"/>
      <c r="CJ355" s="84"/>
      <c r="CK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GO355" s="86"/>
      <c r="GP355" s="86"/>
      <c r="GQ355" s="86"/>
      <c r="GR355" s="86"/>
      <c r="GS355" s="86"/>
      <c r="GT355" s="86"/>
      <c r="GU355" s="86"/>
      <c r="GV355" s="86"/>
    </row>
    <row r="356" spans="1:204" s="85" customFormat="1" x14ac:dyDescent="0.2">
      <c r="A356" s="8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c r="BL356" s="64"/>
      <c r="BM356" s="64"/>
      <c r="BN356" s="64"/>
      <c r="BO356" s="64"/>
      <c r="BP356" s="64"/>
      <c r="BQ356" s="64"/>
      <c r="BR356" s="64"/>
      <c r="BS356" s="64"/>
      <c r="BT356" s="64"/>
      <c r="BU356" s="84"/>
      <c r="BV356" s="84"/>
      <c r="BW356" s="84"/>
      <c r="BX356" s="84"/>
      <c r="BY356" s="84"/>
      <c r="BZ356" s="84"/>
      <c r="CA356" s="84"/>
      <c r="CB356" s="84"/>
      <c r="CC356" s="84"/>
      <c r="CD356" s="84"/>
      <c r="CE356" s="84"/>
      <c r="CF356" s="84"/>
      <c r="CG356" s="84"/>
      <c r="CH356" s="84"/>
      <c r="CI356" s="84"/>
      <c r="CJ356" s="84"/>
      <c r="CK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c r="GO356" s="86"/>
      <c r="GP356" s="86"/>
      <c r="GQ356" s="86"/>
      <c r="GR356" s="86"/>
      <c r="GS356" s="86"/>
      <c r="GT356" s="86"/>
      <c r="GU356" s="86"/>
      <c r="GV356" s="86"/>
    </row>
    <row r="357" spans="1:204" s="85" customFormat="1" x14ac:dyDescent="0.2">
      <c r="A357" s="8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c r="BL357" s="64"/>
      <c r="BM357" s="64"/>
      <c r="BN357" s="64"/>
      <c r="BO357" s="64"/>
      <c r="BP357" s="64"/>
      <c r="BQ357" s="64"/>
      <c r="BR357" s="64"/>
      <c r="BS357" s="64"/>
      <c r="BT357" s="64"/>
      <c r="BU357" s="84"/>
      <c r="BV357" s="84"/>
      <c r="BW357" s="84"/>
      <c r="BX357" s="84"/>
      <c r="BY357" s="84"/>
      <c r="BZ357" s="84"/>
      <c r="CA357" s="84"/>
      <c r="CB357" s="84"/>
      <c r="CC357" s="84"/>
      <c r="CD357" s="84"/>
      <c r="CE357" s="84"/>
      <c r="CF357" s="84"/>
      <c r="CG357" s="84"/>
      <c r="CH357" s="84"/>
      <c r="CI357" s="84"/>
      <c r="CJ357" s="84"/>
      <c r="CK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c r="GO357" s="86"/>
      <c r="GP357" s="86"/>
      <c r="GQ357" s="86"/>
      <c r="GR357" s="86"/>
      <c r="GS357" s="86"/>
      <c r="GT357" s="86"/>
      <c r="GU357" s="86"/>
      <c r="GV357" s="86"/>
    </row>
    <row r="358" spans="1:204" s="85" customFormat="1" x14ac:dyDescent="0.2">
      <c r="A358" s="8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84"/>
      <c r="BV358" s="84"/>
      <c r="BW358" s="84"/>
      <c r="BX358" s="84"/>
      <c r="BY358" s="84"/>
      <c r="BZ358" s="84"/>
      <c r="CA358" s="84"/>
      <c r="CB358" s="84"/>
      <c r="CC358" s="84"/>
      <c r="CD358" s="84"/>
      <c r="CE358" s="84"/>
      <c r="CF358" s="84"/>
      <c r="CG358" s="84"/>
      <c r="CH358" s="84"/>
      <c r="CI358" s="84"/>
      <c r="CJ358" s="84"/>
      <c r="CK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GO358" s="86"/>
      <c r="GP358" s="86"/>
      <c r="GQ358" s="86"/>
      <c r="GR358" s="86"/>
      <c r="GS358" s="86"/>
      <c r="GT358" s="86"/>
      <c r="GU358" s="86"/>
      <c r="GV358" s="86"/>
    </row>
    <row r="359" spans="1:204" s="85" customFormat="1" x14ac:dyDescent="0.2">
      <c r="A359" s="8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c r="BL359" s="64"/>
      <c r="BM359" s="64"/>
      <c r="BN359" s="64"/>
      <c r="BO359" s="64"/>
      <c r="BP359" s="64"/>
      <c r="BQ359" s="64"/>
      <c r="BR359" s="64"/>
      <c r="BS359" s="64"/>
      <c r="BT359" s="64"/>
      <c r="BU359" s="84"/>
      <c r="BV359" s="84"/>
      <c r="BW359" s="84"/>
      <c r="BX359" s="84"/>
      <c r="BY359" s="84"/>
      <c r="BZ359" s="84"/>
      <c r="CA359" s="84"/>
      <c r="CB359" s="84"/>
      <c r="CC359" s="84"/>
      <c r="CD359" s="84"/>
      <c r="CE359" s="84"/>
      <c r="CF359" s="84"/>
      <c r="CG359" s="84"/>
      <c r="CH359" s="84"/>
      <c r="CI359" s="84"/>
      <c r="CJ359" s="84"/>
      <c r="CK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GO359" s="86"/>
      <c r="GP359" s="86"/>
      <c r="GQ359" s="86"/>
      <c r="GR359" s="86"/>
      <c r="GS359" s="86"/>
      <c r="GT359" s="86"/>
      <c r="GU359" s="86"/>
      <c r="GV359" s="86"/>
    </row>
    <row r="360" spans="1:204" s="85" customFormat="1" x14ac:dyDescent="0.2">
      <c r="A360" s="8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c r="BL360" s="64"/>
      <c r="BM360" s="64"/>
      <c r="BN360" s="64"/>
      <c r="BO360" s="64"/>
      <c r="BP360" s="64"/>
      <c r="BQ360" s="64"/>
      <c r="BR360" s="64"/>
      <c r="BS360" s="64"/>
      <c r="BT360" s="64"/>
      <c r="BU360" s="84"/>
      <c r="BV360" s="84"/>
      <c r="BW360" s="84"/>
      <c r="BX360" s="84"/>
      <c r="BY360" s="84"/>
      <c r="BZ360" s="84"/>
      <c r="CA360" s="84"/>
      <c r="CB360" s="84"/>
      <c r="CC360" s="84"/>
      <c r="CD360" s="84"/>
      <c r="CE360" s="84"/>
      <c r="CF360" s="84"/>
      <c r="CG360" s="84"/>
      <c r="CH360" s="84"/>
      <c r="CI360" s="84"/>
      <c r="CJ360" s="84"/>
      <c r="CK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GO360" s="86"/>
      <c r="GP360" s="86"/>
      <c r="GQ360" s="86"/>
      <c r="GR360" s="86"/>
      <c r="GS360" s="86"/>
      <c r="GT360" s="86"/>
      <c r="GU360" s="86"/>
      <c r="GV360" s="86"/>
    </row>
    <row r="361" spans="1:204" s="85" customFormat="1" x14ac:dyDescent="0.2">
      <c r="A361" s="8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c r="BL361" s="64"/>
      <c r="BM361" s="64"/>
      <c r="BN361" s="64"/>
      <c r="BO361" s="64"/>
      <c r="BP361" s="64"/>
      <c r="BQ361" s="64"/>
      <c r="BR361" s="64"/>
      <c r="BS361" s="64"/>
      <c r="BT361" s="64"/>
      <c r="BU361" s="84"/>
      <c r="BV361" s="84"/>
      <c r="BW361" s="84"/>
      <c r="BX361" s="84"/>
      <c r="BY361" s="84"/>
      <c r="BZ361" s="84"/>
      <c r="CA361" s="84"/>
      <c r="CB361" s="84"/>
      <c r="CC361" s="84"/>
      <c r="CD361" s="84"/>
      <c r="CE361" s="84"/>
      <c r="CF361" s="84"/>
      <c r="CG361" s="84"/>
      <c r="CH361" s="84"/>
      <c r="CI361" s="84"/>
      <c r="CJ361" s="84"/>
      <c r="CK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GO361" s="86"/>
      <c r="GP361" s="86"/>
      <c r="GQ361" s="86"/>
      <c r="GR361" s="86"/>
      <c r="GS361" s="86"/>
      <c r="GT361" s="86"/>
      <c r="GU361" s="86"/>
      <c r="GV361" s="86"/>
    </row>
    <row r="362" spans="1:204" s="85" customFormat="1" x14ac:dyDescent="0.2">
      <c r="A362" s="8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c r="BL362" s="64"/>
      <c r="BM362" s="64"/>
      <c r="BN362" s="64"/>
      <c r="BO362" s="64"/>
      <c r="BP362" s="64"/>
      <c r="BQ362" s="64"/>
      <c r="BR362" s="64"/>
      <c r="BS362" s="64"/>
      <c r="BT362" s="64"/>
      <c r="BU362" s="84"/>
      <c r="BV362" s="84"/>
      <c r="BW362" s="84"/>
      <c r="BX362" s="84"/>
      <c r="BY362" s="84"/>
      <c r="BZ362" s="84"/>
      <c r="CA362" s="84"/>
      <c r="CB362" s="84"/>
      <c r="CC362" s="84"/>
      <c r="CD362" s="84"/>
      <c r="CE362" s="84"/>
      <c r="CF362" s="84"/>
      <c r="CG362" s="84"/>
      <c r="CH362" s="84"/>
      <c r="CI362" s="84"/>
      <c r="CJ362" s="84"/>
      <c r="CK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GO362" s="86"/>
      <c r="GP362" s="86"/>
      <c r="GQ362" s="86"/>
      <c r="GR362" s="86"/>
      <c r="GS362" s="86"/>
      <c r="GT362" s="86"/>
      <c r="GU362" s="86"/>
      <c r="GV362" s="86"/>
    </row>
    <row r="363" spans="1:204" s="85" customFormat="1" x14ac:dyDescent="0.2">
      <c r="A363" s="8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84"/>
      <c r="BV363" s="84"/>
      <c r="BW363" s="84"/>
      <c r="BX363" s="84"/>
      <c r="BY363" s="84"/>
      <c r="BZ363" s="84"/>
      <c r="CA363" s="84"/>
      <c r="CB363" s="84"/>
      <c r="CC363" s="84"/>
      <c r="CD363" s="84"/>
      <c r="CE363" s="84"/>
      <c r="CF363" s="84"/>
      <c r="CG363" s="84"/>
      <c r="CH363" s="84"/>
      <c r="CI363" s="84"/>
      <c r="CJ363" s="84"/>
      <c r="CK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GO363" s="86"/>
      <c r="GP363" s="86"/>
      <c r="GQ363" s="86"/>
      <c r="GR363" s="86"/>
      <c r="GS363" s="86"/>
      <c r="GT363" s="86"/>
      <c r="GU363" s="86"/>
      <c r="GV363" s="86"/>
    </row>
    <row r="364" spans="1:204" s="85" customFormat="1" x14ac:dyDescent="0.2">
      <c r="A364" s="8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4"/>
      <c r="BS364" s="64"/>
      <c r="BT364" s="64"/>
      <c r="BU364" s="84"/>
      <c r="BV364" s="84"/>
      <c r="BW364" s="84"/>
      <c r="BX364" s="84"/>
      <c r="BY364" s="84"/>
      <c r="BZ364" s="84"/>
      <c r="CA364" s="84"/>
      <c r="CB364" s="84"/>
      <c r="CC364" s="84"/>
      <c r="CD364" s="84"/>
      <c r="CE364" s="84"/>
      <c r="CF364" s="84"/>
      <c r="CG364" s="84"/>
      <c r="CH364" s="84"/>
      <c r="CI364" s="84"/>
      <c r="CJ364" s="84"/>
      <c r="CK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GO364" s="86"/>
      <c r="GP364" s="86"/>
      <c r="GQ364" s="86"/>
      <c r="GR364" s="86"/>
      <c r="GS364" s="86"/>
      <c r="GT364" s="86"/>
      <c r="GU364" s="86"/>
      <c r="GV364" s="86"/>
    </row>
    <row r="365" spans="1:204" s="85" customFormat="1" x14ac:dyDescent="0.2">
      <c r="A365" s="8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84"/>
      <c r="BV365" s="84"/>
      <c r="BW365" s="84"/>
      <c r="BX365" s="84"/>
      <c r="BY365" s="84"/>
      <c r="BZ365" s="84"/>
      <c r="CA365" s="84"/>
      <c r="CB365" s="84"/>
      <c r="CC365" s="84"/>
      <c r="CD365" s="84"/>
      <c r="CE365" s="84"/>
      <c r="CF365" s="84"/>
      <c r="CG365" s="84"/>
      <c r="CH365" s="84"/>
      <c r="CI365" s="84"/>
      <c r="CJ365" s="84"/>
      <c r="CK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GO365" s="86"/>
      <c r="GP365" s="86"/>
      <c r="GQ365" s="86"/>
      <c r="GR365" s="86"/>
      <c r="GS365" s="86"/>
      <c r="GT365" s="86"/>
      <c r="GU365" s="86"/>
      <c r="GV365" s="86"/>
    </row>
    <row r="366" spans="1:204" s="85" customFormat="1" x14ac:dyDescent="0.2">
      <c r="A366" s="8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84"/>
      <c r="BV366" s="84"/>
      <c r="BW366" s="84"/>
      <c r="BX366" s="84"/>
      <c r="BY366" s="84"/>
      <c r="BZ366" s="84"/>
      <c r="CA366" s="84"/>
      <c r="CB366" s="84"/>
      <c r="CC366" s="84"/>
      <c r="CD366" s="84"/>
      <c r="CE366" s="84"/>
      <c r="CF366" s="84"/>
      <c r="CG366" s="84"/>
      <c r="CH366" s="84"/>
      <c r="CI366" s="84"/>
      <c r="CJ366" s="84"/>
      <c r="CK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GO366" s="86"/>
      <c r="GP366" s="86"/>
      <c r="GQ366" s="86"/>
      <c r="GR366" s="86"/>
      <c r="GS366" s="86"/>
      <c r="GT366" s="86"/>
      <c r="GU366" s="86"/>
      <c r="GV366" s="86"/>
    </row>
    <row r="367" spans="1:204" s="85" customFormat="1" x14ac:dyDescent="0.2">
      <c r="A367" s="8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84"/>
      <c r="BV367" s="84"/>
      <c r="BW367" s="84"/>
      <c r="BX367" s="84"/>
      <c r="BY367" s="84"/>
      <c r="BZ367" s="84"/>
      <c r="CA367" s="84"/>
      <c r="CB367" s="84"/>
      <c r="CC367" s="84"/>
      <c r="CD367" s="84"/>
      <c r="CE367" s="84"/>
      <c r="CF367" s="84"/>
      <c r="CG367" s="84"/>
      <c r="CH367" s="84"/>
      <c r="CI367" s="84"/>
      <c r="CJ367" s="84"/>
      <c r="CK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GO367" s="86"/>
      <c r="GP367" s="86"/>
      <c r="GQ367" s="86"/>
      <c r="GR367" s="86"/>
      <c r="GS367" s="86"/>
      <c r="GT367" s="86"/>
      <c r="GU367" s="86"/>
      <c r="GV367" s="86"/>
    </row>
    <row r="368" spans="1:204" s="85" customFormat="1" x14ac:dyDescent="0.2">
      <c r="A368" s="8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84"/>
      <c r="BV368" s="84"/>
      <c r="BW368" s="84"/>
      <c r="BX368" s="84"/>
      <c r="BY368" s="84"/>
      <c r="BZ368" s="84"/>
      <c r="CA368" s="84"/>
      <c r="CB368" s="84"/>
      <c r="CC368" s="84"/>
      <c r="CD368" s="84"/>
      <c r="CE368" s="84"/>
      <c r="CF368" s="84"/>
      <c r="CG368" s="84"/>
      <c r="CH368" s="84"/>
      <c r="CI368" s="84"/>
      <c r="CJ368" s="84"/>
      <c r="CK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GO368" s="86"/>
      <c r="GP368" s="86"/>
      <c r="GQ368" s="86"/>
      <c r="GR368" s="86"/>
      <c r="GS368" s="86"/>
      <c r="GT368" s="86"/>
      <c r="GU368" s="86"/>
      <c r="GV368" s="86"/>
    </row>
    <row r="369" spans="1:204" s="85" customFormat="1" x14ac:dyDescent="0.2">
      <c r="A369" s="8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c r="BL369" s="64"/>
      <c r="BM369" s="64"/>
      <c r="BN369" s="64"/>
      <c r="BO369" s="64"/>
      <c r="BP369" s="64"/>
      <c r="BQ369" s="64"/>
      <c r="BR369" s="64"/>
      <c r="BS369" s="64"/>
      <c r="BT369" s="64"/>
      <c r="BU369" s="84"/>
      <c r="BV369" s="84"/>
      <c r="BW369" s="84"/>
      <c r="BX369" s="84"/>
      <c r="BY369" s="84"/>
      <c r="BZ369" s="84"/>
      <c r="CA369" s="84"/>
      <c r="CB369" s="84"/>
      <c r="CC369" s="84"/>
      <c r="CD369" s="84"/>
      <c r="CE369" s="84"/>
      <c r="CF369" s="84"/>
      <c r="CG369" s="84"/>
      <c r="CH369" s="84"/>
      <c r="CI369" s="84"/>
      <c r="CJ369" s="84"/>
      <c r="CK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GO369" s="86"/>
      <c r="GP369" s="86"/>
      <c r="GQ369" s="86"/>
      <c r="GR369" s="86"/>
      <c r="GS369" s="86"/>
      <c r="GT369" s="86"/>
      <c r="GU369" s="86"/>
      <c r="GV369" s="86"/>
    </row>
    <row r="370" spans="1:204" s="85" customFormat="1" x14ac:dyDescent="0.2">
      <c r="A370" s="82"/>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84"/>
      <c r="BV370" s="84"/>
      <c r="BW370" s="84"/>
      <c r="BX370" s="84"/>
      <c r="BY370" s="84"/>
      <c r="BZ370" s="84"/>
      <c r="CA370" s="84"/>
      <c r="CB370" s="84"/>
      <c r="CC370" s="84"/>
      <c r="CD370" s="84"/>
      <c r="CE370" s="84"/>
      <c r="CF370" s="84"/>
      <c r="CG370" s="84"/>
      <c r="CH370" s="84"/>
      <c r="CI370" s="84"/>
      <c r="CJ370" s="84"/>
      <c r="CK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GO370" s="86"/>
      <c r="GP370" s="86"/>
      <c r="GQ370" s="86"/>
      <c r="GR370" s="86"/>
      <c r="GS370" s="86"/>
      <c r="GT370" s="86"/>
      <c r="GU370" s="86"/>
      <c r="GV370" s="86"/>
    </row>
    <row r="371" spans="1:204" s="85" customFormat="1" x14ac:dyDescent="0.2">
      <c r="A371" s="82"/>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c r="BL371" s="64"/>
      <c r="BM371" s="64"/>
      <c r="BN371" s="64"/>
      <c r="BO371" s="64"/>
      <c r="BP371" s="64"/>
      <c r="BQ371" s="64"/>
      <c r="BR371" s="64"/>
      <c r="BS371" s="64"/>
      <c r="BT371" s="64"/>
      <c r="BU371" s="84"/>
      <c r="BV371" s="84"/>
      <c r="BW371" s="84"/>
      <c r="BX371" s="84"/>
      <c r="BY371" s="84"/>
      <c r="BZ371" s="84"/>
      <c r="CA371" s="84"/>
      <c r="CB371" s="84"/>
      <c r="CC371" s="84"/>
      <c r="CD371" s="84"/>
      <c r="CE371" s="84"/>
      <c r="CF371" s="84"/>
      <c r="CG371" s="84"/>
      <c r="CH371" s="84"/>
      <c r="CI371" s="84"/>
      <c r="CJ371" s="84"/>
      <c r="CK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GO371" s="86"/>
      <c r="GP371" s="86"/>
      <c r="GQ371" s="86"/>
      <c r="GR371" s="86"/>
      <c r="GS371" s="86"/>
      <c r="GT371" s="86"/>
      <c r="GU371" s="86"/>
      <c r="GV371" s="86"/>
    </row>
    <row r="372" spans="1:204" s="85" customFormat="1" x14ac:dyDescent="0.2">
      <c r="A372" s="82"/>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c r="BL372" s="64"/>
      <c r="BM372" s="64"/>
      <c r="BN372" s="64"/>
      <c r="BO372" s="64"/>
      <c r="BP372" s="64"/>
      <c r="BQ372" s="64"/>
      <c r="BR372" s="64"/>
      <c r="BS372" s="64"/>
      <c r="BT372" s="64"/>
      <c r="BU372" s="84"/>
      <c r="BV372" s="84"/>
      <c r="BW372" s="84"/>
      <c r="BX372" s="84"/>
      <c r="BY372" s="84"/>
      <c r="BZ372" s="84"/>
      <c r="CA372" s="84"/>
      <c r="CB372" s="84"/>
      <c r="CC372" s="84"/>
      <c r="CD372" s="84"/>
      <c r="CE372" s="84"/>
      <c r="CF372" s="84"/>
      <c r="CG372" s="84"/>
      <c r="CH372" s="84"/>
      <c r="CI372" s="84"/>
      <c r="CJ372" s="84"/>
      <c r="CK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GO372" s="86"/>
      <c r="GP372" s="86"/>
      <c r="GQ372" s="86"/>
      <c r="GR372" s="86"/>
      <c r="GS372" s="86"/>
      <c r="GT372" s="86"/>
      <c r="GU372" s="86"/>
      <c r="GV372" s="86"/>
    </row>
    <row r="373" spans="1:204" s="85" customFormat="1" x14ac:dyDescent="0.2">
      <c r="A373" s="82"/>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c r="BL373" s="64"/>
      <c r="BM373" s="64"/>
      <c r="BN373" s="64"/>
      <c r="BO373" s="64"/>
      <c r="BP373" s="64"/>
      <c r="BQ373" s="64"/>
      <c r="BR373" s="64"/>
      <c r="BS373" s="64"/>
      <c r="BT373" s="64"/>
      <c r="BU373" s="84"/>
      <c r="BV373" s="84"/>
      <c r="BW373" s="84"/>
      <c r="BX373" s="84"/>
      <c r="BY373" s="84"/>
      <c r="BZ373" s="84"/>
      <c r="CA373" s="84"/>
      <c r="CB373" s="84"/>
      <c r="CC373" s="84"/>
      <c r="CD373" s="84"/>
      <c r="CE373" s="84"/>
      <c r="CF373" s="84"/>
      <c r="CG373" s="84"/>
      <c r="CH373" s="84"/>
      <c r="CI373" s="84"/>
      <c r="CJ373" s="84"/>
      <c r="CK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GO373" s="86"/>
      <c r="GP373" s="86"/>
      <c r="GQ373" s="86"/>
      <c r="GR373" s="86"/>
      <c r="GS373" s="86"/>
      <c r="GT373" s="86"/>
      <c r="GU373" s="86"/>
      <c r="GV373" s="86"/>
    </row>
    <row r="374" spans="1:204" s="85" customFormat="1" x14ac:dyDescent="0.2">
      <c r="A374" s="82"/>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c r="BL374" s="64"/>
      <c r="BM374" s="64"/>
      <c r="BN374" s="64"/>
      <c r="BO374" s="64"/>
      <c r="BP374" s="64"/>
      <c r="BQ374" s="64"/>
      <c r="BR374" s="64"/>
      <c r="BS374" s="64"/>
      <c r="BT374" s="64"/>
      <c r="BU374" s="84"/>
      <c r="BV374" s="84"/>
      <c r="BW374" s="84"/>
      <c r="BX374" s="84"/>
      <c r="BY374" s="84"/>
      <c r="BZ374" s="84"/>
      <c r="CA374" s="84"/>
      <c r="CB374" s="84"/>
      <c r="CC374" s="84"/>
      <c r="CD374" s="84"/>
      <c r="CE374" s="84"/>
      <c r="CF374" s="84"/>
      <c r="CG374" s="84"/>
      <c r="CH374" s="84"/>
      <c r="CI374" s="84"/>
      <c r="CJ374" s="84"/>
      <c r="CK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GO374" s="86"/>
      <c r="GP374" s="86"/>
      <c r="GQ374" s="86"/>
      <c r="GR374" s="86"/>
      <c r="GS374" s="86"/>
      <c r="GT374" s="86"/>
      <c r="GU374" s="86"/>
      <c r="GV374" s="86"/>
    </row>
    <row r="375" spans="1:204" s="85" customFormat="1" x14ac:dyDescent="0.2">
      <c r="A375" s="82"/>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c r="BL375" s="64"/>
      <c r="BM375" s="64"/>
      <c r="BN375" s="64"/>
      <c r="BO375" s="64"/>
      <c r="BP375" s="64"/>
      <c r="BQ375" s="64"/>
      <c r="BR375" s="64"/>
      <c r="BS375" s="64"/>
      <c r="BT375" s="64"/>
      <c r="BU375" s="84"/>
      <c r="BV375" s="84"/>
      <c r="BW375" s="84"/>
      <c r="BX375" s="84"/>
      <c r="BY375" s="84"/>
      <c r="BZ375" s="84"/>
      <c r="CA375" s="84"/>
      <c r="CB375" s="84"/>
      <c r="CC375" s="84"/>
      <c r="CD375" s="84"/>
      <c r="CE375" s="84"/>
      <c r="CF375" s="84"/>
      <c r="CG375" s="84"/>
      <c r="CH375" s="84"/>
      <c r="CI375" s="84"/>
      <c r="CJ375" s="84"/>
      <c r="CK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GO375" s="86"/>
      <c r="GP375" s="86"/>
      <c r="GQ375" s="86"/>
      <c r="GR375" s="86"/>
      <c r="GS375" s="86"/>
      <c r="GT375" s="86"/>
      <c r="GU375" s="86"/>
      <c r="GV375" s="86"/>
    </row>
    <row r="376" spans="1:204" s="85" customFormat="1" x14ac:dyDescent="0.2">
      <c r="A376" s="8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c r="BL376" s="64"/>
      <c r="BM376" s="64"/>
      <c r="BN376" s="64"/>
      <c r="BO376" s="64"/>
      <c r="BP376" s="64"/>
      <c r="BQ376" s="64"/>
      <c r="BR376" s="64"/>
      <c r="BS376" s="64"/>
      <c r="BT376" s="64"/>
      <c r="BU376" s="84"/>
      <c r="BV376" s="84"/>
      <c r="BW376" s="84"/>
      <c r="BX376" s="84"/>
      <c r="BY376" s="84"/>
      <c r="BZ376" s="84"/>
      <c r="CA376" s="84"/>
      <c r="CB376" s="84"/>
      <c r="CC376" s="84"/>
      <c r="CD376" s="84"/>
      <c r="CE376" s="84"/>
      <c r="CF376" s="84"/>
      <c r="CG376" s="84"/>
      <c r="CH376" s="84"/>
      <c r="CI376" s="84"/>
      <c r="CJ376" s="84"/>
      <c r="CK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GO376" s="86"/>
      <c r="GP376" s="86"/>
      <c r="GQ376" s="86"/>
      <c r="GR376" s="86"/>
      <c r="GS376" s="86"/>
      <c r="GT376" s="86"/>
      <c r="GU376" s="86"/>
      <c r="GV376" s="86"/>
    </row>
    <row r="377" spans="1:204" s="85" customFormat="1" x14ac:dyDescent="0.2">
      <c r="A377" s="8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c r="BL377" s="64"/>
      <c r="BM377" s="64"/>
      <c r="BN377" s="64"/>
      <c r="BO377" s="64"/>
      <c r="BP377" s="64"/>
      <c r="BQ377" s="64"/>
      <c r="BR377" s="64"/>
      <c r="BS377" s="64"/>
      <c r="BT377" s="64"/>
      <c r="BU377" s="84"/>
      <c r="BV377" s="84"/>
      <c r="BW377" s="84"/>
      <c r="BX377" s="84"/>
      <c r="BY377" s="84"/>
      <c r="BZ377" s="84"/>
      <c r="CA377" s="84"/>
      <c r="CB377" s="84"/>
      <c r="CC377" s="84"/>
      <c r="CD377" s="84"/>
      <c r="CE377" s="84"/>
      <c r="CF377" s="84"/>
      <c r="CG377" s="84"/>
      <c r="CH377" s="84"/>
      <c r="CI377" s="84"/>
      <c r="CJ377" s="84"/>
      <c r="CK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GO377" s="86"/>
      <c r="GP377" s="86"/>
      <c r="GQ377" s="86"/>
      <c r="GR377" s="86"/>
      <c r="GS377" s="86"/>
      <c r="GT377" s="86"/>
      <c r="GU377" s="86"/>
      <c r="GV377" s="86"/>
    </row>
    <row r="378" spans="1:204" s="85" customFormat="1" x14ac:dyDescent="0.2">
      <c r="A378" s="8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c r="BL378" s="64"/>
      <c r="BM378" s="64"/>
      <c r="BN378" s="64"/>
      <c r="BO378" s="64"/>
      <c r="BP378" s="64"/>
      <c r="BQ378" s="64"/>
      <c r="BR378" s="64"/>
      <c r="BS378" s="64"/>
      <c r="BT378" s="64"/>
      <c r="BU378" s="84"/>
      <c r="BV378" s="84"/>
      <c r="BW378" s="84"/>
      <c r="BX378" s="84"/>
      <c r="BY378" s="84"/>
      <c r="BZ378" s="84"/>
      <c r="CA378" s="84"/>
      <c r="CB378" s="84"/>
      <c r="CC378" s="84"/>
      <c r="CD378" s="84"/>
      <c r="CE378" s="84"/>
      <c r="CF378" s="84"/>
      <c r="CG378" s="84"/>
      <c r="CH378" s="84"/>
      <c r="CI378" s="84"/>
      <c r="CJ378" s="84"/>
      <c r="CK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GO378" s="86"/>
      <c r="GP378" s="86"/>
      <c r="GQ378" s="86"/>
      <c r="GR378" s="86"/>
      <c r="GS378" s="86"/>
      <c r="GT378" s="86"/>
      <c r="GU378" s="86"/>
      <c r="GV378" s="86"/>
    </row>
    <row r="379" spans="1:204" s="85" customFormat="1" x14ac:dyDescent="0.2">
      <c r="A379" s="8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c r="BL379" s="64"/>
      <c r="BM379" s="64"/>
      <c r="BN379" s="64"/>
      <c r="BO379" s="64"/>
      <c r="BP379" s="64"/>
      <c r="BQ379" s="64"/>
      <c r="BR379" s="64"/>
      <c r="BS379" s="64"/>
      <c r="BT379" s="64"/>
      <c r="BU379" s="84"/>
      <c r="BV379" s="84"/>
      <c r="BW379" s="84"/>
      <c r="BX379" s="84"/>
      <c r="BY379" s="84"/>
      <c r="BZ379" s="84"/>
      <c r="CA379" s="84"/>
      <c r="CB379" s="84"/>
      <c r="CC379" s="84"/>
      <c r="CD379" s="84"/>
      <c r="CE379" s="84"/>
      <c r="CF379" s="84"/>
      <c r="CG379" s="84"/>
      <c r="CH379" s="84"/>
      <c r="CI379" s="84"/>
      <c r="CJ379" s="84"/>
      <c r="CK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GO379" s="86"/>
      <c r="GP379" s="86"/>
      <c r="GQ379" s="86"/>
      <c r="GR379" s="86"/>
      <c r="GS379" s="86"/>
      <c r="GT379" s="86"/>
      <c r="GU379" s="86"/>
      <c r="GV379" s="86"/>
    </row>
    <row r="380" spans="1:204" s="85" customFormat="1" x14ac:dyDescent="0.2">
      <c r="A380" s="8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c r="BL380" s="64"/>
      <c r="BM380" s="64"/>
      <c r="BN380" s="64"/>
      <c r="BO380" s="64"/>
      <c r="BP380" s="64"/>
      <c r="BQ380" s="64"/>
      <c r="BR380" s="64"/>
      <c r="BS380" s="64"/>
      <c r="BT380" s="64"/>
      <c r="BU380" s="84"/>
      <c r="BV380" s="84"/>
      <c r="BW380" s="84"/>
      <c r="BX380" s="84"/>
      <c r="BY380" s="84"/>
      <c r="BZ380" s="84"/>
      <c r="CA380" s="84"/>
      <c r="CB380" s="84"/>
      <c r="CC380" s="84"/>
      <c r="CD380" s="84"/>
      <c r="CE380" s="84"/>
      <c r="CF380" s="84"/>
      <c r="CG380" s="84"/>
      <c r="CH380" s="84"/>
      <c r="CI380" s="84"/>
      <c r="CJ380" s="84"/>
      <c r="CK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GO380" s="86"/>
      <c r="GP380" s="86"/>
      <c r="GQ380" s="86"/>
      <c r="GR380" s="86"/>
      <c r="GS380" s="86"/>
      <c r="GT380" s="86"/>
      <c r="GU380" s="86"/>
      <c r="GV380" s="86"/>
    </row>
    <row r="381" spans="1:204" s="85" customFormat="1" x14ac:dyDescent="0.2">
      <c r="A381" s="8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c r="BL381" s="64"/>
      <c r="BM381" s="64"/>
      <c r="BN381" s="64"/>
      <c r="BO381" s="64"/>
      <c r="BP381" s="64"/>
      <c r="BQ381" s="64"/>
      <c r="BR381" s="64"/>
      <c r="BS381" s="64"/>
      <c r="BT381" s="64"/>
      <c r="BU381" s="84"/>
      <c r="BV381" s="84"/>
      <c r="BW381" s="84"/>
      <c r="BX381" s="84"/>
      <c r="BY381" s="84"/>
      <c r="BZ381" s="84"/>
      <c r="CA381" s="84"/>
      <c r="CB381" s="84"/>
      <c r="CC381" s="84"/>
      <c r="CD381" s="84"/>
      <c r="CE381" s="84"/>
      <c r="CF381" s="84"/>
      <c r="CG381" s="84"/>
      <c r="CH381" s="84"/>
      <c r="CI381" s="84"/>
      <c r="CJ381" s="84"/>
      <c r="CK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GO381" s="86"/>
      <c r="GP381" s="86"/>
      <c r="GQ381" s="86"/>
      <c r="GR381" s="86"/>
      <c r="GS381" s="86"/>
      <c r="GT381" s="86"/>
      <c r="GU381" s="86"/>
      <c r="GV381" s="86"/>
    </row>
    <row r="382" spans="1:204" s="85" customFormat="1" x14ac:dyDescent="0.2">
      <c r="A382" s="8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c r="BL382" s="64"/>
      <c r="BM382" s="64"/>
      <c r="BN382" s="64"/>
      <c r="BO382" s="64"/>
      <c r="BP382" s="64"/>
      <c r="BQ382" s="64"/>
      <c r="BR382" s="64"/>
      <c r="BS382" s="64"/>
      <c r="BT382" s="64"/>
      <c r="BU382" s="84"/>
      <c r="BV382" s="84"/>
      <c r="BW382" s="84"/>
      <c r="BX382" s="84"/>
      <c r="BY382" s="84"/>
      <c r="BZ382" s="84"/>
      <c r="CA382" s="84"/>
      <c r="CB382" s="84"/>
      <c r="CC382" s="84"/>
      <c r="CD382" s="84"/>
      <c r="CE382" s="84"/>
      <c r="CF382" s="84"/>
      <c r="CG382" s="84"/>
      <c r="CH382" s="84"/>
      <c r="CI382" s="84"/>
      <c r="CJ382" s="84"/>
      <c r="CK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GO382" s="86"/>
      <c r="GP382" s="86"/>
      <c r="GQ382" s="86"/>
      <c r="GR382" s="86"/>
      <c r="GS382" s="86"/>
      <c r="GT382" s="86"/>
      <c r="GU382" s="86"/>
      <c r="GV382" s="86"/>
    </row>
    <row r="383" spans="1:204" s="85" customFormat="1" x14ac:dyDescent="0.2">
      <c r="A383" s="8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c r="BL383" s="64"/>
      <c r="BM383" s="64"/>
      <c r="BN383" s="64"/>
      <c r="BO383" s="64"/>
      <c r="BP383" s="64"/>
      <c r="BQ383" s="64"/>
      <c r="BR383" s="64"/>
      <c r="BS383" s="64"/>
      <c r="BT383" s="64"/>
      <c r="BU383" s="84"/>
      <c r="BV383" s="84"/>
      <c r="BW383" s="84"/>
      <c r="BX383" s="84"/>
      <c r="BY383" s="84"/>
      <c r="BZ383" s="84"/>
      <c r="CA383" s="84"/>
      <c r="CB383" s="84"/>
      <c r="CC383" s="84"/>
      <c r="CD383" s="84"/>
      <c r="CE383" s="84"/>
      <c r="CF383" s="84"/>
      <c r="CG383" s="84"/>
      <c r="CH383" s="84"/>
      <c r="CI383" s="84"/>
      <c r="CJ383" s="84"/>
      <c r="CK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GO383" s="86"/>
      <c r="GP383" s="86"/>
      <c r="GQ383" s="86"/>
      <c r="GR383" s="86"/>
      <c r="GS383" s="86"/>
      <c r="GT383" s="86"/>
      <c r="GU383" s="86"/>
      <c r="GV383" s="86"/>
    </row>
    <row r="384" spans="1:204" s="85" customFormat="1" x14ac:dyDescent="0.2">
      <c r="A384" s="8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84"/>
      <c r="BV384" s="84"/>
      <c r="BW384" s="84"/>
      <c r="BX384" s="84"/>
      <c r="BY384" s="84"/>
      <c r="BZ384" s="84"/>
      <c r="CA384" s="84"/>
      <c r="CB384" s="84"/>
      <c r="CC384" s="84"/>
      <c r="CD384" s="84"/>
      <c r="CE384" s="84"/>
      <c r="CF384" s="84"/>
      <c r="CG384" s="84"/>
      <c r="CH384" s="84"/>
      <c r="CI384" s="84"/>
      <c r="CJ384" s="84"/>
      <c r="CK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GO384" s="86"/>
      <c r="GP384" s="86"/>
      <c r="GQ384" s="86"/>
      <c r="GR384" s="86"/>
      <c r="GS384" s="86"/>
      <c r="GT384" s="86"/>
      <c r="GU384" s="86"/>
      <c r="GV384" s="86"/>
    </row>
    <row r="385" spans="1:204" s="85" customFormat="1" x14ac:dyDescent="0.2">
      <c r="A385" s="8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c r="BL385" s="64"/>
      <c r="BM385" s="64"/>
      <c r="BN385" s="64"/>
      <c r="BO385" s="64"/>
      <c r="BP385" s="64"/>
      <c r="BQ385" s="64"/>
      <c r="BR385" s="64"/>
      <c r="BS385" s="64"/>
      <c r="BT385" s="64"/>
      <c r="BU385" s="84"/>
      <c r="BV385" s="84"/>
      <c r="BW385" s="84"/>
      <c r="BX385" s="84"/>
      <c r="BY385" s="84"/>
      <c r="BZ385" s="84"/>
      <c r="CA385" s="84"/>
      <c r="CB385" s="84"/>
      <c r="CC385" s="84"/>
      <c r="CD385" s="84"/>
      <c r="CE385" s="84"/>
      <c r="CF385" s="84"/>
      <c r="CG385" s="84"/>
      <c r="CH385" s="84"/>
      <c r="CI385" s="84"/>
      <c r="CJ385" s="84"/>
      <c r="CK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GO385" s="86"/>
      <c r="GP385" s="86"/>
      <c r="GQ385" s="86"/>
      <c r="GR385" s="86"/>
      <c r="GS385" s="86"/>
      <c r="GT385" s="86"/>
      <c r="GU385" s="86"/>
      <c r="GV385" s="86"/>
    </row>
    <row r="386" spans="1:204" s="85" customFormat="1" x14ac:dyDescent="0.2">
      <c r="A386" s="8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c r="BL386" s="64"/>
      <c r="BM386" s="64"/>
      <c r="BN386" s="64"/>
      <c r="BO386" s="64"/>
      <c r="BP386" s="64"/>
      <c r="BQ386" s="64"/>
      <c r="BR386" s="64"/>
      <c r="BS386" s="64"/>
      <c r="BT386" s="64"/>
      <c r="BU386" s="84"/>
      <c r="BV386" s="84"/>
      <c r="BW386" s="84"/>
      <c r="BX386" s="84"/>
      <c r="BY386" s="84"/>
      <c r="BZ386" s="84"/>
      <c r="CA386" s="84"/>
      <c r="CB386" s="84"/>
      <c r="CC386" s="84"/>
      <c r="CD386" s="84"/>
      <c r="CE386" s="84"/>
      <c r="CF386" s="84"/>
      <c r="CG386" s="84"/>
      <c r="CH386" s="84"/>
      <c r="CI386" s="84"/>
      <c r="CJ386" s="84"/>
      <c r="CK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GO386" s="86"/>
      <c r="GP386" s="86"/>
      <c r="GQ386" s="86"/>
      <c r="GR386" s="86"/>
      <c r="GS386" s="86"/>
      <c r="GT386" s="86"/>
      <c r="GU386" s="86"/>
      <c r="GV386" s="86"/>
    </row>
    <row r="387" spans="1:204" s="85" customFormat="1" x14ac:dyDescent="0.2">
      <c r="A387" s="8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c r="BL387" s="64"/>
      <c r="BM387" s="64"/>
      <c r="BN387" s="64"/>
      <c r="BO387" s="64"/>
      <c r="BP387" s="64"/>
      <c r="BQ387" s="64"/>
      <c r="BR387" s="64"/>
      <c r="BS387" s="64"/>
      <c r="BT387" s="64"/>
      <c r="BU387" s="84"/>
      <c r="BV387" s="84"/>
      <c r="BW387" s="84"/>
      <c r="BX387" s="84"/>
      <c r="BY387" s="84"/>
      <c r="BZ387" s="84"/>
      <c r="CA387" s="84"/>
      <c r="CB387" s="84"/>
      <c r="CC387" s="84"/>
      <c r="CD387" s="84"/>
      <c r="CE387" s="84"/>
      <c r="CF387" s="84"/>
      <c r="CG387" s="84"/>
      <c r="CH387" s="84"/>
      <c r="CI387" s="84"/>
      <c r="CJ387" s="84"/>
      <c r="CK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GO387" s="86"/>
      <c r="GP387" s="86"/>
      <c r="GQ387" s="86"/>
      <c r="GR387" s="86"/>
      <c r="GS387" s="86"/>
      <c r="GT387" s="86"/>
      <c r="GU387" s="86"/>
      <c r="GV387" s="86"/>
    </row>
    <row r="388" spans="1:204" s="85" customFormat="1" x14ac:dyDescent="0.2">
      <c r="A388" s="8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c r="BL388" s="64"/>
      <c r="BM388" s="64"/>
      <c r="BN388" s="64"/>
      <c r="BO388" s="64"/>
      <c r="BP388" s="64"/>
      <c r="BQ388" s="64"/>
      <c r="BR388" s="64"/>
      <c r="BS388" s="64"/>
      <c r="BT388" s="64"/>
      <c r="BU388" s="84"/>
      <c r="BV388" s="84"/>
      <c r="BW388" s="84"/>
      <c r="BX388" s="84"/>
      <c r="BY388" s="84"/>
      <c r="BZ388" s="84"/>
      <c r="CA388" s="84"/>
      <c r="CB388" s="84"/>
      <c r="CC388" s="84"/>
      <c r="CD388" s="84"/>
      <c r="CE388" s="84"/>
      <c r="CF388" s="84"/>
      <c r="CG388" s="84"/>
      <c r="CH388" s="84"/>
      <c r="CI388" s="84"/>
      <c r="CJ388" s="84"/>
      <c r="CK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GO388" s="86"/>
      <c r="GP388" s="86"/>
      <c r="GQ388" s="86"/>
      <c r="GR388" s="86"/>
      <c r="GS388" s="86"/>
      <c r="GT388" s="86"/>
      <c r="GU388" s="86"/>
      <c r="GV388" s="86"/>
    </row>
    <row r="389" spans="1:204" s="85" customFormat="1" x14ac:dyDescent="0.2">
      <c r="A389" s="8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c r="BL389" s="64"/>
      <c r="BM389" s="64"/>
      <c r="BN389" s="64"/>
      <c r="BO389" s="64"/>
      <c r="BP389" s="64"/>
      <c r="BQ389" s="64"/>
      <c r="BR389" s="64"/>
      <c r="BS389" s="64"/>
      <c r="BT389" s="64"/>
      <c r="BU389" s="84"/>
      <c r="BV389" s="84"/>
      <c r="BW389" s="84"/>
      <c r="BX389" s="84"/>
      <c r="BY389" s="84"/>
      <c r="BZ389" s="84"/>
      <c r="CA389" s="84"/>
      <c r="CB389" s="84"/>
      <c r="CC389" s="84"/>
      <c r="CD389" s="84"/>
      <c r="CE389" s="84"/>
      <c r="CF389" s="84"/>
      <c r="CG389" s="84"/>
      <c r="CH389" s="84"/>
      <c r="CI389" s="84"/>
      <c r="CJ389" s="84"/>
      <c r="CK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GO389" s="86"/>
      <c r="GP389" s="86"/>
      <c r="GQ389" s="86"/>
      <c r="GR389" s="86"/>
      <c r="GS389" s="86"/>
      <c r="GT389" s="86"/>
      <c r="GU389" s="86"/>
      <c r="GV389" s="86"/>
    </row>
    <row r="390" spans="1:204" s="85" customFormat="1" x14ac:dyDescent="0.2">
      <c r="A390" s="8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84"/>
      <c r="BV390" s="84"/>
      <c r="BW390" s="84"/>
      <c r="BX390" s="84"/>
      <c r="BY390" s="84"/>
      <c r="BZ390" s="84"/>
      <c r="CA390" s="84"/>
      <c r="CB390" s="84"/>
      <c r="CC390" s="84"/>
      <c r="CD390" s="84"/>
      <c r="CE390" s="84"/>
      <c r="CF390" s="84"/>
      <c r="CG390" s="84"/>
      <c r="CH390" s="84"/>
      <c r="CI390" s="84"/>
      <c r="CJ390" s="84"/>
      <c r="CK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GO390" s="86"/>
      <c r="GP390" s="86"/>
      <c r="GQ390" s="86"/>
      <c r="GR390" s="86"/>
      <c r="GS390" s="86"/>
      <c r="GT390" s="86"/>
      <c r="GU390" s="86"/>
      <c r="GV390" s="86"/>
    </row>
    <row r="391" spans="1:204" s="85" customFormat="1" x14ac:dyDescent="0.2">
      <c r="A391" s="8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84"/>
      <c r="BV391" s="84"/>
      <c r="BW391" s="84"/>
      <c r="BX391" s="84"/>
      <c r="BY391" s="84"/>
      <c r="BZ391" s="84"/>
      <c r="CA391" s="84"/>
      <c r="CB391" s="84"/>
      <c r="CC391" s="84"/>
      <c r="CD391" s="84"/>
      <c r="CE391" s="84"/>
      <c r="CF391" s="84"/>
      <c r="CG391" s="84"/>
      <c r="CH391" s="84"/>
      <c r="CI391" s="84"/>
      <c r="CJ391" s="84"/>
      <c r="CK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GO391" s="86"/>
      <c r="GP391" s="86"/>
      <c r="GQ391" s="86"/>
      <c r="GR391" s="86"/>
      <c r="GS391" s="86"/>
      <c r="GT391" s="86"/>
      <c r="GU391" s="86"/>
      <c r="GV391" s="86"/>
    </row>
    <row r="392" spans="1:204" s="85" customFormat="1" x14ac:dyDescent="0.2">
      <c r="A392" s="8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84"/>
      <c r="BV392" s="84"/>
      <c r="BW392" s="84"/>
      <c r="BX392" s="84"/>
      <c r="BY392" s="84"/>
      <c r="BZ392" s="84"/>
      <c r="CA392" s="84"/>
      <c r="CB392" s="84"/>
      <c r="CC392" s="84"/>
      <c r="CD392" s="84"/>
      <c r="CE392" s="84"/>
      <c r="CF392" s="84"/>
      <c r="CG392" s="84"/>
      <c r="CH392" s="84"/>
      <c r="CI392" s="84"/>
      <c r="CJ392" s="84"/>
      <c r="CK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GO392" s="86"/>
      <c r="GP392" s="86"/>
      <c r="GQ392" s="86"/>
      <c r="GR392" s="86"/>
      <c r="GS392" s="86"/>
      <c r="GT392" s="86"/>
      <c r="GU392" s="86"/>
      <c r="GV392" s="86"/>
    </row>
    <row r="393" spans="1:204" s="85" customFormat="1" x14ac:dyDescent="0.2">
      <c r="A393" s="8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c r="BL393" s="64"/>
      <c r="BM393" s="64"/>
      <c r="BN393" s="64"/>
      <c r="BO393" s="64"/>
      <c r="BP393" s="64"/>
      <c r="BQ393" s="64"/>
      <c r="BR393" s="64"/>
      <c r="BS393" s="64"/>
      <c r="BT393" s="64"/>
      <c r="BU393" s="84"/>
      <c r="BV393" s="84"/>
      <c r="BW393" s="84"/>
      <c r="BX393" s="84"/>
      <c r="BY393" s="84"/>
      <c r="BZ393" s="84"/>
      <c r="CA393" s="84"/>
      <c r="CB393" s="84"/>
      <c r="CC393" s="84"/>
      <c r="CD393" s="84"/>
      <c r="CE393" s="84"/>
      <c r="CF393" s="84"/>
      <c r="CG393" s="84"/>
      <c r="CH393" s="84"/>
      <c r="CI393" s="84"/>
      <c r="CJ393" s="84"/>
      <c r="CK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GO393" s="86"/>
      <c r="GP393" s="86"/>
      <c r="GQ393" s="86"/>
      <c r="GR393" s="86"/>
      <c r="GS393" s="86"/>
      <c r="GT393" s="86"/>
      <c r="GU393" s="86"/>
      <c r="GV393" s="86"/>
    </row>
    <row r="394" spans="1:204" s="85" customFormat="1" x14ac:dyDescent="0.2">
      <c r="A394" s="8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c r="BL394" s="64"/>
      <c r="BM394" s="64"/>
      <c r="BN394" s="64"/>
      <c r="BO394" s="64"/>
      <c r="BP394" s="64"/>
      <c r="BQ394" s="64"/>
      <c r="BR394" s="64"/>
      <c r="BS394" s="64"/>
      <c r="BT394" s="64"/>
      <c r="BU394" s="84"/>
      <c r="BV394" s="84"/>
      <c r="BW394" s="84"/>
      <c r="BX394" s="84"/>
      <c r="BY394" s="84"/>
      <c r="BZ394" s="84"/>
      <c r="CA394" s="84"/>
      <c r="CB394" s="84"/>
      <c r="CC394" s="84"/>
      <c r="CD394" s="84"/>
      <c r="CE394" s="84"/>
      <c r="CF394" s="84"/>
      <c r="CG394" s="84"/>
      <c r="CH394" s="84"/>
      <c r="CI394" s="84"/>
      <c r="CJ394" s="84"/>
      <c r="CK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GO394" s="86"/>
      <c r="GP394" s="86"/>
      <c r="GQ394" s="86"/>
      <c r="GR394" s="86"/>
      <c r="GS394" s="86"/>
      <c r="GT394" s="86"/>
      <c r="GU394" s="86"/>
      <c r="GV394" s="86"/>
    </row>
    <row r="395" spans="1:204" s="85" customFormat="1" x14ac:dyDescent="0.2">
      <c r="A395" s="8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c r="BL395" s="64"/>
      <c r="BM395" s="64"/>
      <c r="BN395" s="64"/>
      <c r="BO395" s="64"/>
      <c r="BP395" s="64"/>
      <c r="BQ395" s="64"/>
      <c r="BR395" s="64"/>
      <c r="BS395" s="64"/>
      <c r="BT395" s="64"/>
      <c r="BU395" s="84"/>
      <c r="BV395" s="84"/>
      <c r="BW395" s="84"/>
      <c r="BX395" s="84"/>
      <c r="BY395" s="84"/>
      <c r="BZ395" s="84"/>
      <c r="CA395" s="84"/>
      <c r="CB395" s="84"/>
      <c r="CC395" s="84"/>
      <c r="CD395" s="84"/>
      <c r="CE395" s="84"/>
      <c r="CF395" s="84"/>
      <c r="CG395" s="84"/>
      <c r="CH395" s="84"/>
      <c r="CI395" s="84"/>
      <c r="CJ395" s="84"/>
      <c r="CK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c r="GO395" s="86"/>
      <c r="GP395" s="86"/>
      <c r="GQ395" s="86"/>
      <c r="GR395" s="86"/>
      <c r="GS395" s="86"/>
      <c r="GT395" s="86"/>
      <c r="GU395" s="86"/>
      <c r="GV395" s="86"/>
    </row>
    <row r="396" spans="1:204" s="85" customFormat="1" x14ac:dyDescent="0.2">
      <c r="A396" s="8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c r="BL396" s="64"/>
      <c r="BM396" s="64"/>
      <c r="BN396" s="64"/>
      <c r="BO396" s="64"/>
      <c r="BP396" s="64"/>
      <c r="BQ396" s="64"/>
      <c r="BR396" s="64"/>
      <c r="BS396" s="64"/>
      <c r="BT396" s="64"/>
      <c r="BU396" s="84"/>
      <c r="BV396" s="84"/>
      <c r="BW396" s="84"/>
      <c r="BX396" s="84"/>
      <c r="BY396" s="84"/>
      <c r="BZ396" s="84"/>
      <c r="CA396" s="84"/>
      <c r="CB396" s="84"/>
      <c r="CC396" s="84"/>
      <c r="CD396" s="84"/>
      <c r="CE396" s="84"/>
      <c r="CF396" s="84"/>
      <c r="CG396" s="84"/>
      <c r="CH396" s="84"/>
      <c r="CI396" s="84"/>
      <c r="CJ396" s="84"/>
      <c r="CK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c r="GO396" s="86"/>
      <c r="GP396" s="86"/>
      <c r="GQ396" s="86"/>
      <c r="GR396" s="86"/>
      <c r="GS396" s="86"/>
      <c r="GT396" s="86"/>
      <c r="GU396" s="86"/>
      <c r="GV396" s="86"/>
    </row>
    <row r="397" spans="1:204" s="85" customFormat="1" x14ac:dyDescent="0.2">
      <c r="A397" s="8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c r="BL397" s="64"/>
      <c r="BM397" s="64"/>
      <c r="BN397" s="64"/>
      <c r="BO397" s="64"/>
      <c r="BP397" s="64"/>
      <c r="BQ397" s="64"/>
      <c r="BR397" s="64"/>
      <c r="BS397" s="64"/>
      <c r="BT397" s="64"/>
      <c r="BU397" s="84"/>
      <c r="BV397" s="84"/>
      <c r="BW397" s="84"/>
      <c r="BX397" s="84"/>
      <c r="BY397" s="84"/>
      <c r="BZ397" s="84"/>
      <c r="CA397" s="84"/>
      <c r="CB397" s="84"/>
      <c r="CC397" s="84"/>
      <c r="CD397" s="84"/>
      <c r="CE397" s="84"/>
      <c r="CF397" s="84"/>
      <c r="CG397" s="84"/>
      <c r="CH397" s="84"/>
      <c r="CI397" s="84"/>
      <c r="CJ397" s="84"/>
      <c r="CK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c r="GO397" s="86"/>
      <c r="GP397" s="86"/>
      <c r="GQ397" s="86"/>
      <c r="GR397" s="86"/>
      <c r="GS397" s="86"/>
      <c r="GT397" s="86"/>
      <c r="GU397" s="86"/>
      <c r="GV397" s="86"/>
    </row>
    <row r="398" spans="1:204" s="85" customFormat="1" x14ac:dyDescent="0.2">
      <c r="A398" s="8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84"/>
      <c r="BV398" s="84"/>
      <c r="BW398" s="84"/>
      <c r="BX398" s="84"/>
      <c r="BY398" s="84"/>
      <c r="BZ398" s="84"/>
      <c r="CA398" s="84"/>
      <c r="CB398" s="84"/>
      <c r="CC398" s="84"/>
      <c r="CD398" s="84"/>
      <c r="CE398" s="84"/>
      <c r="CF398" s="84"/>
      <c r="CG398" s="84"/>
      <c r="CH398" s="84"/>
      <c r="CI398" s="84"/>
      <c r="CJ398" s="84"/>
      <c r="CK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GO398" s="86"/>
      <c r="GP398" s="86"/>
      <c r="GQ398" s="86"/>
      <c r="GR398" s="86"/>
      <c r="GS398" s="86"/>
      <c r="GT398" s="86"/>
      <c r="GU398" s="86"/>
      <c r="GV398" s="86"/>
    </row>
    <row r="399" spans="1:204" s="85" customFormat="1" x14ac:dyDescent="0.2">
      <c r="A399" s="8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c r="BL399" s="64"/>
      <c r="BM399" s="64"/>
      <c r="BN399" s="64"/>
      <c r="BO399" s="64"/>
      <c r="BP399" s="64"/>
      <c r="BQ399" s="64"/>
      <c r="BR399" s="64"/>
      <c r="BS399" s="64"/>
      <c r="BT399" s="64"/>
      <c r="BU399" s="84"/>
      <c r="BV399" s="84"/>
      <c r="BW399" s="84"/>
      <c r="BX399" s="84"/>
      <c r="BY399" s="84"/>
      <c r="BZ399" s="84"/>
      <c r="CA399" s="84"/>
      <c r="CB399" s="84"/>
      <c r="CC399" s="84"/>
      <c r="CD399" s="84"/>
      <c r="CE399" s="84"/>
      <c r="CF399" s="84"/>
      <c r="CG399" s="84"/>
      <c r="CH399" s="84"/>
      <c r="CI399" s="84"/>
      <c r="CJ399" s="84"/>
      <c r="CK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c r="GO399" s="86"/>
      <c r="GP399" s="86"/>
      <c r="GQ399" s="86"/>
      <c r="GR399" s="86"/>
      <c r="GS399" s="86"/>
      <c r="GT399" s="86"/>
      <c r="GU399" s="86"/>
      <c r="GV399" s="86"/>
    </row>
    <row r="400" spans="1:204" s="85" customFormat="1" x14ac:dyDescent="0.2">
      <c r="A400" s="8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c r="BL400" s="64"/>
      <c r="BM400" s="64"/>
      <c r="BN400" s="64"/>
      <c r="BO400" s="64"/>
      <c r="BP400" s="64"/>
      <c r="BQ400" s="64"/>
      <c r="BR400" s="64"/>
      <c r="BS400" s="64"/>
      <c r="BT400" s="64"/>
      <c r="BU400" s="84"/>
      <c r="BV400" s="84"/>
      <c r="BW400" s="84"/>
      <c r="BX400" s="84"/>
      <c r="BY400" s="84"/>
      <c r="BZ400" s="84"/>
      <c r="CA400" s="84"/>
      <c r="CB400" s="84"/>
      <c r="CC400" s="84"/>
      <c r="CD400" s="84"/>
      <c r="CE400" s="84"/>
      <c r="CF400" s="84"/>
      <c r="CG400" s="84"/>
      <c r="CH400" s="84"/>
      <c r="CI400" s="84"/>
      <c r="CJ400" s="84"/>
      <c r="CK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c r="GO400" s="86"/>
      <c r="GP400" s="86"/>
      <c r="GQ400" s="86"/>
      <c r="GR400" s="86"/>
      <c r="GS400" s="86"/>
      <c r="GT400" s="86"/>
      <c r="GU400" s="86"/>
      <c r="GV400" s="86"/>
    </row>
    <row r="401" spans="1:204" s="85" customFormat="1" x14ac:dyDescent="0.2">
      <c r="A401" s="8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c r="BL401" s="64"/>
      <c r="BM401" s="64"/>
      <c r="BN401" s="64"/>
      <c r="BO401" s="64"/>
      <c r="BP401" s="64"/>
      <c r="BQ401" s="64"/>
      <c r="BR401" s="64"/>
      <c r="BS401" s="64"/>
      <c r="BT401" s="64"/>
      <c r="BU401" s="84"/>
      <c r="BV401" s="84"/>
      <c r="BW401" s="84"/>
      <c r="BX401" s="84"/>
      <c r="BY401" s="84"/>
      <c r="BZ401" s="84"/>
      <c r="CA401" s="84"/>
      <c r="CB401" s="84"/>
      <c r="CC401" s="84"/>
      <c r="CD401" s="84"/>
      <c r="CE401" s="84"/>
      <c r="CF401" s="84"/>
      <c r="CG401" s="84"/>
      <c r="CH401" s="84"/>
      <c r="CI401" s="84"/>
      <c r="CJ401" s="84"/>
      <c r="CK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c r="GO401" s="86"/>
      <c r="GP401" s="86"/>
      <c r="GQ401" s="86"/>
      <c r="GR401" s="86"/>
      <c r="GS401" s="86"/>
      <c r="GT401" s="86"/>
      <c r="GU401" s="86"/>
      <c r="GV401" s="86"/>
    </row>
    <row r="402" spans="1:204" s="85" customFormat="1" x14ac:dyDescent="0.2">
      <c r="A402" s="8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c r="BL402" s="64"/>
      <c r="BM402" s="64"/>
      <c r="BN402" s="64"/>
      <c r="BO402" s="64"/>
      <c r="BP402" s="64"/>
      <c r="BQ402" s="64"/>
      <c r="BR402" s="64"/>
      <c r="BS402" s="64"/>
      <c r="BT402" s="64"/>
      <c r="BU402" s="84"/>
      <c r="BV402" s="84"/>
      <c r="BW402" s="84"/>
      <c r="BX402" s="84"/>
      <c r="BY402" s="84"/>
      <c r="BZ402" s="84"/>
      <c r="CA402" s="84"/>
      <c r="CB402" s="84"/>
      <c r="CC402" s="84"/>
      <c r="CD402" s="84"/>
      <c r="CE402" s="84"/>
      <c r="CF402" s="84"/>
      <c r="CG402" s="84"/>
      <c r="CH402" s="84"/>
      <c r="CI402" s="84"/>
      <c r="CJ402" s="84"/>
      <c r="CK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c r="GO402" s="86"/>
      <c r="GP402" s="86"/>
      <c r="GQ402" s="86"/>
      <c r="GR402" s="86"/>
      <c r="GS402" s="86"/>
      <c r="GT402" s="86"/>
      <c r="GU402" s="86"/>
      <c r="GV402" s="86"/>
    </row>
    <row r="403" spans="1:204" s="85" customFormat="1" x14ac:dyDescent="0.2">
      <c r="A403" s="8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c r="BL403" s="64"/>
      <c r="BM403" s="64"/>
      <c r="BN403" s="64"/>
      <c r="BO403" s="64"/>
      <c r="BP403" s="64"/>
      <c r="BQ403" s="64"/>
      <c r="BR403" s="64"/>
      <c r="BS403" s="64"/>
      <c r="BT403" s="64"/>
      <c r="BU403" s="84"/>
      <c r="BV403" s="84"/>
      <c r="BW403" s="84"/>
      <c r="BX403" s="84"/>
      <c r="BY403" s="84"/>
      <c r="BZ403" s="84"/>
      <c r="CA403" s="84"/>
      <c r="CB403" s="84"/>
      <c r="CC403" s="84"/>
      <c r="CD403" s="84"/>
      <c r="CE403" s="84"/>
      <c r="CF403" s="84"/>
      <c r="CG403" s="84"/>
      <c r="CH403" s="84"/>
      <c r="CI403" s="84"/>
      <c r="CJ403" s="84"/>
      <c r="CK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c r="GO403" s="86"/>
      <c r="GP403" s="86"/>
      <c r="GQ403" s="86"/>
      <c r="GR403" s="86"/>
      <c r="GS403" s="86"/>
      <c r="GT403" s="86"/>
      <c r="GU403" s="86"/>
      <c r="GV403" s="86"/>
    </row>
    <row r="404" spans="1:204" s="85" customFormat="1" x14ac:dyDescent="0.2">
      <c r="A404" s="8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84"/>
      <c r="BV404" s="84"/>
      <c r="BW404" s="84"/>
      <c r="BX404" s="84"/>
      <c r="BY404" s="84"/>
      <c r="BZ404" s="84"/>
      <c r="CA404" s="84"/>
      <c r="CB404" s="84"/>
      <c r="CC404" s="84"/>
      <c r="CD404" s="84"/>
      <c r="CE404" s="84"/>
      <c r="CF404" s="84"/>
      <c r="CG404" s="84"/>
      <c r="CH404" s="84"/>
      <c r="CI404" s="84"/>
      <c r="CJ404" s="84"/>
      <c r="CK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GO404" s="86"/>
      <c r="GP404" s="86"/>
      <c r="GQ404" s="86"/>
      <c r="GR404" s="86"/>
      <c r="GS404" s="86"/>
      <c r="GT404" s="86"/>
      <c r="GU404" s="86"/>
      <c r="GV404" s="86"/>
    </row>
    <row r="405" spans="1:204" s="85" customFormat="1" x14ac:dyDescent="0.2">
      <c r="A405" s="8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4"/>
      <c r="BT405" s="64"/>
      <c r="BU405" s="84"/>
      <c r="BV405" s="84"/>
      <c r="BW405" s="84"/>
      <c r="BX405" s="84"/>
      <c r="BY405" s="84"/>
      <c r="BZ405" s="84"/>
      <c r="CA405" s="84"/>
      <c r="CB405" s="84"/>
      <c r="CC405" s="84"/>
      <c r="CD405" s="84"/>
      <c r="CE405" s="84"/>
      <c r="CF405" s="84"/>
      <c r="CG405" s="84"/>
      <c r="CH405" s="84"/>
      <c r="CI405" s="84"/>
      <c r="CJ405" s="84"/>
      <c r="CK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c r="GO405" s="86"/>
      <c r="GP405" s="86"/>
      <c r="GQ405" s="86"/>
      <c r="GR405" s="86"/>
      <c r="GS405" s="86"/>
      <c r="GT405" s="86"/>
      <c r="GU405" s="86"/>
      <c r="GV405" s="86"/>
    </row>
    <row r="406" spans="1:204" s="85" customFormat="1" x14ac:dyDescent="0.2">
      <c r="A406" s="8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c r="BL406" s="64"/>
      <c r="BM406" s="64"/>
      <c r="BN406" s="64"/>
      <c r="BO406" s="64"/>
      <c r="BP406" s="64"/>
      <c r="BQ406" s="64"/>
      <c r="BR406" s="64"/>
      <c r="BS406" s="64"/>
      <c r="BT406" s="64"/>
      <c r="BU406" s="84"/>
      <c r="BV406" s="84"/>
      <c r="BW406" s="84"/>
      <c r="BX406" s="84"/>
      <c r="BY406" s="84"/>
      <c r="BZ406" s="84"/>
      <c r="CA406" s="84"/>
      <c r="CB406" s="84"/>
      <c r="CC406" s="84"/>
      <c r="CD406" s="84"/>
      <c r="CE406" s="84"/>
      <c r="CF406" s="84"/>
      <c r="CG406" s="84"/>
      <c r="CH406" s="84"/>
      <c r="CI406" s="84"/>
      <c r="CJ406" s="84"/>
      <c r="CK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c r="GO406" s="86"/>
      <c r="GP406" s="86"/>
      <c r="GQ406" s="86"/>
      <c r="GR406" s="86"/>
      <c r="GS406" s="86"/>
      <c r="GT406" s="86"/>
      <c r="GU406" s="86"/>
      <c r="GV406" s="86"/>
    </row>
    <row r="407" spans="1:204" s="85" customFormat="1" x14ac:dyDescent="0.2">
      <c r="A407" s="8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84"/>
      <c r="BV407" s="84"/>
      <c r="BW407" s="84"/>
      <c r="BX407" s="84"/>
      <c r="BY407" s="84"/>
      <c r="BZ407" s="84"/>
      <c r="CA407" s="84"/>
      <c r="CB407" s="84"/>
      <c r="CC407" s="84"/>
      <c r="CD407" s="84"/>
      <c r="CE407" s="84"/>
      <c r="CF407" s="84"/>
      <c r="CG407" s="84"/>
      <c r="CH407" s="84"/>
      <c r="CI407" s="84"/>
      <c r="CJ407" s="84"/>
      <c r="CK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GO407" s="86"/>
      <c r="GP407" s="86"/>
      <c r="GQ407" s="86"/>
      <c r="GR407" s="86"/>
      <c r="GS407" s="86"/>
      <c r="GT407" s="86"/>
      <c r="GU407" s="86"/>
      <c r="GV407" s="86"/>
    </row>
    <row r="408" spans="1:204" s="85" customFormat="1" x14ac:dyDescent="0.2">
      <c r="A408" s="8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84"/>
      <c r="BV408" s="84"/>
      <c r="BW408" s="84"/>
      <c r="BX408" s="84"/>
      <c r="BY408" s="84"/>
      <c r="BZ408" s="84"/>
      <c r="CA408" s="84"/>
      <c r="CB408" s="84"/>
      <c r="CC408" s="84"/>
      <c r="CD408" s="84"/>
      <c r="CE408" s="84"/>
      <c r="CF408" s="84"/>
      <c r="CG408" s="84"/>
      <c r="CH408" s="84"/>
      <c r="CI408" s="84"/>
      <c r="CJ408" s="84"/>
      <c r="CK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GO408" s="86"/>
      <c r="GP408" s="86"/>
      <c r="GQ408" s="86"/>
      <c r="GR408" s="86"/>
      <c r="GS408" s="86"/>
      <c r="GT408" s="86"/>
      <c r="GU408" s="86"/>
      <c r="GV408" s="86"/>
    </row>
    <row r="409" spans="1:204" s="85" customFormat="1" x14ac:dyDescent="0.2">
      <c r="A409" s="8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c r="BL409" s="64"/>
      <c r="BM409" s="64"/>
      <c r="BN409" s="64"/>
      <c r="BO409" s="64"/>
      <c r="BP409" s="64"/>
      <c r="BQ409" s="64"/>
      <c r="BR409" s="64"/>
      <c r="BS409" s="64"/>
      <c r="BT409" s="64"/>
      <c r="BU409" s="84"/>
      <c r="BV409" s="84"/>
      <c r="BW409" s="84"/>
      <c r="BX409" s="84"/>
      <c r="BY409" s="84"/>
      <c r="BZ409" s="84"/>
      <c r="CA409" s="84"/>
      <c r="CB409" s="84"/>
      <c r="CC409" s="84"/>
      <c r="CD409" s="84"/>
      <c r="CE409" s="84"/>
      <c r="CF409" s="84"/>
      <c r="CG409" s="84"/>
      <c r="CH409" s="84"/>
      <c r="CI409" s="84"/>
      <c r="CJ409" s="84"/>
      <c r="CK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c r="GO409" s="86"/>
      <c r="GP409" s="86"/>
      <c r="GQ409" s="86"/>
      <c r="GR409" s="86"/>
      <c r="GS409" s="86"/>
      <c r="GT409" s="86"/>
      <c r="GU409" s="86"/>
      <c r="GV409" s="86"/>
    </row>
    <row r="410" spans="1:204" s="85" customFormat="1" x14ac:dyDescent="0.2">
      <c r="A410" s="8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c r="BL410" s="64"/>
      <c r="BM410" s="64"/>
      <c r="BN410" s="64"/>
      <c r="BO410" s="64"/>
      <c r="BP410" s="64"/>
      <c r="BQ410" s="64"/>
      <c r="BR410" s="64"/>
      <c r="BS410" s="64"/>
      <c r="BT410" s="64"/>
      <c r="BU410" s="84"/>
      <c r="BV410" s="84"/>
      <c r="BW410" s="84"/>
      <c r="BX410" s="84"/>
      <c r="BY410" s="84"/>
      <c r="BZ410" s="84"/>
      <c r="CA410" s="84"/>
      <c r="CB410" s="84"/>
      <c r="CC410" s="84"/>
      <c r="CD410" s="84"/>
      <c r="CE410" s="84"/>
      <c r="CF410" s="84"/>
      <c r="CG410" s="84"/>
      <c r="CH410" s="84"/>
      <c r="CI410" s="84"/>
      <c r="CJ410" s="84"/>
      <c r="CK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c r="GO410" s="86"/>
      <c r="GP410" s="86"/>
      <c r="GQ410" s="86"/>
      <c r="GR410" s="86"/>
      <c r="GS410" s="86"/>
      <c r="GT410" s="86"/>
      <c r="GU410" s="86"/>
      <c r="GV410" s="86"/>
    </row>
    <row r="411" spans="1:204" s="85" customFormat="1" x14ac:dyDescent="0.2">
      <c r="A411" s="8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84"/>
      <c r="BV411" s="84"/>
      <c r="BW411" s="84"/>
      <c r="BX411" s="84"/>
      <c r="BY411" s="84"/>
      <c r="BZ411" s="84"/>
      <c r="CA411" s="84"/>
      <c r="CB411" s="84"/>
      <c r="CC411" s="84"/>
      <c r="CD411" s="84"/>
      <c r="CE411" s="84"/>
      <c r="CF411" s="84"/>
      <c r="CG411" s="84"/>
      <c r="CH411" s="84"/>
      <c r="CI411" s="84"/>
      <c r="CJ411" s="84"/>
      <c r="CK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c r="GO411" s="86"/>
      <c r="GP411" s="86"/>
      <c r="GQ411" s="86"/>
      <c r="GR411" s="86"/>
      <c r="GS411" s="86"/>
      <c r="GT411" s="86"/>
      <c r="GU411" s="86"/>
      <c r="GV411" s="86"/>
    </row>
    <row r="412" spans="1:204" s="85" customFormat="1" x14ac:dyDescent="0.2">
      <c r="A412" s="8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84"/>
      <c r="BV412" s="84"/>
      <c r="BW412" s="84"/>
      <c r="BX412" s="84"/>
      <c r="BY412" s="84"/>
      <c r="BZ412" s="84"/>
      <c r="CA412" s="84"/>
      <c r="CB412" s="84"/>
      <c r="CC412" s="84"/>
      <c r="CD412" s="84"/>
      <c r="CE412" s="84"/>
      <c r="CF412" s="84"/>
      <c r="CG412" s="84"/>
      <c r="CH412" s="84"/>
      <c r="CI412" s="84"/>
      <c r="CJ412" s="84"/>
      <c r="CK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c r="GO412" s="86"/>
      <c r="GP412" s="86"/>
      <c r="GQ412" s="86"/>
      <c r="GR412" s="86"/>
      <c r="GS412" s="86"/>
      <c r="GT412" s="86"/>
      <c r="GU412" s="86"/>
      <c r="GV412" s="86"/>
    </row>
    <row r="413" spans="1:204" s="85" customFormat="1" x14ac:dyDescent="0.2">
      <c r="A413" s="8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84"/>
      <c r="BV413" s="84"/>
      <c r="BW413" s="84"/>
      <c r="BX413" s="84"/>
      <c r="BY413" s="84"/>
      <c r="BZ413" s="84"/>
      <c r="CA413" s="84"/>
      <c r="CB413" s="84"/>
      <c r="CC413" s="84"/>
      <c r="CD413" s="84"/>
      <c r="CE413" s="84"/>
      <c r="CF413" s="84"/>
      <c r="CG413" s="84"/>
      <c r="CH413" s="84"/>
      <c r="CI413" s="84"/>
      <c r="CJ413" s="84"/>
      <c r="CK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c r="GO413" s="86"/>
      <c r="GP413" s="86"/>
      <c r="GQ413" s="86"/>
      <c r="GR413" s="86"/>
      <c r="GS413" s="86"/>
      <c r="GT413" s="86"/>
      <c r="GU413" s="86"/>
      <c r="GV413" s="86"/>
    </row>
    <row r="414" spans="1:204" s="85" customFormat="1" x14ac:dyDescent="0.2">
      <c r="A414" s="8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c r="BL414" s="64"/>
      <c r="BM414" s="64"/>
      <c r="BN414" s="64"/>
      <c r="BO414" s="64"/>
      <c r="BP414" s="64"/>
      <c r="BQ414" s="64"/>
      <c r="BR414" s="64"/>
      <c r="BS414" s="64"/>
      <c r="BT414" s="64"/>
      <c r="BU414" s="84"/>
      <c r="BV414" s="84"/>
      <c r="BW414" s="84"/>
      <c r="BX414" s="84"/>
      <c r="BY414" s="84"/>
      <c r="BZ414" s="84"/>
      <c r="CA414" s="84"/>
      <c r="CB414" s="84"/>
      <c r="CC414" s="84"/>
      <c r="CD414" s="84"/>
      <c r="CE414" s="84"/>
      <c r="CF414" s="84"/>
      <c r="CG414" s="84"/>
      <c r="CH414" s="84"/>
      <c r="CI414" s="84"/>
      <c r="CJ414" s="84"/>
      <c r="CK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c r="GO414" s="86"/>
      <c r="GP414" s="86"/>
      <c r="GQ414" s="86"/>
      <c r="GR414" s="86"/>
      <c r="GS414" s="86"/>
      <c r="GT414" s="86"/>
      <c r="GU414" s="86"/>
      <c r="GV414" s="86"/>
    </row>
    <row r="415" spans="1:204" s="85" customFormat="1" x14ac:dyDescent="0.2">
      <c r="A415" s="8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c r="BL415" s="64"/>
      <c r="BM415" s="64"/>
      <c r="BN415" s="64"/>
      <c r="BO415" s="64"/>
      <c r="BP415" s="64"/>
      <c r="BQ415" s="64"/>
      <c r="BR415" s="64"/>
      <c r="BS415" s="64"/>
      <c r="BT415" s="64"/>
      <c r="BU415" s="84"/>
      <c r="BV415" s="84"/>
      <c r="BW415" s="84"/>
      <c r="BX415" s="84"/>
      <c r="BY415" s="84"/>
      <c r="BZ415" s="84"/>
      <c r="CA415" s="84"/>
      <c r="CB415" s="84"/>
      <c r="CC415" s="84"/>
      <c r="CD415" s="84"/>
      <c r="CE415" s="84"/>
      <c r="CF415" s="84"/>
      <c r="CG415" s="84"/>
      <c r="CH415" s="84"/>
      <c r="CI415" s="84"/>
      <c r="CJ415" s="84"/>
      <c r="CK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c r="GO415" s="86"/>
      <c r="GP415" s="86"/>
      <c r="GQ415" s="86"/>
      <c r="GR415" s="86"/>
      <c r="GS415" s="86"/>
      <c r="GT415" s="86"/>
      <c r="GU415" s="86"/>
      <c r="GV415" s="86"/>
    </row>
    <row r="416" spans="1:204" s="85" customFormat="1" x14ac:dyDescent="0.2">
      <c r="A416" s="8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84"/>
      <c r="BV416" s="84"/>
      <c r="BW416" s="84"/>
      <c r="BX416" s="84"/>
      <c r="BY416" s="84"/>
      <c r="BZ416" s="84"/>
      <c r="CA416" s="84"/>
      <c r="CB416" s="84"/>
      <c r="CC416" s="84"/>
      <c r="CD416" s="84"/>
      <c r="CE416" s="84"/>
      <c r="CF416" s="84"/>
      <c r="CG416" s="84"/>
      <c r="CH416" s="84"/>
      <c r="CI416" s="84"/>
      <c r="CJ416" s="84"/>
      <c r="CK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GO416" s="86"/>
      <c r="GP416" s="86"/>
      <c r="GQ416" s="86"/>
      <c r="GR416" s="86"/>
      <c r="GS416" s="86"/>
      <c r="GT416" s="86"/>
      <c r="GU416" s="86"/>
      <c r="GV416" s="86"/>
    </row>
    <row r="417" spans="1:204" s="85" customFormat="1" x14ac:dyDescent="0.2">
      <c r="A417" s="8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c r="BL417" s="64"/>
      <c r="BM417" s="64"/>
      <c r="BN417" s="64"/>
      <c r="BO417" s="64"/>
      <c r="BP417" s="64"/>
      <c r="BQ417" s="64"/>
      <c r="BR417" s="64"/>
      <c r="BS417" s="64"/>
      <c r="BT417" s="64"/>
      <c r="BU417" s="84"/>
      <c r="BV417" s="84"/>
      <c r="BW417" s="84"/>
      <c r="BX417" s="84"/>
      <c r="BY417" s="84"/>
      <c r="BZ417" s="84"/>
      <c r="CA417" s="84"/>
      <c r="CB417" s="84"/>
      <c r="CC417" s="84"/>
      <c r="CD417" s="84"/>
      <c r="CE417" s="84"/>
      <c r="CF417" s="84"/>
      <c r="CG417" s="84"/>
      <c r="CH417" s="84"/>
      <c r="CI417" s="84"/>
      <c r="CJ417" s="84"/>
      <c r="CK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c r="GO417" s="86"/>
      <c r="GP417" s="86"/>
      <c r="GQ417" s="86"/>
      <c r="GR417" s="86"/>
      <c r="GS417" s="86"/>
      <c r="GT417" s="86"/>
      <c r="GU417" s="86"/>
      <c r="GV417" s="86"/>
    </row>
    <row r="418" spans="1:204" s="85" customFormat="1" x14ac:dyDescent="0.2">
      <c r="A418" s="8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c r="BL418" s="64"/>
      <c r="BM418" s="64"/>
      <c r="BN418" s="64"/>
      <c r="BO418" s="64"/>
      <c r="BP418" s="64"/>
      <c r="BQ418" s="64"/>
      <c r="BR418" s="64"/>
      <c r="BS418" s="64"/>
      <c r="BT418" s="64"/>
      <c r="BU418" s="84"/>
      <c r="BV418" s="84"/>
      <c r="BW418" s="84"/>
      <c r="BX418" s="84"/>
      <c r="BY418" s="84"/>
      <c r="BZ418" s="84"/>
      <c r="CA418" s="84"/>
      <c r="CB418" s="84"/>
      <c r="CC418" s="84"/>
      <c r="CD418" s="84"/>
      <c r="CE418" s="84"/>
      <c r="CF418" s="84"/>
      <c r="CG418" s="84"/>
      <c r="CH418" s="84"/>
      <c r="CI418" s="84"/>
      <c r="CJ418" s="84"/>
      <c r="CK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c r="GO418" s="86"/>
      <c r="GP418" s="86"/>
      <c r="GQ418" s="86"/>
      <c r="GR418" s="86"/>
      <c r="GS418" s="86"/>
      <c r="GT418" s="86"/>
      <c r="GU418" s="86"/>
      <c r="GV418" s="86"/>
    </row>
    <row r="419" spans="1:204" s="85" customFormat="1" x14ac:dyDescent="0.2">
      <c r="A419" s="8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c r="BL419" s="64"/>
      <c r="BM419" s="64"/>
      <c r="BN419" s="64"/>
      <c r="BO419" s="64"/>
      <c r="BP419" s="64"/>
      <c r="BQ419" s="64"/>
      <c r="BR419" s="64"/>
      <c r="BS419" s="64"/>
      <c r="BT419" s="64"/>
      <c r="BU419" s="84"/>
      <c r="BV419" s="84"/>
      <c r="BW419" s="84"/>
      <c r="BX419" s="84"/>
      <c r="BY419" s="84"/>
      <c r="BZ419" s="84"/>
      <c r="CA419" s="84"/>
      <c r="CB419" s="84"/>
      <c r="CC419" s="84"/>
      <c r="CD419" s="84"/>
      <c r="CE419" s="84"/>
      <c r="CF419" s="84"/>
      <c r="CG419" s="84"/>
      <c r="CH419" s="84"/>
      <c r="CI419" s="84"/>
      <c r="CJ419" s="84"/>
      <c r="CK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c r="GO419" s="86"/>
      <c r="GP419" s="86"/>
      <c r="GQ419" s="86"/>
      <c r="GR419" s="86"/>
      <c r="GS419" s="86"/>
      <c r="GT419" s="86"/>
      <c r="GU419" s="86"/>
      <c r="GV419" s="86"/>
    </row>
    <row r="420" spans="1:204" s="85" customFormat="1" x14ac:dyDescent="0.2">
      <c r="A420" s="8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84"/>
      <c r="BV420" s="84"/>
      <c r="BW420" s="84"/>
      <c r="BX420" s="84"/>
      <c r="BY420" s="84"/>
      <c r="BZ420" s="84"/>
      <c r="CA420" s="84"/>
      <c r="CB420" s="84"/>
      <c r="CC420" s="84"/>
      <c r="CD420" s="84"/>
      <c r="CE420" s="84"/>
      <c r="CF420" s="84"/>
      <c r="CG420" s="84"/>
      <c r="CH420" s="84"/>
      <c r="CI420" s="84"/>
      <c r="CJ420" s="84"/>
      <c r="CK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GO420" s="86"/>
      <c r="GP420" s="86"/>
      <c r="GQ420" s="86"/>
      <c r="GR420" s="86"/>
      <c r="GS420" s="86"/>
      <c r="GT420" s="86"/>
      <c r="GU420" s="86"/>
      <c r="GV420" s="86"/>
    </row>
    <row r="421" spans="1:204" s="85" customFormat="1" x14ac:dyDescent="0.2">
      <c r="A421" s="8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c r="BL421" s="64"/>
      <c r="BM421" s="64"/>
      <c r="BN421" s="64"/>
      <c r="BO421" s="64"/>
      <c r="BP421" s="64"/>
      <c r="BQ421" s="64"/>
      <c r="BR421" s="64"/>
      <c r="BS421" s="64"/>
      <c r="BT421" s="64"/>
      <c r="BU421" s="84"/>
      <c r="BV421" s="84"/>
      <c r="BW421" s="84"/>
      <c r="BX421" s="84"/>
      <c r="BY421" s="84"/>
      <c r="BZ421" s="84"/>
      <c r="CA421" s="84"/>
      <c r="CB421" s="84"/>
      <c r="CC421" s="84"/>
      <c r="CD421" s="84"/>
      <c r="CE421" s="84"/>
      <c r="CF421" s="84"/>
      <c r="CG421" s="84"/>
      <c r="CH421" s="84"/>
      <c r="CI421" s="84"/>
      <c r="CJ421" s="84"/>
      <c r="CK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c r="GO421" s="86"/>
      <c r="GP421" s="86"/>
      <c r="GQ421" s="86"/>
      <c r="GR421" s="86"/>
      <c r="GS421" s="86"/>
      <c r="GT421" s="86"/>
      <c r="GU421" s="86"/>
      <c r="GV421" s="86"/>
    </row>
    <row r="422" spans="1:204" s="85" customFormat="1" x14ac:dyDescent="0.2">
      <c r="A422" s="8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c r="BL422" s="64"/>
      <c r="BM422" s="64"/>
      <c r="BN422" s="64"/>
      <c r="BO422" s="64"/>
      <c r="BP422" s="64"/>
      <c r="BQ422" s="64"/>
      <c r="BR422" s="64"/>
      <c r="BS422" s="64"/>
      <c r="BT422" s="64"/>
      <c r="BU422" s="84"/>
      <c r="BV422" s="84"/>
      <c r="BW422" s="84"/>
      <c r="BX422" s="84"/>
      <c r="BY422" s="84"/>
      <c r="BZ422" s="84"/>
      <c r="CA422" s="84"/>
      <c r="CB422" s="84"/>
      <c r="CC422" s="84"/>
      <c r="CD422" s="84"/>
      <c r="CE422" s="84"/>
      <c r="CF422" s="84"/>
      <c r="CG422" s="84"/>
      <c r="CH422" s="84"/>
      <c r="CI422" s="84"/>
      <c r="CJ422" s="84"/>
      <c r="CK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c r="GO422" s="86"/>
      <c r="GP422" s="86"/>
      <c r="GQ422" s="86"/>
      <c r="GR422" s="86"/>
      <c r="GS422" s="86"/>
      <c r="GT422" s="86"/>
      <c r="GU422" s="86"/>
      <c r="GV422" s="86"/>
    </row>
    <row r="423" spans="1:204" s="85" customFormat="1" x14ac:dyDescent="0.2">
      <c r="A423" s="8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84"/>
      <c r="BV423" s="84"/>
      <c r="BW423" s="84"/>
      <c r="BX423" s="84"/>
      <c r="BY423" s="84"/>
      <c r="BZ423" s="84"/>
      <c r="CA423" s="84"/>
      <c r="CB423" s="84"/>
      <c r="CC423" s="84"/>
      <c r="CD423" s="84"/>
      <c r="CE423" s="84"/>
      <c r="CF423" s="84"/>
      <c r="CG423" s="84"/>
      <c r="CH423" s="84"/>
      <c r="CI423" s="84"/>
      <c r="CJ423" s="84"/>
      <c r="CK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c r="GO423" s="86"/>
      <c r="GP423" s="86"/>
      <c r="GQ423" s="86"/>
      <c r="GR423" s="86"/>
      <c r="GS423" s="86"/>
      <c r="GT423" s="86"/>
      <c r="GU423" s="86"/>
      <c r="GV423" s="86"/>
    </row>
    <row r="424" spans="1:204" s="85" customFormat="1" x14ac:dyDescent="0.2">
      <c r="A424" s="8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84"/>
      <c r="BV424" s="84"/>
      <c r="BW424" s="84"/>
      <c r="BX424" s="84"/>
      <c r="BY424" s="84"/>
      <c r="BZ424" s="84"/>
      <c r="CA424" s="84"/>
      <c r="CB424" s="84"/>
      <c r="CC424" s="84"/>
      <c r="CD424" s="84"/>
      <c r="CE424" s="84"/>
      <c r="CF424" s="84"/>
      <c r="CG424" s="84"/>
      <c r="CH424" s="84"/>
      <c r="CI424" s="84"/>
      <c r="CJ424" s="84"/>
      <c r="CK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c r="GO424" s="86"/>
      <c r="GP424" s="86"/>
      <c r="GQ424" s="86"/>
      <c r="GR424" s="86"/>
      <c r="GS424" s="86"/>
      <c r="GT424" s="86"/>
      <c r="GU424" s="86"/>
      <c r="GV424" s="86"/>
    </row>
    <row r="425" spans="1:204" s="85" customFormat="1" x14ac:dyDescent="0.2">
      <c r="A425" s="8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84"/>
      <c r="BV425" s="84"/>
      <c r="BW425" s="84"/>
      <c r="BX425" s="84"/>
      <c r="BY425" s="84"/>
      <c r="BZ425" s="84"/>
      <c r="CA425" s="84"/>
      <c r="CB425" s="84"/>
      <c r="CC425" s="84"/>
      <c r="CD425" s="84"/>
      <c r="CE425" s="84"/>
      <c r="CF425" s="84"/>
      <c r="CG425" s="84"/>
      <c r="CH425" s="84"/>
      <c r="CI425" s="84"/>
      <c r="CJ425" s="84"/>
      <c r="CK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c r="GO425" s="86"/>
      <c r="GP425" s="86"/>
      <c r="GQ425" s="86"/>
      <c r="GR425" s="86"/>
      <c r="GS425" s="86"/>
      <c r="GT425" s="86"/>
      <c r="GU425" s="86"/>
      <c r="GV425" s="86"/>
    </row>
    <row r="426" spans="1:204" s="85" customFormat="1" x14ac:dyDescent="0.2">
      <c r="A426" s="8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84"/>
      <c r="BV426" s="84"/>
      <c r="BW426" s="84"/>
      <c r="BX426" s="84"/>
      <c r="BY426" s="84"/>
      <c r="BZ426" s="84"/>
      <c r="CA426" s="84"/>
      <c r="CB426" s="84"/>
      <c r="CC426" s="84"/>
      <c r="CD426" s="84"/>
      <c r="CE426" s="84"/>
      <c r="CF426" s="84"/>
      <c r="CG426" s="84"/>
      <c r="CH426" s="84"/>
      <c r="CI426" s="84"/>
      <c r="CJ426" s="84"/>
      <c r="CK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c r="GO426" s="86"/>
      <c r="GP426" s="86"/>
      <c r="GQ426" s="86"/>
      <c r="GR426" s="86"/>
      <c r="GS426" s="86"/>
      <c r="GT426" s="86"/>
      <c r="GU426" s="86"/>
      <c r="GV426" s="86"/>
    </row>
    <row r="427" spans="1:204" s="85" customFormat="1" x14ac:dyDescent="0.2">
      <c r="A427" s="8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c r="BL427" s="64"/>
      <c r="BM427" s="64"/>
      <c r="BN427" s="64"/>
      <c r="BO427" s="64"/>
      <c r="BP427" s="64"/>
      <c r="BQ427" s="64"/>
      <c r="BR427" s="64"/>
      <c r="BS427" s="64"/>
      <c r="BT427" s="64"/>
      <c r="BU427" s="84"/>
      <c r="BV427" s="84"/>
      <c r="BW427" s="84"/>
      <c r="BX427" s="84"/>
      <c r="BY427" s="84"/>
      <c r="BZ427" s="84"/>
      <c r="CA427" s="84"/>
      <c r="CB427" s="84"/>
      <c r="CC427" s="84"/>
      <c r="CD427" s="84"/>
      <c r="CE427" s="84"/>
      <c r="CF427" s="84"/>
      <c r="CG427" s="84"/>
      <c r="CH427" s="84"/>
      <c r="CI427" s="84"/>
      <c r="CJ427" s="84"/>
      <c r="CK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c r="GO427" s="86"/>
      <c r="GP427" s="86"/>
      <c r="GQ427" s="86"/>
      <c r="GR427" s="86"/>
      <c r="GS427" s="86"/>
      <c r="GT427" s="86"/>
      <c r="GU427" s="86"/>
      <c r="GV427" s="86"/>
    </row>
    <row r="428" spans="1:204" s="85" customFormat="1" x14ac:dyDescent="0.2">
      <c r="A428" s="8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c r="BL428" s="64"/>
      <c r="BM428" s="64"/>
      <c r="BN428" s="64"/>
      <c r="BO428" s="64"/>
      <c r="BP428" s="64"/>
      <c r="BQ428" s="64"/>
      <c r="BR428" s="64"/>
      <c r="BS428" s="64"/>
      <c r="BT428" s="64"/>
      <c r="BU428" s="84"/>
      <c r="BV428" s="84"/>
      <c r="BW428" s="84"/>
      <c r="BX428" s="84"/>
      <c r="BY428" s="84"/>
      <c r="BZ428" s="84"/>
      <c r="CA428" s="84"/>
      <c r="CB428" s="84"/>
      <c r="CC428" s="84"/>
      <c r="CD428" s="84"/>
      <c r="CE428" s="84"/>
      <c r="CF428" s="84"/>
      <c r="CG428" s="84"/>
      <c r="CH428" s="84"/>
      <c r="CI428" s="84"/>
      <c r="CJ428" s="84"/>
      <c r="CK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c r="GO428" s="86"/>
      <c r="GP428" s="86"/>
      <c r="GQ428" s="86"/>
      <c r="GR428" s="86"/>
      <c r="GS428" s="86"/>
      <c r="GT428" s="86"/>
      <c r="GU428" s="86"/>
      <c r="GV428" s="86"/>
    </row>
    <row r="429" spans="1:204" s="85" customFormat="1" x14ac:dyDescent="0.2">
      <c r="A429" s="8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c r="BL429" s="64"/>
      <c r="BM429" s="64"/>
      <c r="BN429" s="64"/>
      <c r="BO429" s="64"/>
      <c r="BP429" s="64"/>
      <c r="BQ429" s="64"/>
      <c r="BR429" s="64"/>
      <c r="BS429" s="64"/>
      <c r="BT429" s="64"/>
      <c r="BU429" s="84"/>
      <c r="BV429" s="84"/>
      <c r="BW429" s="84"/>
      <c r="BX429" s="84"/>
      <c r="BY429" s="84"/>
      <c r="BZ429" s="84"/>
      <c r="CA429" s="84"/>
      <c r="CB429" s="84"/>
      <c r="CC429" s="84"/>
      <c r="CD429" s="84"/>
      <c r="CE429" s="84"/>
      <c r="CF429" s="84"/>
      <c r="CG429" s="84"/>
      <c r="CH429" s="84"/>
      <c r="CI429" s="84"/>
      <c r="CJ429" s="84"/>
      <c r="CK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c r="GO429" s="86"/>
      <c r="GP429" s="86"/>
      <c r="GQ429" s="86"/>
      <c r="GR429" s="86"/>
      <c r="GS429" s="86"/>
      <c r="GT429" s="86"/>
      <c r="GU429" s="86"/>
      <c r="GV429" s="86"/>
    </row>
    <row r="430" spans="1:204" s="85" customFormat="1" x14ac:dyDescent="0.2">
      <c r="A430" s="8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84"/>
      <c r="BV430" s="84"/>
      <c r="BW430" s="84"/>
      <c r="BX430" s="84"/>
      <c r="BY430" s="84"/>
      <c r="BZ430" s="84"/>
      <c r="CA430" s="84"/>
      <c r="CB430" s="84"/>
      <c r="CC430" s="84"/>
      <c r="CD430" s="84"/>
      <c r="CE430" s="84"/>
      <c r="CF430" s="84"/>
      <c r="CG430" s="84"/>
      <c r="CH430" s="84"/>
      <c r="CI430" s="84"/>
      <c r="CJ430" s="84"/>
      <c r="CK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GO430" s="86"/>
      <c r="GP430" s="86"/>
      <c r="GQ430" s="86"/>
      <c r="GR430" s="86"/>
      <c r="GS430" s="86"/>
      <c r="GT430" s="86"/>
      <c r="GU430" s="86"/>
      <c r="GV430" s="86"/>
    </row>
    <row r="431" spans="1:204" s="85" customFormat="1" x14ac:dyDescent="0.2">
      <c r="A431" s="8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c r="BL431" s="64"/>
      <c r="BM431" s="64"/>
      <c r="BN431" s="64"/>
      <c r="BO431" s="64"/>
      <c r="BP431" s="64"/>
      <c r="BQ431" s="64"/>
      <c r="BR431" s="64"/>
      <c r="BS431" s="64"/>
      <c r="BT431" s="64"/>
      <c r="BU431" s="84"/>
      <c r="BV431" s="84"/>
      <c r="BW431" s="84"/>
      <c r="BX431" s="84"/>
      <c r="BY431" s="84"/>
      <c r="BZ431" s="84"/>
      <c r="CA431" s="84"/>
      <c r="CB431" s="84"/>
      <c r="CC431" s="84"/>
      <c r="CD431" s="84"/>
      <c r="CE431" s="84"/>
      <c r="CF431" s="84"/>
      <c r="CG431" s="84"/>
      <c r="CH431" s="84"/>
      <c r="CI431" s="84"/>
      <c r="CJ431" s="84"/>
      <c r="CK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GO431" s="86"/>
      <c r="GP431" s="86"/>
      <c r="GQ431" s="86"/>
      <c r="GR431" s="86"/>
      <c r="GS431" s="86"/>
      <c r="GT431" s="86"/>
      <c r="GU431" s="86"/>
      <c r="GV431" s="86"/>
    </row>
    <row r="432" spans="1:204" s="85" customFormat="1" x14ac:dyDescent="0.2">
      <c r="A432" s="8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c r="BL432" s="64"/>
      <c r="BM432" s="64"/>
      <c r="BN432" s="64"/>
      <c r="BO432" s="64"/>
      <c r="BP432" s="64"/>
      <c r="BQ432" s="64"/>
      <c r="BR432" s="64"/>
      <c r="BS432" s="64"/>
      <c r="BT432" s="64"/>
      <c r="BU432" s="84"/>
      <c r="BV432" s="84"/>
      <c r="BW432" s="84"/>
      <c r="BX432" s="84"/>
      <c r="BY432" s="84"/>
      <c r="BZ432" s="84"/>
      <c r="CA432" s="84"/>
      <c r="CB432" s="84"/>
      <c r="CC432" s="84"/>
      <c r="CD432" s="84"/>
      <c r="CE432" s="84"/>
      <c r="CF432" s="84"/>
      <c r="CG432" s="84"/>
      <c r="CH432" s="84"/>
      <c r="CI432" s="84"/>
      <c r="CJ432" s="84"/>
      <c r="CK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c r="GO432" s="86"/>
      <c r="GP432" s="86"/>
      <c r="GQ432" s="86"/>
      <c r="GR432" s="86"/>
      <c r="GS432" s="86"/>
      <c r="GT432" s="86"/>
      <c r="GU432" s="86"/>
      <c r="GV432" s="86"/>
    </row>
    <row r="433" spans="1:204" s="85" customFormat="1" x14ac:dyDescent="0.2">
      <c r="A433" s="8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c r="BL433" s="64"/>
      <c r="BM433" s="64"/>
      <c r="BN433" s="64"/>
      <c r="BO433" s="64"/>
      <c r="BP433" s="64"/>
      <c r="BQ433" s="64"/>
      <c r="BR433" s="64"/>
      <c r="BS433" s="64"/>
      <c r="BT433" s="64"/>
      <c r="BU433" s="84"/>
      <c r="BV433" s="84"/>
      <c r="BW433" s="84"/>
      <c r="BX433" s="84"/>
      <c r="BY433" s="84"/>
      <c r="BZ433" s="84"/>
      <c r="CA433" s="84"/>
      <c r="CB433" s="84"/>
      <c r="CC433" s="84"/>
      <c r="CD433" s="84"/>
      <c r="CE433" s="84"/>
      <c r="CF433" s="84"/>
      <c r="CG433" s="84"/>
      <c r="CH433" s="84"/>
      <c r="CI433" s="84"/>
      <c r="CJ433" s="84"/>
      <c r="CK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GO433" s="86"/>
      <c r="GP433" s="86"/>
      <c r="GQ433" s="86"/>
      <c r="GR433" s="86"/>
      <c r="GS433" s="86"/>
      <c r="GT433" s="86"/>
      <c r="GU433" s="86"/>
      <c r="GV433" s="86"/>
    </row>
    <row r="434" spans="1:204" s="85" customFormat="1" x14ac:dyDescent="0.2">
      <c r="A434" s="8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c r="BL434" s="64"/>
      <c r="BM434" s="64"/>
      <c r="BN434" s="64"/>
      <c r="BO434" s="64"/>
      <c r="BP434" s="64"/>
      <c r="BQ434" s="64"/>
      <c r="BR434" s="64"/>
      <c r="BS434" s="64"/>
      <c r="BT434" s="64"/>
      <c r="BU434" s="84"/>
      <c r="BV434" s="84"/>
      <c r="BW434" s="84"/>
      <c r="BX434" s="84"/>
      <c r="BY434" s="84"/>
      <c r="BZ434" s="84"/>
      <c r="CA434" s="84"/>
      <c r="CB434" s="84"/>
      <c r="CC434" s="84"/>
      <c r="CD434" s="84"/>
      <c r="CE434" s="84"/>
      <c r="CF434" s="84"/>
      <c r="CG434" s="84"/>
      <c r="CH434" s="84"/>
      <c r="CI434" s="84"/>
      <c r="CJ434" s="84"/>
      <c r="CK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c r="GO434" s="86"/>
      <c r="GP434" s="86"/>
      <c r="GQ434" s="86"/>
      <c r="GR434" s="86"/>
      <c r="GS434" s="86"/>
      <c r="GT434" s="86"/>
      <c r="GU434" s="86"/>
      <c r="GV434" s="86"/>
    </row>
    <row r="435" spans="1:204" s="85" customFormat="1" x14ac:dyDescent="0.2">
      <c r="A435" s="8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84"/>
      <c r="BV435" s="84"/>
      <c r="BW435" s="84"/>
      <c r="BX435" s="84"/>
      <c r="BY435" s="84"/>
      <c r="BZ435" s="84"/>
      <c r="CA435" s="84"/>
      <c r="CB435" s="84"/>
      <c r="CC435" s="84"/>
      <c r="CD435" s="84"/>
      <c r="CE435" s="84"/>
      <c r="CF435" s="84"/>
      <c r="CG435" s="84"/>
      <c r="CH435" s="84"/>
      <c r="CI435" s="84"/>
      <c r="CJ435" s="84"/>
      <c r="CK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c r="GO435" s="86"/>
      <c r="GP435" s="86"/>
      <c r="GQ435" s="86"/>
      <c r="GR435" s="86"/>
      <c r="GS435" s="86"/>
      <c r="GT435" s="86"/>
      <c r="GU435" s="86"/>
      <c r="GV435" s="86"/>
    </row>
    <row r="436" spans="1:204" s="85" customFormat="1" x14ac:dyDescent="0.2">
      <c r="A436" s="8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84"/>
      <c r="BV436" s="84"/>
      <c r="BW436" s="84"/>
      <c r="BX436" s="84"/>
      <c r="BY436" s="84"/>
      <c r="BZ436" s="84"/>
      <c r="CA436" s="84"/>
      <c r="CB436" s="84"/>
      <c r="CC436" s="84"/>
      <c r="CD436" s="84"/>
      <c r="CE436" s="84"/>
      <c r="CF436" s="84"/>
      <c r="CG436" s="84"/>
      <c r="CH436" s="84"/>
      <c r="CI436" s="84"/>
      <c r="CJ436" s="84"/>
      <c r="CK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c r="GO436" s="86"/>
      <c r="GP436" s="86"/>
      <c r="GQ436" s="86"/>
      <c r="GR436" s="86"/>
      <c r="GS436" s="86"/>
      <c r="GT436" s="86"/>
      <c r="GU436" s="86"/>
      <c r="GV436" s="86"/>
    </row>
    <row r="437" spans="1:204" s="85" customFormat="1" x14ac:dyDescent="0.2">
      <c r="A437" s="8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84"/>
      <c r="BV437" s="84"/>
      <c r="BW437" s="84"/>
      <c r="BX437" s="84"/>
      <c r="BY437" s="84"/>
      <c r="BZ437" s="84"/>
      <c r="CA437" s="84"/>
      <c r="CB437" s="84"/>
      <c r="CC437" s="84"/>
      <c r="CD437" s="84"/>
      <c r="CE437" s="84"/>
      <c r="CF437" s="84"/>
      <c r="CG437" s="84"/>
      <c r="CH437" s="84"/>
      <c r="CI437" s="84"/>
      <c r="CJ437" s="84"/>
      <c r="CK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c r="GO437" s="86"/>
      <c r="GP437" s="86"/>
      <c r="GQ437" s="86"/>
      <c r="GR437" s="86"/>
      <c r="GS437" s="86"/>
      <c r="GT437" s="86"/>
      <c r="GU437" s="86"/>
      <c r="GV437" s="86"/>
    </row>
    <row r="438" spans="1:204" s="85" customFormat="1" x14ac:dyDescent="0.2">
      <c r="A438" s="8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c r="BL438" s="64"/>
      <c r="BM438" s="64"/>
      <c r="BN438" s="64"/>
      <c r="BO438" s="64"/>
      <c r="BP438" s="64"/>
      <c r="BQ438" s="64"/>
      <c r="BR438" s="64"/>
      <c r="BS438" s="64"/>
      <c r="BT438" s="64"/>
      <c r="BU438" s="84"/>
      <c r="BV438" s="84"/>
      <c r="BW438" s="84"/>
      <c r="BX438" s="84"/>
      <c r="BY438" s="84"/>
      <c r="BZ438" s="84"/>
      <c r="CA438" s="84"/>
      <c r="CB438" s="84"/>
      <c r="CC438" s="84"/>
      <c r="CD438" s="84"/>
      <c r="CE438" s="84"/>
      <c r="CF438" s="84"/>
      <c r="CG438" s="84"/>
      <c r="CH438" s="84"/>
      <c r="CI438" s="84"/>
      <c r="CJ438" s="84"/>
      <c r="CK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c r="GO438" s="86"/>
      <c r="GP438" s="86"/>
      <c r="GQ438" s="86"/>
      <c r="GR438" s="86"/>
      <c r="GS438" s="86"/>
      <c r="GT438" s="86"/>
      <c r="GU438" s="86"/>
      <c r="GV438" s="86"/>
    </row>
    <row r="439" spans="1:204" s="85" customFormat="1" x14ac:dyDescent="0.2">
      <c r="A439" s="8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c r="BL439" s="64"/>
      <c r="BM439" s="64"/>
      <c r="BN439" s="64"/>
      <c r="BO439" s="64"/>
      <c r="BP439" s="64"/>
      <c r="BQ439" s="64"/>
      <c r="BR439" s="64"/>
      <c r="BS439" s="64"/>
      <c r="BT439" s="64"/>
      <c r="BU439" s="84"/>
      <c r="BV439" s="84"/>
      <c r="BW439" s="84"/>
      <c r="BX439" s="84"/>
      <c r="BY439" s="84"/>
      <c r="BZ439" s="84"/>
      <c r="CA439" s="84"/>
      <c r="CB439" s="84"/>
      <c r="CC439" s="84"/>
      <c r="CD439" s="84"/>
      <c r="CE439" s="84"/>
      <c r="CF439" s="84"/>
      <c r="CG439" s="84"/>
      <c r="CH439" s="84"/>
      <c r="CI439" s="84"/>
      <c r="CJ439" s="84"/>
      <c r="CK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c r="GO439" s="86"/>
      <c r="GP439" s="86"/>
      <c r="GQ439" s="86"/>
      <c r="GR439" s="86"/>
      <c r="GS439" s="86"/>
      <c r="GT439" s="86"/>
      <c r="GU439" s="86"/>
      <c r="GV439" s="86"/>
    </row>
    <row r="440" spans="1:204" s="85" customFormat="1" x14ac:dyDescent="0.2">
      <c r="A440" s="8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c r="BL440" s="64"/>
      <c r="BM440" s="64"/>
      <c r="BN440" s="64"/>
      <c r="BO440" s="64"/>
      <c r="BP440" s="64"/>
      <c r="BQ440" s="64"/>
      <c r="BR440" s="64"/>
      <c r="BS440" s="64"/>
      <c r="BT440" s="64"/>
      <c r="BU440" s="84"/>
      <c r="BV440" s="84"/>
      <c r="BW440" s="84"/>
      <c r="BX440" s="84"/>
      <c r="BY440" s="84"/>
      <c r="BZ440" s="84"/>
      <c r="CA440" s="84"/>
      <c r="CB440" s="84"/>
      <c r="CC440" s="84"/>
      <c r="CD440" s="84"/>
      <c r="CE440" s="84"/>
      <c r="CF440" s="84"/>
      <c r="CG440" s="84"/>
      <c r="CH440" s="84"/>
      <c r="CI440" s="84"/>
      <c r="CJ440" s="84"/>
      <c r="CK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c r="GO440" s="86"/>
      <c r="GP440" s="86"/>
      <c r="GQ440" s="86"/>
      <c r="GR440" s="86"/>
      <c r="GS440" s="86"/>
      <c r="GT440" s="86"/>
      <c r="GU440" s="86"/>
      <c r="GV440" s="86"/>
    </row>
    <row r="441" spans="1:204" s="85" customFormat="1" x14ac:dyDescent="0.2">
      <c r="A441" s="8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c r="BL441" s="64"/>
      <c r="BM441" s="64"/>
      <c r="BN441" s="64"/>
      <c r="BO441" s="64"/>
      <c r="BP441" s="64"/>
      <c r="BQ441" s="64"/>
      <c r="BR441" s="64"/>
      <c r="BS441" s="64"/>
      <c r="BT441" s="64"/>
      <c r="BU441" s="84"/>
      <c r="BV441" s="84"/>
      <c r="BW441" s="84"/>
      <c r="BX441" s="84"/>
      <c r="BY441" s="84"/>
      <c r="BZ441" s="84"/>
      <c r="CA441" s="84"/>
      <c r="CB441" s="84"/>
      <c r="CC441" s="84"/>
      <c r="CD441" s="84"/>
      <c r="CE441" s="84"/>
      <c r="CF441" s="84"/>
      <c r="CG441" s="84"/>
      <c r="CH441" s="84"/>
      <c r="CI441" s="84"/>
      <c r="CJ441" s="84"/>
      <c r="CK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c r="GO441" s="86"/>
      <c r="GP441" s="86"/>
      <c r="GQ441" s="86"/>
      <c r="GR441" s="86"/>
      <c r="GS441" s="86"/>
      <c r="GT441" s="86"/>
      <c r="GU441" s="86"/>
      <c r="GV441" s="86"/>
    </row>
    <row r="442" spans="1:204" s="85" customFormat="1" x14ac:dyDescent="0.2">
      <c r="A442" s="8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c r="BL442" s="64"/>
      <c r="BM442" s="64"/>
      <c r="BN442" s="64"/>
      <c r="BO442" s="64"/>
      <c r="BP442" s="64"/>
      <c r="BQ442" s="64"/>
      <c r="BR442" s="64"/>
      <c r="BS442" s="64"/>
      <c r="BT442" s="64"/>
      <c r="BU442" s="84"/>
      <c r="BV442" s="84"/>
      <c r="BW442" s="84"/>
      <c r="BX442" s="84"/>
      <c r="BY442" s="84"/>
      <c r="BZ442" s="84"/>
      <c r="CA442" s="84"/>
      <c r="CB442" s="84"/>
      <c r="CC442" s="84"/>
      <c r="CD442" s="84"/>
      <c r="CE442" s="84"/>
      <c r="CF442" s="84"/>
      <c r="CG442" s="84"/>
      <c r="CH442" s="84"/>
      <c r="CI442" s="84"/>
      <c r="CJ442" s="84"/>
      <c r="CK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GO442" s="86"/>
      <c r="GP442" s="86"/>
      <c r="GQ442" s="86"/>
      <c r="GR442" s="86"/>
      <c r="GS442" s="86"/>
      <c r="GT442" s="86"/>
      <c r="GU442" s="86"/>
      <c r="GV442" s="86"/>
    </row>
    <row r="443" spans="1:204" s="85" customFormat="1" x14ac:dyDescent="0.2">
      <c r="A443" s="8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c r="BL443" s="64"/>
      <c r="BM443" s="64"/>
      <c r="BN443" s="64"/>
      <c r="BO443" s="64"/>
      <c r="BP443" s="64"/>
      <c r="BQ443" s="64"/>
      <c r="BR443" s="64"/>
      <c r="BS443" s="64"/>
      <c r="BT443" s="64"/>
      <c r="BU443" s="84"/>
      <c r="BV443" s="84"/>
      <c r="BW443" s="84"/>
      <c r="BX443" s="84"/>
      <c r="BY443" s="84"/>
      <c r="BZ443" s="84"/>
      <c r="CA443" s="84"/>
      <c r="CB443" s="84"/>
      <c r="CC443" s="84"/>
      <c r="CD443" s="84"/>
      <c r="CE443" s="84"/>
      <c r="CF443" s="84"/>
      <c r="CG443" s="84"/>
      <c r="CH443" s="84"/>
      <c r="CI443" s="84"/>
      <c r="CJ443" s="84"/>
      <c r="CK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GO443" s="86"/>
      <c r="GP443" s="86"/>
      <c r="GQ443" s="86"/>
      <c r="GR443" s="86"/>
      <c r="GS443" s="86"/>
      <c r="GT443" s="86"/>
      <c r="GU443" s="86"/>
      <c r="GV443" s="86"/>
    </row>
    <row r="444" spans="1:204" s="85" customFormat="1" x14ac:dyDescent="0.2">
      <c r="A444" s="8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84"/>
      <c r="BV444" s="84"/>
      <c r="BW444" s="84"/>
      <c r="BX444" s="84"/>
      <c r="BY444" s="84"/>
      <c r="BZ444" s="84"/>
      <c r="CA444" s="84"/>
      <c r="CB444" s="84"/>
      <c r="CC444" s="84"/>
      <c r="CD444" s="84"/>
      <c r="CE444" s="84"/>
      <c r="CF444" s="84"/>
      <c r="CG444" s="84"/>
      <c r="CH444" s="84"/>
      <c r="CI444" s="84"/>
      <c r="CJ444" s="84"/>
      <c r="CK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GO444" s="86"/>
      <c r="GP444" s="86"/>
      <c r="GQ444" s="86"/>
      <c r="GR444" s="86"/>
      <c r="GS444" s="86"/>
      <c r="GT444" s="86"/>
      <c r="GU444" s="86"/>
      <c r="GV444" s="86"/>
    </row>
    <row r="445" spans="1:204" s="85" customFormat="1" x14ac:dyDescent="0.2">
      <c r="A445" s="8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c r="BL445" s="64"/>
      <c r="BM445" s="64"/>
      <c r="BN445" s="64"/>
      <c r="BO445" s="64"/>
      <c r="BP445" s="64"/>
      <c r="BQ445" s="64"/>
      <c r="BR445" s="64"/>
      <c r="BS445" s="64"/>
      <c r="BT445" s="64"/>
      <c r="BU445" s="84"/>
      <c r="BV445" s="84"/>
      <c r="BW445" s="84"/>
      <c r="BX445" s="84"/>
      <c r="BY445" s="84"/>
      <c r="BZ445" s="84"/>
      <c r="CA445" s="84"/>
      <c r="CB445" s="84"/>
      <c r="CC445" s="84"/>
      <c r="CD445" s="84"/>
      <c r="CE445" s="84"/>
      <c r="CF445" s="84"/>
      <c r="CG445" s="84"/>
      <c r="CH445" s="84"/>
      <c r="CI445" s="84"/>
      <c r="CJ445" s="84"/>
      <c r="CK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GO445" s="86"/>
      <c r="GP445" s="86"/>
      <c r="GQ445" s="86"/>
      <c r="GR445" s="86"/>
      <c r="GS445" s="86"/>
      <c r="GT445" s="86"/>
      <c r="GU445" s="86"/>
      <c r="GV445" s="86"/>
    </row>
    <row r="446" spans="1:204" s="85" customFormat="1" x14ac:dyDescent="0.2">
      <c r="A446" s="8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c r="BL446" s="64"/>
      <c r="BM446" s="64"/>
      <c r="BN446" s="64"/>
      <c r="BO446" s="64"/>
      <c r="BP446" s="64"/>
      <c r="BQ446" s="64"/>
      <c r="BR446" s="64"/>
      <c r="BS446" s="64"/>
      <c r="BT446" s="64"/>
      <c r="BU446" s="84"/>
      <c r="BV446" s="84"/>
      <c r="BW446" s="84"/>
      <c r="BX446" s="84"/>
      <c r="BY446" s="84"/>
      <c r="BZ446" s="84"/>
      <c r="CA446" s="84"/>
      <c r="CB446" s="84"/>
      <c r="CC446" s="84"/>
      <c r="CD446" s="84"/>
      <c r="CE446" s="84"/>
      <c r="CF446" s="84"/>
      <c r="CG446" s="84"/>
      <c r="CH446" s="84"/>
      <c r="CI446" s="84"/>
      <c r="CJ446" s="84"/>
      <c r="CK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GO446" s="86"/>
      <c r="GP446" s="86"/>
      <c r="GQ446" s="86"/>
      <c r="GR446" s="86"/>
      <c r="GS446" s="86"/>
      <c r="GT446" s="86"/>
      <c r="GU446" s="86"/>
      <c r="GV446" s="86"/>
    </row>
    <row r="447" spans="1:204" s="85" customFormat="1" x14ac:dyDescent="0.2">
      <c r="A447" s="8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c r="BL447" s="64"/>
      <c r="BM447" s="64"/>
      <c r="BN447" s="64"/>
      <c r="BO447" s="64"/>
      <c r="BP447" s="64"/>
      <c r="BQ447" s="64"/>
      <c r="BR447" s="64"/>
      <c r="BS447" s="64"/>
      <c r="BT447" s="64"/>
      <c r="BU447" s="84"/>
      <c r="BV447" s="84"/>
      <c r="BW447" s="84"/>
      <c r="BX447" s="84"/>
      <c r="BY447" s="84"/>
      <c r="BZ447" s="84"/>
      <c r="CA447" s="84"/>
      <c r="CB447" s="84"/>
      <c r="CC447" s="84"/>
      <c r="CD447" s="84"/>
      <c r="CE447" s="84"/>
      <c r="CF447" s="84"/>
      <c r="CG447" s="84"/>
      <c r="CH447" s="84"/>
      <c r="CI447" s="84"/>
      <c r="CJ447" s="84"/>
      <c r="CK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GO447" s="86"/>
      <c r="GP447" s="86"/>
      <c r="GQ447" s="86"/>
      <c r="GR447" s="86"/>
      <c r="GS447" s="86"/>
      <c r="GT447" s="86"/>
      <c r="GU447" s="86"/>
      <c r="GV447" s="86"/>
    </row>
    <row r="448" spans="1:204" s="85" customFormat="1" x14ac:dyDescent="0.2">
      <c r="A448" s="8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c r="BL448" s="64"/>
      <c r="BM448" s="64"/>
      <c r="BN448" s="64"/>
      <c r="BO448" s="64"/>
      <c r="BP448" s="64"/>
      <c r="BQ448" s="64"/>
      <c r="BR448" s="64"/>
      <c r="BS448" s="64"/>
      <c r="BT448" s="64"/>
      <c r="BU448" s="84"/>
      <c r="BV448" s="84"/>
      <c r="BW448" s="84"/>
      <c r="BX448" s="84"/>
      <c r="BY448" s="84"/>
      <c r="BZ448" s="84"/>
      <c r="CA448" s="84"/>
      <c r="CB448" s="84"/>
      <c r="CC448" s="84"/>
      <c r="CD448" s="84"/>
      <c r="CE448" s="84"/>
      <c r="CF448" s="84"/>
      <c r="CG448" s="84"/>
      <c r="CH448" s="84"/>
      <c r="CI448" s="84"/>
      <c r="CJ448" s="84"/>
      <c r="CK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GO448" s="86"/>
      <c r="GP448" s="86"/>
      <c r="GQ448" s="86"/>
      <c r="GR448" s="86"/>
      <c r="GS448" s="86"/>
      <c r="GT448" s="86"/>
      <c r="GU448" s="86"/>
      <c r="GV448" s="86"/>
    </row>
    <row r="449" spans="1:204" s="85" customFormat="1" x14ac:dyDescent="0.2">
      <c r="A449" s="8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c r="BL449" s="64"/>
      <c r="BM449" s="64"/>
      <c r="BN449" s="64"/>
      <c r="BO449" s="64"/>
      <c r="BP449" s="64"/>
      <c r="BQ449" s="64"/>
      <c r="BR449" s="64"/>
      <c r="BS449" s="64"/>
      <c r="BT449" s="64"/>
      <c r="BU449" s="84"/>
      <c r="BV449" s="84"/>
      <c r="BW449" s="84"/>
      <c r="BX449" s="84"/>
      <c r="BY449" s="84"/>
      <c r="BZ449" s="84"/>
      <c r="CA449" s="84"/>
      <c r="CB449" s="84"/>
      <c r="CC449" s="84"/>
      <c r="CD449" s="84"/>
      <c r="CE449" s="84"/>
      <c r="CF449" s="84"/>
      <c r="CG449" s="84"/>
      <c r="CH449" s="84"/>
      <c r="CI449" s="84"/>
      <c r="CJ449" s="84"/>
      <c r="CK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GO449" s="86"/>
      <c r="GP449" s="86"/>
      <c r="GQ449" s="86"/>
      <c r="GR449" s="86"/>
      <c r="GS449" s="86"/>
      <c r="GT449" s="86"/>
      <c r="GU449" s="86"/>
      <c r="GV449" s="86"/>
    </row>
    <row r="450" spans="1:204" s="85" customFormat="1" x14ac:dyDescent="0.2">
      <c r="A450" s="8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c r="BL450" s="64"/>
      <c r="BM450" s="64"/>
      <c r="BN450" s="64"/>
      <c r="BO450" s="64"/>
      <c r="BP450" s="64"/>
      <c r="BQ450" s="64"/>
      <c r="BR450" s="64"/>
      <c r="BS450" s="64"/>
      <c r="BT450" s="64"/>
      <c r="BU450" s="84"/>
      <c r="BV450" s="84"/>
      <c r="BW450" s="84"/>
      <c r="BX450" s="84"/>
      <c r="BY450" s="84"/>
      <c r="BZ450" s="84"/>
      <c r="CA450" s="84"/>
      <c r="CB450" s="84"/>
      <c r="CC450" s="84"/>
      <c r="CD450" s="84"/>
      <c r="CE450" s="84"/>
      <c r="CF450" s="84"/>
      <c r="CG450" s="84"/>
      <c r="CH450" s="84"/>
      <c r="CI450" s="84"/>
      <c r="CJ450" s="84"/>
      <c r="CK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GO450" s="86"/>
      <c r="GP450" s="86"/>
      <c r="GQ450" s="86"/>
      <c r="GR450" s="86"/>
      <c r="GS450" s="86"/>
      <c r="GT450" s="86"/>
      <c r="GU450" s="86"/>
      <c r="GV450" s="86"/>
    </row>
    <row r="451" spans="1:204" s="85" customFormat="1" x14ac:dyDescent="0.2">
      <c r="A451" s="8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c r="BL451" s="64"/>
      <c r="BM451" s="64"/>
      <c r="BN451" s="64"/>
      <c r="BO451" s="64"/>
      <c r="BP451" s="64"/>
      <c r="BQ451" s="64"/>
      <c r="BR451" s="64"/>
      <c r="BS451" s="64"/>
      <c r="BT451" s="64"/>
      <c r="BU451" s="84"/>
      <c r="BV451" s="84"/>
      <c r="BW451" s="84"/>
      <c r="BX451" s="84"/>
      <c r="BY451" s="84"/>
      <c r="BZ451" s="84"/>
      <c r="CA451" s="84"/>
      <c r="CB451" s="84"/>
      <c r="CC451" s="84"/>
      <c r="CD451" s="84"/>
      <c r="CE451" s="84"/>
      <c r="CF451" s="84"/>
      <c r="CG451" s="84"/>
      <c r="CH451" s="84"/>
      <c r="CI451" s="84"/>
      <c r="CJ451" s="84"/>
      <c r="CK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GO451" s="86"/>
      <c r="GP451" s="86"/>
      <c r="GQ451" s="86"/>
      <c r="GR451" s="86"/>
      <c r="GS451" s="86"/>
      <c r="GT451" s="86"/>
      <c r="GU451" s="86"/>
      <c r="GV451" s="86"/>
    </row>
    <row r="452" spans="1:204" s="85" customFormat="1" x14ac:dyDescent="0.2">
      <c r="A452" s="8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c r="BL452" s="64"/>
      <c r="BM452" s="64"/>
      <c r="BN452" s="64"/>
      <c r="BO452" s="64"/>
      <c r="BP452" s="64"/>
      <c r="BQ452" s="64"/>
      <c r="BR452" s="64"/>
      <c r="BS452" s="64"/>
      <c r="BT452" s="64"/>
      <c r="BU452" s="84"/>
      <c r="BV452" s="84"/>
      <c r="BW452" s="84"/>
      <c r="BX452" s="84"/>
      <c r="BY452" s="84"/>
      <c r="BZ452" s="84"/>
      <c r="CA452" s="84"/>
      <c r="CB452" s="84"/>
      <c r="CC452" s="84"/>
      <c r="CD452" s="84"/>
      <c r="CE452" s="84"/>
      <c r="CF452" s="84"/>
      <c r="CG452" s="84"/>
      <c r="CH452" s="84"/>
      <c r="CI452" s="84"/>
      <c r="CJ452" s="84"/>
      <c r="CK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GO452" s="86"/>
      <c r="GP452" s="86"/>
      <c r="GQ452" s="86"/>
      <c r="GR452" s="86"/>
      <c r="GS452" s="86"/>
      <c r="GT452" s="86"/>
      <c r="GU452" s="86"/>
      <c r="GV452" s="86"/>
    </row>
    <row r="453" spans="1:204" s="85" customFormat="1" x14ac:dyDescent="0.2">
      <c r="A453" s="8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84"/>
      <c r="BV453" s="84"/>
      <c r="BW453" s="84"/>
      <c r="BX453" s="84"/>
      <c r="BY453" s="84"/>
      <c r="BZ453" s="84"/>
      <c r="CA453" s="84"/>
      <c r="CB453" s="84"/>
      <c r="CC453" s="84"/>
      <c r="CD453" s="84"/>
      <c r="CE453" s="84"/>
      <c r="CF453" s="84"/>
      <c r="CG453" s="84"/>
      <c r="CH453" s="84"/>
      <c r="CI453" s="84"/>
      <c r="CJ453" s="84"/>
      <c r="CK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GO453" s="86"/>
      <c r="GP453" s="86"/>
      <c r="GQ453" s="86"/>
      <c r="GR453" s="86"/>
      <c r="GS453" s="86"/>
      <c r="GT453" s="86"/>
      <c r="GU453" s="86"/>
      <c r="GV453" s="86"/>
    </row>
    <row r="454" spans="1:204" s="85" customFormat="1" x14ac:dyDescent="0.2">
      <c r="A454" s="8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c r="BL454" s="64"/>
      <c r="BM454" s="64"/>
      <c r="BN454" s="64"/>
      <c r="BO454" s="64"/>
      <c r="BP454" s="64"/>
      <c r="BQ454" s="64"/>
      <c r="BR454" s="64"/>
      <c r="BS454" s="64"/>
      <c r="BT454" s="64"/>
      <c r="BU454" s="84"/>
      <c r="BV454" s="84"/>
      <c r="BW454" s="84"/>
      <c r="BX454" s="84"/>
      <c r="BY454" s="84"/>
      <c r="BZ454" s="84"/>
      <c r="CA454" s="84"/>
      <c r="CB454" s="84"/>
      <c r="CC454" s="84"/>
      <c r="CD454" s="84"/>
      <c r="CE454" s="84"/>
      <c r="CF454" s="84"/>
      <c r="CG454" s="84"/>
      <c r="CH454" s="84"/>
      <c r="CI454" s="84"/>
      <c r="CJ454" s="84"/>
      <c r="CK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GO454" s="86"/>
      <c r="GP454" s="86"/>
      <c r="GQ454" s="86"/>
      <c r="GR454" s="86"/>
      <c r="GS454" s="86"/>
      <c r="GT454" s="86"/>
      <c r="GU454" s="86"/>
      <c r="GV454" s="86"/>
    </row>
    <row r="455" spans="1:204" s="85" customFormat="1" x14ac:dyDescent="0.2">
      <c r="A455" s="8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c r="BL455" s="64"/>
      <c r="BM455" s="64"/>
      <c r="BN455" s="64"/>
      <c r="BO455" s="64"/>
      <c r="BP455" s="64"/>
      <c r="BQ455" s="64"/>
      <c r="BR455" s="64"/>
      <c r="BS455" s="64"/>
      <c r="BT455" s="64"/>
      <c r="BU455" s="84"/>
      <c r="BV455" s="84"/>
      <c r="BW455" s="84"/>
      <c r="BX455" s="84"/>
      <c r="BY455" s="84"/>
      <c r="BZ455" s="84"/>
      <c r="CA455" s="84"/>
      <c r="CB455" s="84"/>
      <c r="CC455" s="84"/>
      <c r="CD455" s="84"/>
      <c r="CE455" s="84"/>
      <c r="CF455" s="84"/>
      <c r="CG455" s="84"/>
      <c r="CH455" s="84"/>
      <c r="CI455" s="84"/>
      <c r="CJ455" s="84"/>
      <c r="CK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GO455" s="86"/>
      <c r="GP455" s="86"/>
      <c r="GQ455" s="86"/>
      <c r="GR455" s="86"/>
      <c r="GS455" s="86"/>
      <c r="GT455" s="86"/>
      <c r="GU455" s="86"/>
      <c r="GV455" s="86"/>
    </row>
    <row r="456" spans="1:204" s="85" customFormat="1" x14ac:dyDescent="0.2">
      <c r="A456" s="8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84"/>
      <c r="BV456" s="84"/>
      <c r="BW456" s="84"/>
      <c r="BX456" s="84"/>
      <c r="BY456" s="84"/>
      <c r="BZ456" s="84"/>
      <c r="CA456" s="84"/>
      <c r="CB456" s="84"/>
      <c r="CC456" s="84"/>
      <c r="CD456" s="84"/>
      <c r="CE456" s="84"/>
      <c r="CF456" s="84"/>
      <c r="CG456" s="84"/>
      <c r="CH456" s="84"/>
      <c r="CI456" s="84"/>
      <c r="CJ456" s="84"/>
      <c r="CK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GO456" s="86"/>
      <c r="GP456" s="86"/>
      <c r="GQ456" s="86"/>
      <c r="GR456" s="86"/>
      <c r="GS456" s="86"/>
      <c r="GT456" s="86"/>
      <c r="GU456" s="86"/>
      <c r="GV456" s="86"/>
    </row>
    <row r="457" spans="1:204" s="85" customFormat="1" x14ac:dyDescent="0.2">
      <c r="A457" s="8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84"/>
      <c r="BV457" s="84"/>
      <c r="BW457" s="84"/>
      <c r="BX457" s="84"/>
      <c r="BY457" s="84"/>
      <c r="BZ457" s="84"/>
      <c r="CA457" s="84"/>
      <c r="CB457" s="84"/>
      <c r="CC457" s="84"/>
      <c r="CD457" s="84"/>
      <c r="CE457" s="84"/>
      <c r="CF457" s="84"/>
      <c r="CG457" s="84"/>
      <c r="CH457" s="84"/>
      <c r="CI457" s="84"/>
      <c r="CJ457" s="84"/>
      <c r="CK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GO457" s="86"/>
      <c r="GP457" s="86"/>
      <c r="GQ457" s="86"/>
      <c r="GR457" s="86"/>
      <c r="GS457" s="86"/>
      <c r="GT457" s="86"/>
      <c r="GU457" s="86"/>
      <c r="GV457" s="86"/>
    </row>
    <row r="458" spans="1:204" s="85" customFormat="1" x14ac:dyDescent="0.2">
      <c r="A458" s="8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84"/>
      <c r="BV458" s="84"/>
      <c r="BW458" s="84"/>
      <c r="BX458" s="84"/>
      <c r="BY458" s="84"/>
      <c r="BZ458" s="84"/>
      <c r="CA458" s="84"/>
      <c r="CB458" s="84"/>
      <c r="CC458" s="84"/>
      <c r="CD458" s="84"/>
      <c r="CE458" s="84"/>
      <c r="CF458" s="84"/>
      <c r="CG458" s="84"/>
      <c r="CH458" s="84"/>
      <c r="CI458" s="84"/>
      <c r="CJ458" s="84"/>
      <c r="CK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GO458" s="86"/>
      <c r="GP458" s="86"/>
      <c r="GQ458" s="86"/>
      <c r="GR458" s="86"/>
      <c r="GS458" s="86"/>
      <c r="GT458" s="86"/>
      <c r="GU458" s="86"/>
      <c r="GV458" s="86"/>
    </row>
    <row r="459" spans="1:204" s="85" customFormat="1" x14ac:dyDescent="0.2">
      <c r="A459" s="8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84"/>
      <c r="BV459" s="84"/>
      <c r="BW459" s="84"/>
      <c r="BX459" s="84"/>
      <c r="BY459" s="84"/>
      <c r="BZ459" s="84"/>
      <c r="CA459" s="84"/>
      <c r="CB459" s="84"/>
      <c r="CC459" s="84"/>
      <c r="CD459" s="84"/>
      <c r="CE459" s="84"/>
      <c r="CF459" s="84"/>
      <c r="CG459" s="84"/>
      <c r="CH459" s="84"/>
      <c r="CI459" s="84"/>
      <c r="CJ459" s="84"/>
      <c r="CK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GO459" s="86"/>
      <c r="GP459" s="86"/>
      <c r="GQ459" s="86"/>
      <c r="GR459" s="86"/>
      <c r="GS459" s="86"/>
      <c r="GT459" s="86"/>
      <c r="GU459" s="86"/>
      <c r="GV459" s="86"/>
    </row>
    <row r="460" spans="1:204" s="85" customFormat="1" x14ac:dyDescent="0.2">
      <c r="A460" s="8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c r="BL460" s="64"/>
      <c r="BM460" s="64"/>
      <c r="BN460" s="64"/>
      <c r="BO460" s="64"/>
      <c r="BP460" s="64"/>
      <c r="BQ460" s="64"/>
      <c r="BR460" s="64"/>
      <c r="BS460" s="64"/>
      <c r="BT460" s="64"/>
      <c r="BU460" s="84"/>
      <c r="BV460" s="84"/>
      <c r="BW460" s="84"/>
      <c r="BX460" s="84"/>
      <c r="BY460" s="84"/>
      <c r="BZ460" s="84"/>
      <c r="CA460" s="84"/>
      <c r="CB460" s="84"/>
      <c r="CC460" s="84"/>
      <c r="CD460" s="84"/>
      <c r="CE460" s="84"/>
      <c r="CF460" s="84"/>
      <c r="CG460" s="84"/>
      <c r="CH460" s="84"/>
      <c r="CI460" s="84"/>
      <c r="CJ460" s="84"/>
      <c r="CK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GO460" s="86"/>
      <c r="GP460" s="86"/>
      <c r="GQ460" s="86"/>
      <c r="GR460" s="86"/>
      <c r="GS460" s="86"/>
      <c r="GT460" s="86"/>
      <c r="GU460" s="86"/>
      <c r="GV460" s="86"/>
    </row>
    <row r="461" spans="1:204" s="85" customFormat="1" x14ac:dyDescent="0.2">
      <c r="A461" s="8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c r="BL461" s="64"/>
      <c r="BM461" s="64"/>
      <c r="BN461" s="64"/>
      <c r="BO461" s="64"/>
      <c r="BP461" s="64"/>
      <c r="BQ461" s="64"/>
      <c r="BR461" s="64"/>
      <c r="BS461" s="64"/>
      <c r="BT461" s="64"/>
      <c r="BU461" s="84"/>
      <c r="BV461" s="84"/>
      <c r="BW461" s="84"/>
      <c r="BX461" s="84"/>
      <c r="BY461" s="84"/>
      <c r="BZ461" s="84"/>
      <c r="CA461" s="84"/>
      <c r="CB461" s="84"/>
      <c r="CC461" s="84"/>
      <c r="CD461" s="84"/>
      <c r="CE461" s="84"/>
      <c r="CF461" s="84"/>
      <c r="CG461" s="84"/>
      <c r="CH461" s="84"/>
      <c r="CI461" s="84"/>
      <c r="CJ461" s="84"/>
      <c r="CK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GO461" s="86"/>
      <c r="GP461" s="86"/>
      <c r="GQ461" s="86"/>
      <c r="GR461" s="86"/>
      <c r="GS461" s="86"/>
      <c r="GT461" s="86"/>
      <c r="GU461" s="86"/>
      <c r="GV461" s="86"/>
    </row>
    <row r="462" spans="1:204" s="85" customFormat="1" x14ac:dyDescent="0.2">
      <c r="A462" s="8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c r="BL462" s="64"/>
      <c r="BM462" s="64"/>
      <c r="BN462" s="64"/>
      <c r="BO462" s="64"/>
      <c r="BP462" s="64"/>
      <c r="BQ462" s="64"/>
      <c r="BR462" s="64"/>
      <c r="BS462" s="64"/>
      <c r="BT462" s="64"/>
      <c r="BU462" s="84"/>
      <c r="BV462" s="84"/>
      <c r="BW462" s="84"/>
      <c r="BX462" s="84"/>
      <c r="BY462" s="84"/>
      <c r="BZ462" s="84"/>
      <c r="CA462" s="84"/>
      <c r="CB462" s="84"/>
      <c r="CC462" s="84"/>
      <c r="CD462" s="84"/>
      <c r="CE462" s="84"/>
      <c r="CF462" s="84"/>
      <c r="CG462" s="84"/>
      <c r="CH462" s="84"/>
      <c r="CI462" s="84"/>
      <c r="CJ462" s="84"/>
      <c r="CK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GO462" s="86"/>
      <c r="GP462" s="86"/>
      <c r="GQ462" s="86"/>
      <c r="GR462" s="86"/>
      <c r="GS462" s="86"/>
      <c r="GT462" s="86"/>
      <c r="GU462" s="86"/>
      <c r="GV462" s="86"/>
    </row>
    <row r="463" spans="1:204" s="85" customFormat="1" x14ac:dyDescent="0.2">
      <c r="A463" s="8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c r="BL463" s="64"/>
      <c r="BM463" s="64"/>
      <c r="BN463" s="64"/>
      <c r="BO463" s="64"/>
      <c r="BP463" s="64"/>
      <c r="BQ463" s="64"/>
      <c r="BR463" s="64"/>
      <c r="BS463" s="64"/>
      <c r="BT463" s="64"/>
      <c r="BU463" s="84"/>
      <c r="BV463" s="84"/>
      <c r="BW463" s="84"/>
      <c r="BX463" s="84"/>
      <c r="BY463" s="84"/>
      <c r="BZ463" s="84"/>
      <c r="CA463" s="84"/>
      <c r="CB463" s="84"/>
      <c r="CC463" s="84"/>
      <c r="CD463" s="84"/>
      <c r="CE463" s="84"/>
      <c r="CF463" s="84"/>
      <c r="CG463" s="84"/>
      <c r="CH463" s="84"/>
      <c r="CI463" s="84"/>
      <c r="CJ463" s="84"/>
      <c r="CK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GO463" s="86"/>
      <c r="GP463" s="86"/>
      <c r="GQ463" s="86"/>
      <c r="GR463" s="86"/>
      <c r="GS463" s="86"/>
      <c r="GT463" s="86"/>
      <c r="GU463" s="86"/>
      <c r="GV463" s="86"/>
    </row>
    <row r="464" spans="1:204" s="85" customFormat="1" x14ac:dyDescent="0.2">
      <c r="A464" s="8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c r="BL464" s="64"/>
      <c r="BM464" s="64"/>
      <c r="BN464" s="64"/>
      <c r="BO464" s="64"/>
      <c r="BP464" s="64"/>
      <c r="BQ464" s="64"/>
      <c r="BR464" s="64"/>
      <c r="BS464" s="64"/>
      <c r="BT464" s="64"/>
      <c r="BU464" s="84"/>
      <c r="BV464" s="84"/>
      <c r="BW464" s="84"/>
      <c r="BX464" s="84"/>
      <c r="BY464" s="84"/>
      <c r="BZ464" s="84"/>
      <c r="CA464" s="84"/>
      <c r="CB464" s="84"/>
      <c r="CC464" s="84"/>
      <c r="CD464" s="84"/>
      <c r="CE464" s="84"/>
      <c r="CF464" s="84"/>
      <c r="CG464" s="84"/>
      <c r="CH464" s="84"/>
      <c r="CI464" s="84"/>
      <c r="CJ464" s="84"/>
      <c r="CK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GO464" s="86"/>
      <c r="GP464" s="86"/>
      <c r="GQ464" s="86"/>
      <c r="GR464" s="86"/>
      <c r="GS464" s="86"/>
      <c r="GT464" s="86"/>
      <c r="GU464" s="86"/>
      <c r="GV464" s="86"/>
    </row>
    <row r="465" spans="1:204" s="85" customFormat="1" x14ac:dyDescent="0.2">
      <c r="A465" s="8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c r="BL465" s="64"/>
      <c r="BM465" s="64"/>
      <c r="BN465" s="64"/>
      <c r="BO465" s="64"/>
      <c r="BP465" s="64"/>
      <c r="BQ465" s="64"/>
      <c r="BR465" s="64"/>
      <c r="BS465" s="64"/>
      <c r="BT465" s="64"/>
      <c r="BU465" s="84"/>
      <c r="BV465" s="84"/>
      <c r="BW465" s="84"/>
      <c r="BX465" s="84"/>
      <c r="BY465" s="84"/>
      <c r="BZ465" s="84"/>
      <c r="CA465" s="84"/>
      <c r="CB465" s="84"/>
      <c r="CC465" s="84"/>
      <c r="CD465" s="84"/>
      <c r="CE465" s="84"/>
      <c r="CF465" s="84"/>
      <c r="CG465" s="84"/>
      <c r="CH465" s="84"/>
      <c r="CI465" s="84"/>
      <c r="CJ465" s="84"/>
      <c r="CK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GO465" s="86"/>
      <c r="GP465" s="86"/>
      <c r="GQ465" s="86"/>
      <c r="GR465" s="86"/>
      <c r="GS465" s="86"/>
      <c r="GT465" s="86"/>
      <c r="GU465" s="86"/>
      <c r="GV465" s="86"/>
    </row>
    <row r="466" spans="1:204" s="85" customFormat="1" x14ac:dyDescent="0.2">
      <c r="A466" s="8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c r="BL466" s="64"/>
      <c r="BM466" s="64"/>
      <c r="BN466" s="64"/>
      <c r="BO466" s="64"/>
      <c r="BP466" s="64"/>
      <c r="BQ466" s="64"/>
      <c r="BR466" s="64"/>
      <c r="BS466" s="64"/>
      <c r="BT466" s="64"/>
      <c r="BU466" s="84"/>
      <c r="BV466" s="84"/>
      <c r="BW466" s="84"/>
      <c r="BX466" s="84"/>
      <c r="BY466" s="84"/>
      <c r="BZ466" s="84"/>
      <c r="CA466" s="84"/>
      <c r="CB466" s="84"/>
      <c r="CC466" s="84"/>
      <c r="CD466" s="84"/>
      <c r="CE466" s="84"/>
      <c r="CF466" s="84"/>
      <c r="CG466" s="84"/>
      <c r="CH466" s="84"/>
      <c r="CI466" s="84"/>
      <c r="CJ466" s="84"/>
      <c r="CK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GO466" s="86"/>
      <c r="GP466" s="86"/>
      <c r="GQ466" s="86"/>
      <c r="GR466" s="86"/>
      <c r="GS466" s="86"/>
      <c r="GT466" s="86"/>
      <c r="GU466" s="86"/>
      <c r="GV466" s="86"/>
    </row>
    <row r="467" spans="1:204" s="85" customFormat="1" x14ac:dyDescent="0.2">
      <c r="A467" s="8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c r="BL467" s="64"/>
      <c r="BM467" s="64"/>
      <c r="BN467" s="64"/>
      <c r="BO467" s="64"/>
      <c r="BP467" s="64"/>
      <c r="BQ467" s="64"/>
      <c r="BR467" s="64"/>
      <c r="BS467" s="64"/>
      <c r="BT467" s="64"/>
      <c r="BU467" s="84"/>
      <c r="BV467" s="84"/>
      <c r="BW467" s="84"/>
      <c r="BX467" s="84"/>
      <c r="BY467" s="84"/>
      <c r="BZ467" s="84"/>
      <c r="CA467" s="84"/>
      <c r="CB467" s="84"/>
      <c r="CC467" s="84"/>
      <c r="CD467" s="84"/>
      <c r="CE467" s="84"/>
      <c r="CF467" s="84"/>
      <c r="CG467" s="84"/>
      <c r="CH467" s="84"/>
      <c r="CI467" s="84"/>
      <c r="CJ467" s="84"/>
      <c r="CK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GO467" s="86"/>
      <c r="GP467" s="86"/>
      <c r="GQ467" s="86"/>
      <c r="GR467" s="86"/>
      <c r="GS467" s="86"/>
      <c r="GT467" s="86"/>
      <c r="GU467" s="86"/>
      <c r="GV467" s="86"/>
    </row>
    <row r="468" spans="1:204" s="85" customFormat="1" x14ac:dyDescent="0.2">
      <c r="A468" s="8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84"/>
      <c r="BV468" s="84"/>
      <c r="BW468" s="84"/>
      <c r="BX468" s="84"/>
      <c r="BY468" s="84"/>
      <c r="BZ468" s="84"/>
      <c r="CA468" s="84"/>
      <c r="CB468" s="84"/>
      <c r="CC468" s="84"/>
      <c r="CD468" s="84"/>
      <c r="CE468" s="84"/>
      <c r="CF468" s="84"/>
      <c r="CG468" s="84"/>
      <c r="CH468" s="84"/>
      <c r="CI468" s="84"/>
      <c r="CJ468" s="84"/>
      <c r="CK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GO468" s="86"/>
      <c r="GP468" s="86"/>
      <c r="GQ468" s="86"/>
      <c r="GR468" s="86"/>
      <c r="GS468" s="86"/>
      <c r="GT468" s="86"/>
      <c r="GU468" s="86"/>
      <c r="GV468" s="86"/>
    </row>
    <row r="469" spans="1:204" s="85" customFormat="1" x14ac:dyDescent="0.2">
      <c r="A469" s="8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84"/>
      <c r="BV469" s="84"/>
      <c r="BW469" s="84"/>
      <c r="BX469" s="84"/>
      <c r="BY469" s="84"/>
      <c r="BZ469" s="84"/>
      <c r="CA469" s="84"/>
      <c r="CB469" s="84"/>
      <c r="CC469" s="84"/>
      <c r="CD469" s="84"/>
      <c r="CE469" s="84"/>
      <c r="CF469" s="84"/>
      <c r="CG469" s="84"/>
      <c r="CH469" s="84"/>
      <c r="CI469" s="84"/>
      <c r="CJ469" s="84"/>
      <c r="CK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GO469" s="86"/>
      <c r="GP469" s="86"/>
      <c r="GQ469" s="86"/>
      <c r="GR469" s="86"/>
      <c r="GS469" s="86"/>
      <c r="GT469" s="86"/>
      <c r="GU469" s="86"/>
      <c r="GV469" s="86"/>
    </row>
    <row r="470" spans="1:204" s="85" customFormat="1" x14ac:dyDescent="0.2">
      <c r="A470" s="8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84"/>
      <c r="BV470" s="84"/>
      <c r="BW470" s="84"/>
      <c r="BX470" s="84"/>
      <c r="BY470" s="84"/>
      <c r="BZ470" s="84"/>
      <c r="CA470" s="84"/>
      <c r="CB470" s="84"/>
      <c r="CC470" s="84"/>
      <c r="CD470" s="84"/>
      <c r="CE470" s="84"/>
      <c r="CF470" s="84"/>
      <c r="CG470" s="84"/>
      <c r="CH470" s="84"/>
      <c r="CI470" s="84"/>
      <c r="CJ470" s="84"/>
      <c r="CK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GO470" s="86"/>
      <c r="GP470" s="86"/>
      <c r="GQ470" s="86"/>
      <c r="GR470" s="86"/>
      <c r="GS470" s="86"/>
      <c r="GT470" s="86"/>
      <c r="GU470" s="86"/>
      <c r="GV470" s="86"/>
    </row>
    <row r="471" spans="1:204" s="85" customFormat="1" x14ac:dyDescent="0.2">
      <c r="A471" s="8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c r="BL471" s="64"/>
      <c r="BM471" s="64"/>
      <c r="BN471" s="64"/>
      <c r="BO471" s="64"/>
      <c r="BP471" s="64"/>
      <c r="BQ471" s="64"/>
      <c r="BR471" s="64"/>
      <c r="BS471" s="64"/>
      <c r="BT471" s="64"/>
      <c r="BU471" s="84"/>
      <c r="BV471" s="84"/>
      <c r="BW471" s="84"/>
      <c r="BX471" s="84"/>
      <c r="BY471" s="84"/>
      <c r="BZ471" s="84"/>
      <c r="CA471" s="84"/>
      <c r="CB471" s="84"/>
      <c r="CC471" s="84"/>
      <c r="CD471" s="84"/>
      <c r="CE471" s="84"/>
      <c r="CF471" s="84"/>
      <c r="CG471" s="84"/>
      <c r="CH471" s="84"/>
      <c r="CI471" s="84"/>
      <c r="CJ471" s="84"/>
      <c r="CK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GO471" s="86"/>
      <c r="GP471" s="86"/>
      <c r="GQ471" s="86"/>
      <c r="GR471" s="86"/>
      <c r="GS471" s="86"/>
      <c r="GT471" s="86"/>
      <c r="GU471" s="86"/>
      <c r="GV471" s="86"/>
    </row>
    <row r="472" spans="1:204" s="85" customFormat="1" x14ac:dyDescent="0.2">
      <c r="A472" s="8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c r="BL472" s="64"/>
      <c r="BM472" s="64"/>
      <c r="BN472" s="64"/>
      <c r="BO472" s="64"/>
      <c r="BP472" s="64"/>
      <c r="BQ472" s="64"/>
      <c r="BR472" s="64"/>
      <c r="BS472" s="64"/>
      <c r="BT472" s="64"/>
      <c r="BU472" s="84"/>
      <c r="BV472" s="84"/>
      <c r="BW472" s="84"/>
      <c r="BX472" s="84"/>
      <c r="BY472" s="84"/>
      <c r="BZ472" s="84"/>
      <c r="CA472" s="84"/>
      <c r="CB472" s="84"/>
      <c r="CC472" s="84"/>
      <c r="CD472" s="84"/>
      <c r="CE472" s="84"/>
      <c r="CF472" s="84"/>
      <c r="CG472" s="84"/>
      <c r="CH472" s="84"/>
      <c r="CI472" s="84"/>
      <c r="CJ472" s="84"/>
      <c r="CK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GO472" s="86"/>
      <c r="GP472" s="86"/>
      <c r="GQ472" s="86"/>
      <c r="GR472" s="86"/>
      <c r="GS472" s="86"/>
      <c r="GT472" s="86"/>
      <c r="GU472" s="86"/>
      <c r="GV472" s="86"/>
    </row>
    <row r="473" spans="1:204" s="85" customFormat="1" x14ac:dyDescent="0.2">
      <c r="A473" s="8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c r="BL473" s="64"/>
      <c r="BM473" s="64"/>
      <c r="BN473" s="64"/>
      <c r="BO473" s="64"/>
      <c r="BP473" s="64"/>
      <c r="BQ473" s="64"/>
      <c r="BR473" s="64"/>
      <c r="BS473" s="64"/>
      <c r="BT473" s="64"/>
      <c r="BU473" s="84"/>
      <c r="BV473" s="84"/>
      <c r="BW473" s="84"/>
      <c r="BX473" s="84"/>
      <c r="BY473" s="84"/>
      <c r="BZ473" s="84"/>
      <c r="CA473" s="84"/>
      <c r="CB473" s="84"/>
      <c r="CC473" s="84"/>
      <c r="CD473" s="84"/>
      <c r="CE473" s="84"/>
      <c r="CF473" s="84"/>
      <c r="CG473" s="84"/>
      <c r="CH473" s="84"/>
      <c r="CI473" s="84"/>
      <c r="CJ473" s="84"/>
      <c r="CK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GO473" s="86"/>
      <c r="GP473" s="86"/>
      <c r="GQ473" s="86"/>
      <c r="GR473" s="86"/>
      <c r="GS473" s="86"/>
      <c r="GT473" s="86"/>
      <c r="GU473" s="86"/>
      <c r="GV473" s="86"/>
    </row>
    <row r="474" spans="1:204" s="85" customFormat="1" x14ac:dyDescent="0.2">
      <c r="A474" s="8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84"/>
      <c r="BV474" s="84"/>
      <c r="BW474" s="84"/>
      <c r="BX474" s="84"/>
      <c r="BY474" s="84"/>
      <c r="BZ474" s="84"/>
      <c r="CA474" s="84"/>
      <c r="CB474" s="84"/>
      <c r="CC474" s="84"/>
      <c r="CD474" s="84"/>
      <c r="CE474" s="84"/>
      <c r="CF474" s="84"/>
      <c r="CG474" s="84"/>
      <c r="CH474" s="84"/>
      <c r="CI474" s="84"/>
      <c r="CJ474" s="84"/>
      <c r="CK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GO474" s="86"/>
      <c r="GP474" s="86"/>
      <c r="GQ474" s="86"/>
      <c r="GR474" s="86"/>
      <c r="GS474" s="86"/>
      <c r="GT474" s="86"/>
      <c r="GU474" s="86"/>
      <c r="GV474" s="86"/>
    </row>
    <row r="475" spans="1:204" s="85" customFormat="1" x14ac:dyDescent="0.2">
      <c r="A475" s="8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c r="BL475" s="64"/>
      <c r="BM475" s="64"/>
      <c r="BN475" s="64"/>
      <c r="BO475" s="64"/>
      <c r="BP475" s="64"/>
      <c r="BQ475" s="64"/>
      <c r="BR475" s="64"/>
      <c r="BS475" s="64"/>
      <c r="BT475" s="64"/>
      <c r="BU475" s="84"/>
      <c r="BV475" s="84"/>
      <c r="BW475" s="84"/>
      <c r="BX475" s="84"/>
      <c r="BY475" s="84"/>
      <c r="BZ475" s="84"/>
      <c r="CA475" s="84"/>
      <c r="CB475" s="84"/>
      <c r="CC475" s="84"/>
      <c r="CD475" s="84"/>
      <c r="CE475" s="84"/>
      <c r="CF475" s="84"/>
      <c r="CG475" s="84"/>
      <c r="CH475" s="84"/>
      <c r="CI475" s="84"/>
      <c r="CJ475" s="84"/>
      <c r="CK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GO475" s="86"/>
      <c r="GP475" s="86"/>
      <c r="GQ475" s="86"/>
      <c r="GR475" s="86"/>
      <c r="GS475" s="86"/>
      <c r="GT475" s="86"/>
      <c r="GU475" s="86"/>
      <c r="GV475" s="86"/>
    </row>
    <row r="476" spans="1:204" s="85" customFormat="1" x14ac:dyDescent="0.2">
      <c r="A476" s="8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c r="BL476" s="64"/>
      <c r="BM476" s="64"/>
      <c r="BN476" s="64"/>
      <c r="BO476" s="64"/>
      <c r="BP476" s="64"/>
      <c r="BQ476" s="64"/>
      <c r="BR476" s="64"/>
      <c r="BS476" s="64"/>
      <c r="BT476" s="64"/>
      <c r="BU476" s="84"/>
      <c r="BV476" s="84"/>
      <c r="BW476" s="84"/>
      <c r="BX476" s="84"/>
      <c r="BY476" s="84"/>
      <c r="BZ476" s="84"/>
      <c r="CA476" s="84"/>
      <c r="CB476" s="84"/>
      <c r="CC476" s="84"/>
      <c r="CD476" s="84"/>
      <c r="CE476" s="84"/>
      <c r="CF476" s="84"/>
      <c r="CG476" s="84"/>
      <c r="CH476" s="84"/>
      <c r="CI476" s="84"/>
      <c r="CJ476" s="84"/>
      <c r="CK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GO476" s="86"/>
      <c r="GP476" s="86"/>
      <c r="GQ476" s="86"/>
      <c r="GR476" s="86"/>
      <c r="GS476" s="86"/>
      <c r="GT476" s="86"/>
      <c r="GU476" s="86"/>
      <c r="GV476" s="86"/>
    </row>
    <row r="477" spans="1:204" s="85" customFormat="1" x14ac:dyDescent="0.2">
      <c r="A477" s="8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c r="BL477" s="64"/>
      <c r="BM477" s="64"/>
      <c r="BN477" s="64"/>
      <c r="BO477" s="64"/>
      <c r="BP477" s="64"/>
      <c r="BQ477" s="64"/>
      <c r="BR477" s="64"/>
      <c r="BS477" s="64"/>
      <c r="BT477" s="64"/>
      <c r="BU477" s="84"/>
      <c r="BV477" s="84"/>
      <c r="BW477" s="84"/>
      <c r="BX477" s="84"/>
      <c r="BY477" s="84"/>
      <c r="BZ477" s="84"/>
      <c r="CA477" s="84"/>
      <c r="CB477" s="84"/>
      <c r="CC477" s="84"/>
      <c r="CD477" s="84"/>
      <c r="CE477" s="84"/>
      <c r="CF477" s="84"/>
      <c r="CG477" s="84"/>
      <c r="CH477" s="84"/>
      <c r="CI477" s="84"/>
      <c r="CJ477" s="84"/>
      <c r="CK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GO477" s="86"/>
      <c r="GP477" s="86"/>
      <c r="GQ477" s="86"/>
      <c r="GR477" s="86"/>
      <c r="GS477" s="86"/>
      <c r="GT477" s="86"/>
      <c r="GU477" s="86"/>
      <c r="GV477" s="86"/>
    </row>
    <row r="478" spans="1:204" s="85" customFormat="1" x14ac:dyDescent="0.2">
      <c r="A478" s="8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c r="BL478" s="64"/>
      <c r="BM478" s="64"/>
      <c r="BN478" s="64"/>
      <c r="BO478" s="64"/>
      <c r="BP478" s="64"/>
      <c r="BQ478" s="64"/>
      <c r="BR478" s="64"/>
      <c r="BS478" s="64"/>
      <c r="BT478" s="64"/>
      <c r="BU478" s="84"/>
      <c r="BV478" s="84"/>
      <c r="BW478" s="84"/>
      <c r="BX478" s="84"/>
      <c r="BY478" s="84"/>
      <c r="BZ478" s="84"/>
      <c r="CA478" s="84"/>
      <c r="CB478" s="84"/>
      <c r="CC478" s="84"/>
      <c r="CD478" s="84"/>
      <c r="CE478" s="84"/>
      <c r="CF478" s="84"/>
      <c r="CG478" s="84"/>
      <c r="CH478" s="84"/>
      <c r="CI478" s="84"/>
      <c r="CJ478" s="84"/>
      <c r="CK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GO478" s="86"/>
      <c r="GP478" s="86"/>
      <c r="GQ478" s="86"/>
      <c r="GR478" s="86"/>
      <c r="GS478" s="86"/>
      <c r="GT478" s="86"/>
      <c r="GU478" s="86"/>
      <c r="GV478" s="86"/>
    </row>
    <row r="479" spans="1:204" s="85" customFormat="1" x14ac:dyDescent="0.2">
      <c r="A479" s="8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c r="BL479" s="64"/>
      <c r="BM479" s="64"/>
      <c r="BN479" s="64"/>
      <c r="BO479" s="64"/>
      <c r="BP479" s="64"/>
      <c r="BQ479" s="64"/>
      <c r="BR479" s="64"/>
      <c r="BS479" s="64"/>
      <c r="BT479" s="64"/>
      <c r="BU479" s="84"/>
      <c r="BV479" s="84"/>
      <c r="BW479" s="84"/>
      <c r="BX479" s="84"/>
      <c r="BY479" s="84"/>
      <c r="BZ479" s="84"/>
      <c r="CA479" s="84"/>
      <c r="CB479" s="84"/>
      <c r="CC479" s="84"/>
      <c r="CD479" s="84"/>
      <c r="CE479" s="84"/>
      <c r="CF479" s="84"/>
      <c r="CG479" s="84"/>
      <c r="CH479" s="84"/>
      <c r="CI479" s="84"/>
      <c r="CJ479" s="84"/>
      <c r="CK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GO479" s="86"/>
      <c r="GP479" s="86"/>
      <c r="GQ479" s="86"/>
      <c r="GR479" s="86"/>
      <c r="GS479" s="86"/>
      <c r="GT479" s="86"/>
      <c r="GU479" s="86"/>
      <c r="GV479" s="86"/>
    </row>
    <row r="480" spans="1:204" s="85" customFormat="1" x14ac:dyDescent="0.2">
      <c r="A480" s="8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84"/>
      <c r="BV480" s="84"/>
      <c r="BW480" s="84"/>
      <c r="BX480" s="84"/>
      <c r="BY480" s="84"/>
      <c r="BZ480" s="84"/>
      <c r="CA480" s="84"/>
      <c r="CB480" s="84"/>
      <c r="CC480" s="84"/>
      <c r="CD480" s="84"/>
      <c r="CE480" s="84"/>
      <c r="CF480" s="84"/>
      <c r="CG480" s="84"/>
      <c r="CH480" s="84"/>
      <c r="CI480" s="84"/>
      <c r="CJ480" s="84"/>
      <c r="CK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GO480" s="86"/>
      <c r="GP480" s="86"/>
      <c r="GQ480" s="86"/>
      <c r="GR480" s="86"/>
      <c r="GS480" s="86"/>
      <c r="GT480" s="86"/>
      <c r="GU480" s="86"/>
      <c r="GV480" s="86"/>
    </row>
    <row r="481" spans="1:204" s="85" customFormat="1" x14ac:dyDescent="0.2">
      <c r="A481" s="8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84"/>
      <c r="BV481" s="84"/>
      <c r="BW481" s="84"/>
      <c r="BX481" s="84"/>
      <c r="BY481" s="84"/>
      <c r="BZ481" s="84"/>
      <c r="CA481" s="84"/>
      <c r="CB481" s="84"/>
      <c r="CC481" s="84"/>
      <c r="CD481" s="84"/>
      <c r="CE481" s="84"/>
      <c r="CF481" s="84"/>
      <c r="CG481" s="84"/>
      <c r="CH481" s="84"/>
      <c r="CI481" s="84"/>
      <c r="CJ481" s="84"/>
      <c r="CK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GO481" s="86"/>
      <c r="GP481" s="86"/>
      <c r="GQ481" s="86"/>
      <c r="GR481" s="86"/>
      <c r="GS481" s="86"/>
      <c r="GT481" s="86"/>
      <c r="GU481" s="86"/>
      <c r="GV481" s="86"/>
    </row>
    <row r="482" spans="1:204" s="85" customFormat="1" x14ac:dyDescent="0.2">
      <c r="A482" s="8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84"/>
      <c r="BV482" s="84"/>
      <c r="BW482" s="84"/>
      <c r="BX482" s="84"/>
      <c r="BY482" s="84"/>
      <c r="BZ482" s="84"/>
      <c r="CA482" s="84"/>
      <c r="CB482" s="84"/>
      <c r="CC482" s="84"/>
      <c r="CD482" s="84"/>
      <c r="CE482" s="84"/>
      <c r="CF482" s="84"/>
      <c r="CG482" s="84"/>
      <c r="CH482" s="84"/>
      <c r="CI482" s="84"/>
      <c r="CJ482" s="84"/>
      <c r="CK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GO482" s="86"/>
      <c r="GP482" s="86"/>
      <c r="GQ482" s="86"/>
      <c r="GR482" s="86"/>
      <c r="GS482" s="86"/>
      <c r="GT482" s="86"/>
      <c r="GU482" s="86"/>
      <c r="GV482" s="86"/>
    </row>
    <row r="483" spans="1:204" s="85" customFormat="1" x14ac:dyDescent="0.2">
      <c r="A483" s="8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4"/>
      <c r="BS483" s="64"/>
      <c r="BT483" s="64"/>
      <c r="BU483" s="84"/>
      <c r="BV483" s="84"/>
      <c r="BW483" s="84"/>
      <c r="BX483" s="84"/>
      <c r="BY483" s="84"/>
      <c r="BZ483" s="84"/>
      <c r="CA483" s="84"/>
      <c r="CB483" s="84"/>
      <c r="CC483" s="84"/>
      <c r="CD483" s="84"/>
      <c r="CE483" s="84"/>
      <c r="CF483" s="84"/>
      <c r="CG483" s="84"/>
      <c r="CH483" s="84"/>
      <c r="CI483" s="84"/>
      <c r="CJ483" s="84"/>
      <c r="CK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GO483" s="86"/>
      <c r="GP483" s="86"/>
      <c r="GQ483" s="86"/>
      <c r="GR483" s="86"/>
      <c r="GS483" s="86"/>
      <c r="GT483" s="86"/>
      <c r="GU483" s="86"/>
      <c r="GV483" s="86"/>
    </row>
    <row r="484" spans="1:204" s="85" customFormat="1" x14ac:dyDescent="0.2">
      <c r="A484" s="8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c r="BL484" s="64"/>
      <c r="BM484" s="64"/>
      <c r="BN484" s="64"/>
      <c r="BO484" s="64"/>
      <c r="BP484" s="64"/>
      <c r="BQ484" s="64"/>
      <c r="BR484" s="64"/>
      <c r="BS484" s="64"/>
      <c r="BT484" s="64"/>
      <c r="BU484" s="84"/>
      <c r="BV484" s="84"/>
      <c r="BW484" s="84"/>
      <c r="BX484" s="84"/>
      <c r="BY484" s="84"/>
      <c r="BZ484" s="84"/>
      <c r="CA484" s="84"/>
      <c r="CB484" s="84"/>
      <c r="CC484" s="84"/>
      <c r="CD484" s="84"/>
      <c r="CE484" s="84"/>
      <c r="CF484" s="84"/>
      <c r="CG484" s="84"/>
      <c r="CH484" s="84"/>
      <c r="CI484" s="84"/>
      <c r="CJ484" s="84"/>
      <c r="CK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GO484" s="86"/>
      <c r="GP484" s="86"/>
      <c r="GQ484" s="86"/>
      <c r="GR484" s="86"/>
      <c r="GS484" s="86"/>
      <c r="GT484" s="86"/>
      <c r="GU484" s="86"/>
      <c r="GV484" s="86"/>
    </row>
    <row r="485" spans="1:204" s="85" customFormat="1" x14ac:dyDescent="0.2">
      <c r="A485" s="8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c r="BL485" s="64"/>
      <c r="BM485" s="64"/>
      <c r="BN485" s="64"/>
      <c r="BO485" s="64"/>
      <c r="BP485" s="64"/>
      <c r="BQ485" s="64"/>
      <c r="BR485" s="64"/>
      <c r="BS485" s="64"/>
      <c r="BT485" s="64"/>
      <c r="BU485" s="84"/>
      <c r="BV485" s="84"/>
      <c r="BW485" s="84"/>
      <c r="BX485" s="84"/>
      <c r="BY485" s="84"/>
      <c r="BZ485" s="84"/>
      <c r="CA485" s="84"/>
      <c r="CB485" s="84"/>
      <c r="CC485" s="84"/>
      <c r="CD485" s="84"/>
      <c r="CE485" s="84"/>
      <c r="CF485" s="84"/>
      <c r="CG485" s="84"/>
      <c r="CH485" s="84"/>
      <c r="CI485" s="84"/>
      <c r="CJ485" s="84"/>
      <c r="CK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GO485" s="86"/>
      <c r="GP485" s="86"/>
      <c r="GQ485" s="86"/>
      <c r="GR485" s="86"/>
      <c r="GS485" s="86"/>
      <c r="GT485" s="86"/>
      <c r="GU485" s="86"/>
      <c r="GV485" s="86"/>
    </row>
    <row r="486" spans="1:204" s="85" customFormat="1" x14ac:dyDescent="0.2">
      <c r="A486" s="8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c r="BL486" s="64"/>
      <c r="BM486" s="64"/>
      <c r="BN486" s="64"/>
      <c r="BO486" s="64"/>
      <c r="BP486" s="64"/>
      <c r="BQ486" s="64"/>
      <c r="BR486" s="64"/>
      <c r="BS486" s="64"/>
      <c r="BT486" s="64"/>
      <c r="BU486" s="84"/>
      <c r="BV486" s="84"/>
      <c r="BW486" s="84"/>
      <c r="BX486" s="84"/>
      <c r="BY486" s="84"/>
      <c r="BZ486" s="84"/>
      <c r="CA486" s="84"/>
      <c r="CB486" s="84"/>
      <c r="CC486" s="84"/>
      <c r="CD486" s="84"/>
      <c r="CE486" s="84"/>
      <c r="CF486" s="84"/>
      <c r="CG486" s="84"/>
      <c r="CH486" s="84"/>
      <c r="CI486" s="84"/>
      <c r="CJ486" s="84"/>
      <c r="CK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GO486" s="86"/>
      <c r="GP486" s="86"/>
      <c r="GQ486" s="86"/>
      <c r="GR486" s="86"/>
      <c r="GS486" s="86"/>
      <c r="GT486" s="86"/>
      <c r="GU486" s="86"/>
      <c r="GV486" s="86"/>
    </row>
    <row r="487" spans="1:204" s="85" customFormat="1" x14ac:dyDescent="0.2">
      <c r="A487" s="8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c r="BL487" s="64"/>
      <c r="BM487" s="64"/>
      <c r="BN487" s="64"/>
      <c r="BO487" s="64"/>
      <c r="BP487" s="64"/>
      <c r="BQ487" s="64"/>
      <c r="BR487" s="64"/>
      <c r="BS487" s="64"/>
      <c r="BT487" s="64"/>
      <c r="BU487" s="84"/>
      <c r="BV487" s="84"/>
      <c r="BW487" s="84"/>
      <c r="BX487" s="84"/>
      <c r="BY487" s="84"/>
      <c r="BZ487" s="84"/>
      <c r="CA487" s="84"/>
      <c r="CB487" s="84"/>
      <c r="CC487" s="84"/>
      <c r="CD487" s="84"/>
      <c r="CE487" s="84"/>
      <c r="CF487" s="84"/>
      <c r="CG487" s="84"/>
      <c r="CH487" s="84"/>
      <c r="CI487" s="84"/>
      <c r="CJ487" s="84"/>
      <c r="CK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GO487" s="86"/>
      <c r="GP487" s="86"/>
      <c r="GQ487" s="86"/>
      <c r="GR487" s="86"/>
      <c r="GS487" s="86"/>
      <c r="GT487" s="86"/>
      <c r="GU487" s="86"/>
      <c r="GV487" s="86"/>
    </row>
    <row r="488" spans="1:204" s="85" customFormat="1" x14ac:dyDescent="0.2">
      <c r="A488" s="8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84"/>
      <c r="BV488" s="84"/>
      <c r="BW488" s="84"/>
      <c r="BX488" s="84"/>
      <c r="BY488" s="84"/>
      <c r="BZ488" s="84"/>
      <c r="CA488" s="84"/>
      <c r="CB488" s="84"/>
      <c r="CC488" s="84"/>
      <c r="CD488" s="84"/>
      <c r="CE488" s="84"/>
      <c r="CF488" s="84"/>
      <c r="CG488" s="84"/>
      <c r="CH488" s="84"/>
      <c r="CI488" s="84"/>
      <c r="CJ488" s="84"/>
      <c r="CK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GO488" s="86"/>
      <c r="GP488" s="86"/>
      <c r="GQ488" s="86"/>
      <c r="GR488" s="86"/>
      <c r="GS488" s="86"/>
      <c r="GT488" s="86"/>
      <c r="GU488" s="86"/>
      <c r="GV488" s="86"/>
    </row>
    <row r="489" spans="1:204" s="85" customFormat="1" x14ac:dyDescent="0.2">
      <c r="A489" s="8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c r="BL489" s="64"/>
      <c r="BM489" s="64"/>
      <c r="BN489" s="64"/>
      <c r="BO489" s="64"/>
      <c r="BP489" s="64"/>
      <c r="BQ489" s="64"/>
      <c r="BR489" s="64"/>
      <c r="BS489" s="64"/>
      <c r="BT489" s="64"/>
      <c r="BU489" s="84"/>
      <c r="BV489" s="84"/>
      <c r="BW489" s="84"/>
      <c r="BX489" s="84"/>
      <c r="BY489" s="84"/>
      <c r="BZ489" s="84"/>
      <c r="CA489" s="84"/>
      <c r="CB489" s="84"/>
      <c r="CC489" s="84"/>
      <c r="CD489" s="84"/>
      <c r="CE489" s="84"/>
      <c r="CF489" s="84"/>
      <c r="CG489" s="84"/>
      <c r="CH489" s="84"/>
      <c r="CI489" s="84"/>
      <c r="CJ489" s="84"/>
      <c r="CK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GO489" s="86"/>
      <c r="GP489" s="86"/>
      <c r="GQ489" s="86"/>
      <c r="GR489" s="86"/>
      <c r="GS489" s="86"/>
      <c r="GT489" s="86"/>
      <c r="GU489" s="86"/>
      <c r="GV489" s="86"/>
    </row>
    <row r="490" spans="1:204" s="85" customFormat="1" x14ac:dyDescent="0.2">
      <c r="A490" s="8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c r="BL490" s="64"/>
      <c r="BM490" s="64"/>
      <c r="BN490" s="64"/>
      <c r="BO490" s="64"/>
      <c r="BP490" s="64"/>
      <c r="BQ490" s="64"/>
      <c r="BR490" s="64"/>
      <c r="BS490" s="64"/>
      <c r="BT490" s="64"/>
      <c r="BU490" s="84"/>
      <c r="BV490" s="84"/>
      <c r="BW490" s="84"/>
      <c r="BX490" s="84"/>
      <c r="BY490" s="84"/>
      <c r="BZ490" s="84"/>
      <c r="CA490" s="84"/>
      <c r="CB490" s="84"/>
      <c r="CC490" s="84"/>
      <c r="CD490" s="84"/>
      <c r="CE490" s="84"/>
      <c r="CF490" s="84"/>
      <c r="CG490" s="84"/>
      <c r="CH490" s="84"/>
      <c r="CI490" s="84"/>
      <c r="CJ490" s="84"/>
      <c r="CK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GO490" s="86"/>
      <c r="GP490" s="86"/>
      <c r="GQ490" s="86"/>
      <c r="GR490" s="86"/>
      <c r="GS490" s="86"/>
      <c r="GT490" s="86"/>
      <c r="GU490" s="86"/>
      <c r="GV490" s="86"/>
    </row>
    <row r="491" spans="1:204" s="85" customFormat="1" x14ac:dyDescent="0.2">
      <c r="A491" s="8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c r="BL491" s="64"/>
      <c r="BM491" s="64"/>
      <c r="BN491" s="64"/>
      <c r="BO491" s="64"/>
      <c r="BP491" s="64"/>
      <c r="BQ491" s="64"/>
      <c r="BR491" s="64"/>
      <c r="BS491" s="64"/>
      <c r="BT491" s="64"/>
      <c r="BU491" s="84"/>
      <c r="BV491" s="84"/>
      <c r="BW491" s="84"/>
      <c r="BX491" s="84"/>
      <c r="BY491" s="84"/>
      <c r="BZ491" s="84"/>
      <c r="CA491" s="84"/>
      <c r="CB491" s="84"/>
      <c r="CC491" s="84"/>
      <c r="CD491" s="84"/>
      <c r="CE491" s="84"/>
      <c r="CF491" s="84"/>
      <c r="CG491" s="84"/>
      <c r="CH491" s="84"/>
      <c r="CI491" s="84"/>
      <c r="CJ491" s="84"/>
      <c r="CK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GO491" s="86"/>
      <c r="GP491" s="86"/>
      <c r="GQ491" s="86"/>
      <c r="GR491" s="86"/>
      <c r="GS491" s="86"/>
      <c r="GT491" s="86"/>
      <c r="GU491" s="86"/>
      <c r="GV491" s="86"/>
    </row>
    <row r="492" spans="1:204" s="85" customFormat="1" x14ac:dyDescent="0.2">
      <c r="A492" s="8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c r="BL492" s="64"/>
      <c r="BM492" s="64"/>
      <c r="BN492" s="64"/>
      <c r="BO492" s="64"/>
      <c r="BP492" s="64"/>
      <c r="BQ492" s="64"/>
      <c r="BR492" s="64"/>
      <c r="BS492" s="64"/>
      <c r="BT492" s="64"/>
      <c r="BU492" s="84"/>
      <c r="BV492" s="84"/>
      <c r="BW492" s="84"/>
      <c r="BX492" s="84"/>
      <c r="BY492" s="84"/>
      <c r="BZ492" s="84"/>
      <c r="CA492" s="84"/>
      <c r="CB492" s="84"/>
      <c r="CC492" s="84"/>
      <c r="CD492" s="84"/>
      <c r="CE492" s="84"/>
      <c r="CF492" s="84"/>
      <c r="CG492" s="84"/>
      <c r="CH492" s="84"/>
      <c r="CI492" s="84"/>
      <c r="CJ492" s="84"/>
      <c r="CK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GO492" s="86"/>
      <c r="GP492" s="86"/>
      <c r="GQ492" s="86"/>
      <c r="GR492" s="86"/>
      <c r="GS492" s="86"/>
      <c r="GT492" s="86"/>
      <c r="GU492" s="86"/>
      <c r="GV492" s="86"/>
    </row>
    <row r="493" spans="1:204" s="85" customFormat="1" x14ac:dyDescent="0.2">
      <c r="A493" s="8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c r="BL493" s="64"/>
      <c r="BM493" s="64"/>
      <c r="BN493" s="64"/>
      <c r="BO493" s="64"/>
      <c r="BP493" s="64"/>
      <c r="BQ493" s="64"/>
      <c r="BR493" s="64"/>
      <c r="BS493" s="64"/>
      <c r="BT493" s="64"/>
      <c r="BU493" s="84"/>
      <c r="BV493" s="84"/>
      <c r="BW493" s="84"/>
      <c r="BX493" s="84"/>
      <c r="BY493" s="84"/>
      <c r="BZ493" s="84"/>
      <c r="CA493" s="84"/>
      <c r="CB493" s="84"/>
      <c r="CC493" s="84"/>
      <c r="CD493" s="84"/>
      <c r="CE493" s="84"/>
      <c r="CF493" s="84"/>
      <c r="CG493" s="84"/>
      <c r="CH493" s="84"/>
      <c r="CI493" s="84"/>
      <c r="CJ493" s="84"/>
      <c r="CK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GO493" s="86"/>
      <c r="GP493" s="86"/>
      <c r="GQ493" s="86"/>
      <c r="GR493" s="86"/>
      <c r="GS493" s="86"/>
      <c r="GT493" s="86"/>
      <c r="GU493" s="86"/>
      <c r="GV493" s="86"/>
    </row>
    <row r="494" spans="1:204" s="85" customFormat="1" x14ac:dyDescent="0.2">
      <c r="A494" s="8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c r="BL494" s="64"/>
      <c r="BM494" s="64"/>
      <c r="BN494" s="64"/>
      <c r="BO494" s="64"/>
      <c r="BP494" s="64"/>
      <c r="BQ494" s="64"/>
      <c r="BR494" s="64"/>
      <c r="BS494" s="64"/>
      <c r="BT494" s="64"/>
      <c r="BU494" s="84"/>
      <c r="BV494" s="84"/>
      <c r="BW494" s="84"/>
      <c r="BX494" s="84"/>
      <c r="BY494" s="84"/>
      <c r="BZ494" s="84"/>
      <c r="CA494" s="84"/>
      <c r="CB494" s="84"/>
      <c r="CC494" s="84"/>
      <c r="CD494" s="84"/>
      <c r="CE494" s="84"/>
      <c r="CF494" s="84"/>
      <c r="CG494" s="84"/>
      <c r="CH494" s="84"/>
      <c r="CI494" s="84"/>
      <c r="CJ494" s="84"/>
      <c r="CK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GO494" s="86"/>
      <c r="GP494" s="86"/>
      <c r="GQ494" s="86"/>
      <c r="GR494" s="86"/>
      <c r="GS494" s="86"/>
      <c r="GT494" s="86"/>
      <c r="GU494" s="86"/>
      <c r="GV494" s="86"/>
    </row>
    <row r="495" spans="1:204" s="85" customFormat="1" x14ac:dyDescent="0.2">
      <c r="A495" s="8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c r="BL495" s="64"/>
      <c r="BM495" s="64"/>
      <c r="BN495" s="64"/>
      <c r="BO495" s="64"/>
      <c r="BP495" s="64"/>
      <c r="BQ495" s="64"/>
      <c r="BR495" s="64"/>
      <c r="BS495" s="64"/>
      <c r="BT495" s="64"/>
      <c r="BU495" s="84"/>
      <c r="BV495" s="84"/>
      <c r="BW495" s="84"/>
      <c r="BX495" s="84"/>
      <c r="BY495" s="84"/>
      <c r="BZ495" s="84"/>
      <c r="CA495" s="84"/>
      <c r="CB495" s="84"/>
      <c r="CC495" s="84"/>
      <c r="CD495" s="84"/>
      <c r="CE495" s="84"/>
      <c r="CF495" s="84"/>
      <c r="CG495" s="84"/>
      <c r="CH495" s="84"/>
      <c r="CI495" s="84"/>
      <c r="CJ495" s="84"/>
      <c r="CK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GO495" s="86"/>
      <c r="GP495" s="86"/>
      <c r="GQ495" s="86"/>
      <c r="GR495" s="86"/>
      <c r="GS495" s="86"/>
      <c r="GT495" s="86"/>
      <c r="GU495" s="86"/>
      <c r="GV495" s="86"/>
    </row>
    <row r="496" spans="1:204" s="85" customFormat="1" x14ac:dyDescent="0.2">
      <c r="A496" s="8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c r="BL496" s="64"/>
      <c r="BM496" s="64"/>
      <c r="BN496" s="64"/>
      <c r="BO496" s="64"/>
      <c r="BP496" s="64"/>
      <c r="BQ496" s="64"/>
      <c r="BR496" s="64"/>
      <c r="BS496" s="64"/>
      <c r="BT496" s="64"/>
      <c r="BU496" s="84"/>
      <c r="BV496" s="84"/>
      <c r="BW496" s="84"/>
      <c r="BX496" s="84"/>
      <c r="BY496" s="84"/>
      <c r="BZ496" s="84"/>
      <c r="CA496" s="84"/>
      <c r="CB496" s="84"/>
      <c r="CC496" s="84"/>
      <c r="CD496" s="84"/>
      <c r="CE496" s="84"/>
      <c r="CF496" s="84"/>
      <c r="CG496" s="84"/>
      <c r="CH496" s="84"/>
      <c r="CI496" s="84"/>
      <c r="CJ496" s="84"/>
      <c r="CK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GO496" s="86"/>
      <c r="GP496" s="86"/>
      <c r="GQ496" s="86"/>
      <c r="GR496" s="86"/>
      <c r="GS496" s="86"/>
      <c r="GT496" s="86"/>
      <c r="GU496" s="86"/>
      <c r="GV496" s="86"/>
    </row>
    <row r="497" spans="1:204" s="85" customFormat="1" x14ac:dyDescent="0.2">
      <c r="A497" s="8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c r="BL497" s="64"/>
      <c r="BM497" s="64"/>
      <c r="BN497" s="64"/>
      <c r="BO497" s="64"/>
      <c r="BP497" s="64"/>
      <c r="BQ497" s="64"/>
      <c r="BR497" s="64"/>
      <c r="BS497" s="64"/>
      <c r="BT497" s="64"/>
      <c r="BU497" s="84"/>
      <c r="BV497" s="84"/>
      <c r="BW497" s="84"/>
      <c r="BX497" s="84"/>
      <c r="BY497" s="84"/>
      <c r="BZ497" s="84"/>
      <c r="CA497" s="84"/>
      <c r="CB497" s="84"/>
      <c r="CC497" s="84"/>
      <c r="CD497" s="84"/>
      <c r="CE497" s="84"/>
      <c r="CF497" s="84"/>
      <c r="CG497" s="84"/>
      <c r="CH497" s="84"/>
      <c r="CI497" s="84"/>
      <c r="CJ497" s="84"/>
      <c r="CK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GO497" s="86"/>
      <c r="GP497" s="86"/>
      <c r="GQ497" s="86"/>
      <c r="GR497" s="86"/>
      <c r="GS497" s="86"/>
      <c r="GT497" s="86"/>
      <c r="GU497" s="86"/>
      <c r="GV497" s="86"/>
    </row>
    <row r="498" spans="1:204" s="85" customFormat="1" x14ac:dyDescent="0.2">
      <c r="A498" s="8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c r="BL498" s="64"/>
      <c r="BM498" s="64"/>
      <c r="BN498" s="64"/>
      <c r="BO498" s="64"/>
      <c r="BP498" s="64"/>
      <c r="BQ498" s="64"/>
      <c r="BR498" s="64"/>
      <c r="BS498" s="64"/>
      <c r="BT498" s="64"/>
      <c r="BU498" s="84"/>
      <c r="BV498" s="84"/>
      <c r="BW498" s="84"/>
      <c r="BX498" s="84"/>
      <c r="BY498" s="84"/>
      <c r="BZ498" s="84"/>
      <c r="CA498" s="84"/>
      <c r="CB498" s="84"/>
      <c r="CC498" s="84"/>
      <c r="CD498" s="84"/>
      <c r="CE498" s="84"/>
      <c r="CF498" s="84"/>
      <c r="CG498" s="84"/>
      <c r="CH498" s="84"/>
      <c r="CI498" s="84"/>
      <c r="CJ498" s="84"/>
      <c r="CK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GO498" s="86"/>
      <c r="GP498" s="86"/>
      <c r="GQ498" s="86"/>
      <c r="GR498" s="86"/>
      <c r="GS498" s="86"/>
      <c r="GT498" s="86"/>
      <c r="GU498" s="86"/>
      <c r="GV498" s="86"/>
    </row>
    <row r="499" spans="1:204" s="85" customFormat="1" x14ac:dyDescent="0.2">
      <c r="A499" s="8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c r="BL499" s="64"/>
      <c r="BM499" s="64"/>
      <c r="BN499" s="64"/>
      <c r="BO499" s="64"/>
      <c r="BP499" s="64"/>
      <c r="BQ499" s="64"/>
      <c r="BR499" s="64"/>
      <c r="BS499" s="64"/>
      <c r="BT499" s="64"/>
      <c r="BU499" s="84"/>
      <c r="BV499" s="84"/>
      <c r="BW499" s="84"/>
      <c r="BX499" s="84"/>
      <c r="BY499" s="84"/>
      <c r="BZ499" s="84"/>
      <c r="CA499" s="84"/>
      <c r="CB499" s="84"/>
      <c r="CC499" s="84"/>
      <c r="CD499" s="84"/>
      <c r="CE499" s="84"/>
      <c r="CF499" s="84"/>
      <c r="CG499" s="84"/>
      <c r="CH499" s="84"/>
      <c r="CI499" s="84"/>
      <c r="CJ499" s="84"/>
      <c r="CK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GO499" s="86"/>
      <c r="GP499" s="86"/>
      <c r="GQ499" s="86"/>
      <c r="GR499" s="86"/>
      <c r="GS499" s="86"/>
      <c r="GT499" s="86"/>
      <c r="GU499" s="86"/>
      <c r="GV499" s="86"/>
    </row>
    <row r="500" spans="1:204" s="85" customFormat="1" x14ac:dyDescent="0.2">
      <c r="A500" s="8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c r="BL500" s="64"/>
      <c r="BM500" s="64"/>
      <c r="BN500" s="64"/>
      <c r="BO500" s="64"/>
      <c r="BP500" s="64"/>
      <c r="BQ500" s="64"/>
      <c r="BR500" s="64"/>
      <c r="BS500" s="64"/>
      <c r="BT500" s="64"/>
      <c r="BU500" s="84"/>
      <c r="BV500" s="84"/>
      <c r="BW500" s="84"/>
      <c r="BX500" s="84"/>
      <c r="BY500" s="84"/>
      <c r="BZ500" s="84"/>
      <c r="CA500" s="84"/>
      <c r="CB500" s="84"/>
      <c r="CC500" s="84"/>
      <c r="CD500" s="84"/>
      <c r="CE500" s="84"/>
      <c r="CF500" s="84"/>
      <c r="CG500" s="84"/>
      <c r="CH500" s="84"/>
      <c r="CI500" s="84"/>
      <c r="CJ500" s="84"/>
      <c r="CK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GO500" s="86"/>
      <c r="GP500" s="86"/>
      <c r="GQ500" s="86"/>
      <c r="GR500" s="86"/>
      <c r="GS500" s="86"/>
      <c r="GT500" s="86"/>
      <c r="GU500" s="86"/>
      <c r="GV500" s="86"/>
    </row>
    <row r="501" spans="1:204" s="85" customFormat="1" x14ac:dyDescent="0.2">
      <c r="A501" s="8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84"/>
      <c r="BV501" s="84"/>
      <c r="BW501" s="84"/>
      <c r="BX501" s="84"/>
      <c r="BY501" s="84"/>
      <c r="BZ501" s="84"/>
      <c r="CA501" s="84"/>
      <c r="CB501" s="84"/>
      <c r="CC501" s="84"/>
      <c r="CD501" s="84"/>
      <c r="CE501" s="84"/>
      <c r="CF501" s="84"/>
      <c r="CG501" s="84"/>
      <c r="CH501" s="84"/>
      <c r="CI501" s="84"/>
      <c r="CJ501" s="84"/>
      <c r="CK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GO501" s="86"/>
      <c r="GP501" s="86"/>
      <c r="GQ501" s="86"/>
      <c r="GR501" s="86"/>
      <c r="GS501" s="86"/>
      <c r="GT501" s="86"/>
      <c r="GU501" s="86"/>
      <c r="GV501" s="86"/>
    </row>
    <row r="502" spans="1:204" s="85" customFormat="1" x14ac:dyDescent="0.2">
      <c r="A502" s="8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84"/>
      <c r="BV502" s="84"/>
      <c r="BW502" s="84"/>
      <c r="BX502" s="84"/>
      <c r="BY502" s="84"/>
      <c r="BZ502" s="84"/>
      <c r="CA502" s="84"/>
      <c r="CB502" s="84"/>
      <c r="CC502" s="84"/>
      <c r="CD502" s="84"/>
      <c r="CE502" s="84"/>
      <c r="CF502" s="84"/>
      <c r="CG502" s="84"/>
      <c r="CH502" s="84"/>
      <c r="CI502" s="84"/>
      <c r="CJ502" s="84"/>
      <c r="CK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GO502" s="86"/>
      <c r="GP502" s="86"/>
      <c r="GQ502" s="86"/>
      <c r="GR502" s="86"/>
      <c r="GS502" s="86"/>
      <c r="GT502" s="86"/>
      <c r="GU502" s="86"/>
      <c r="GV502" s="86"/>
    </row>
    <row r="503" spans="1:204" s="85" customFormat="1" x14ac:dyDescent="0.2">
      <c r="A503" s="8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84"/>
      <c r="BV503" s="84"/>
      <c r="BW503" s="84"/>
      <c r="BX503" s="84"/>
      <c r="BY503" s="84"/>
      <c r="BZ503" s="84"/>
      <c r="CA503" s="84"/>
      <c r="CB503" s="84"/>
      <c r="CC503" s="84"/>
      <c r="CD503" s="84"/>
      <c r="CE503" s="84"/>
      <c r="CF503" s="84"/>
      <c r="CG503" s="84"/>
      <c r="CH503" s="84"/>
      <c r="CI503" s="84"/>
      <c r="CJ503" s="84"/>
      <c r="CK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GO503" s="86"/>
      <c r="GP503" s="86"/>
      <c r="GQ503" s="86"/>
      <c r="GR503" s="86"/>
      <c r="GS503" s="86"/>
      <c r="GT503" s="86"/>
      <c r="GU503" s="86"/>
      <c r="GV503" s="86"/>
    </row>
    <row r="504" spans="1:204" s="85" customFormat="1" x14ac:dyDescent="0.2">
      <c r="A504" s="8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c r="BL504" s="64"/>
      <c r="BM504" s="64"/>
      <c r="BN504" s="64"/>
      <c r="BO504" s="64"/>
      <c r="BP504" s="64"/>
      <c r="BQ504" s="64"/>
      <c r="BR504" s="64"/>
      <c r="BS504" s="64"/>
      <c r="BT504" s="64"/>
      <c r="BU504" s="84"/>
      <c r="BV504" s="84"/>
      <c r="BW504" s="84"/>
      <c r="BX504" s="84"/>
      <c r="BY504" s="84"/>
      <c r="BZ504" s="84"/>
      <c r="CA504" s="84"/>
      <c r="CB504" s="84"/>
      <c r="CC504" s="84"/>
      <c r="CD504" s="84"/>
      <c r="CE504" s="84"/>
      <c r="CF504" s="84"/>
      <c r="CG504" s="84"/>
      <c r="CH504" s="84"/>
      <c r="CI504" s="84"/>
      <c r="CJ504" s="84"/>
      <c r="CK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GO504" s="86"/>
      <c r="GP504" s="86"/>
      <c r="GQ504" s="86"/>
      <c r="GR504" s="86"/>
      <c r="GS504" s="86"/>
      <c r="GT504" s="86"/>
      <c r="GU504" s="86"/>
      <c r="GV504" s="86"/>
    </row>
    <row r="505" spans="1:204" s="85" customFormat="1" x14ac:dyDescent="0.2">
      <c r="A505" s="8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c r="BL505" s="64"/>
      <c r="BM505" s="64"/>
      <c r="BN505" s="64"/>
      <c r="BO505" s="64"/>
      <c r="BP505" s="64"/>
      <c r="BQ505" s="64"/>
      <c r="BR505" s="64"/>
      <c r="BS505" s="64"/>
      <c r="BT505" s="64"/>
      <c r="BU505" s="84"/>
      <c r="BV505" s="84"/>
      <c r="BW505" s="84"/>
      <c r="BX505" s="84"/>
      <c r="BY505" s="84"/>
      <c r="BZ505" s="84"/>
      <c r="CA505" s="84"/>
      <c r="CB505" s="84"/>
      <c r="CC505" s="84"/>
      <c r="CD505" s="84"/>
      <c r="CE505" s="84"/>
      <c r="CF505" s="84"/>
      <c r="CG505" s="84"/>
      <c r="CH505" s="84"/>
      <c r="CI505" s="84"/>
      <c r="CJ505" s="84"/>
      <c r="CK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GO505" s="86"/>
      <c r="GP505" s="86"/>
      <c r="GQ505" s="86"/>
      <c r="GR505" s="86"/>
      <c r="GS505" s="86"/>
      <c r="GT505" s="86"/>
      <c r="GU505" s="86"/>
      <c r="GV505" s="86"/>
    </row>
    <row r="506" spans="1:204" s="85" customFormat="1" x14ac:dyDescent="0.2">
      <c r="A506" s="8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84"/>
      <c r="BV506" s="84"/>
      <c r="BW506" s="84"/>
      <c r="BX506" s="84"/>
      <c r="BY506" s="84"/>
      <c r="BZ506" s="84"/>
      <c r="CA506" s="84"/>
      <c r="CB506" s="84"/>
      <c r="CC506" s="84"/>
      <c r="CD506" s="84"/>
      <c r="CE506" s="84"/>
      <c r="CF506" s="84"/>
      <c r="CG506" s="84"/>
      <c r="CH506" s="84"/>
      <c r="CI506" s="84"/>
      <c r="CJ506" s="84"/>
      <c r="CK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GO506" s="86"/>
      <c r="GP506" s="86"/>
      <c r="GQ506" s="86"/>
      <c r="GR506" s="86"/>
      <c r="GS506" s="86"/>
      <c r="GT506" s="86"/>
      <c r="GU506" s="86"/>
      <c r="GV506" s="86"/>
    </row>
    <row r="507" spans="1:204" s="85" customFormat="1" x14ac:dyDescent="0.2">
      <c r="A507" s="8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c r="BL507" s="64"/>
      <c r="BM507" s="64"/>
      <c r="BN507" s="64"/>
      <c r="BO507" s="64"/>
      <c r="BP507" s="64"/>
      <c r="BQ507" s="64"/>
      <c r="BR507" s="64"/>
      <c r="BS507" s="64"/>
      <c r="BT507" s="64"/>
      <c r="BU507" s="84"/>
      <c r="BV507" s="84"/>
      <c r="BW507" s="84"/>
      <c r="BX507" s="84"/>
      <c r="BY507" s="84"/>
      <c r="BZ507" s="84"/>
      <c r="CA507" s="84"/>
      <c r="CB507" s="84"/>
      <c r="CC507" s="84"/>
      <c r="CD507" s="84"/>
      <c r="CE507" s="84"/>
      <c r="CF507" s="84"/>
      <c r="CG507" s="84"/>
      <c r="CH507" s="84"/>
      <c r="CI507" s="84"/>
      <c r="CJ507" s="84"/>
      <c r="CK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GO507" s="86"/>
      <c r="GP507" s="86"/>
      <c r="GQ507" s="86"/>
      <c r="GR507" s="86"/>
      <c r="GS507" s="86"/>
      <c r="GT507" s="86"/>
      <c r="GU507" s="86"/>
      <c r="GV507" s="86"/>
    </row>
    <row r="508" spans="1:204" s="85" customFormat="1" x14ac:dyDescent="0.2">
      <c r="A508" s="8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c r="BL508" s="64"/>
      <c r="BM508" s="64"/>
      <c r="BN508" s="64"/>
      <c r="BO508" s="64"/>
      <c r="BP508" s="64"/>
      <c r="BQ508" s="64"/>
      <c r="BR508" s="64"/>
      <c r="BS508" s="64"/>
      <c r="BT508" s="64"/>
      <c r="BU508" s="84"/>
      <c r="BV508" s="84"/>
      <c r="BW508" s="84"/>
      <c r="BX508" s="84"/>
      <c r="BY508" s="84"/>
      <c r="BZ508" s="84"/>
      <c r="CA508" s="84"/>
      <c r="CB508" s="84"/>
      <c r="CC508" s="84"/>
      <c r="CD508" s="84"/>
      <c r="CE508" s="84"/>
      <c r="CF508" s="84"/>
      <c r="CG508" s="84"/>
      <c r="CH508" s="84"/>
      <c r="CI508" s="84"/>
      <c r="CJ508" s="84"/>
      <c r="CK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GO508" s="86"/>
      <c r="GP508" s="86"/>
      <c r="GQ508" s="86"/>
      <c r="GR508" s="86"/>
      <c r="GS508" s="86"/>
      <c r="GT508" s="86"/>
      <c r="GU508" s="86"/>
      <c r="GV508" s="86"/>
    </row>
    <row r="509" spans="1:204" s="85" customFormat="1" x14ac:dyDescent="0.2">
      <c r="A509" s="8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c r="BL509" s="64"/>
      <c r="BM509" s="64"/>
      <c r="BN509" s="64"/>
      <c r="BO509" s="64"/>
      <c r="BP509" s="64"/>
      <c r="BQ509" s="64"/>
      <c r="BR509" s="64"/>
      <c r="BS509" s="64"/>
      <c r="BT509" s="64"/>
      <c r="BU509" s="84"/>
      <c r="BV509" s="84"/>
      <c r="BW509" s="84"/>
      <c r="BX509" s="84"/>
      <c r="BY509" s="84"/>
      <c r="BZ509" s="84"/>
      <c r="CA509" s="84"/>
      <c r="CB509" s="84"/>
      <c r="CC509" s="84"/>
      <c r="CD509" s="84"/>
      <c r="CE509" s="84"/>
      <c r="CF509" s="84"/>
      <c r="CG509" s="84"/>
      <c r="CH509" s="84"/>
      <c r="CI509" s="84"/>
      <c r="CJ509" s="84"/>
      <c r="CK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GO509" s="86"/>
      <c r="GP509" s="86"/>
      <c r="GQ509" s="86"/>
      <c r="GR509" s="86"/>
      <c r="GS509" s="86"/>
      <c r="GT509" s="86"/>
      <c r="GU509" s="86"/>
      <c r="GV509" s="86"/>
    </row>
    <row r="510" spans="1:204" s="85" customFormat="1" x14ac:dyDescent="0.2">
      <c r="A510" s="8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c r="BL510" s="64"/>
      <c r="BM510" s="64"/>
      <c r="BN510" s="64"/>
      <c r="BO510" s="64"/>
      <c r="BP510" s="64"/>
      <c r="BQ510" s="64"/>
      <c r="BR510" s="64"/>
      <c r="BS510" s="64"/>
      <c r="BT510" s="64"/>
      <c r="BU510" s="84"/>
      <c r="BV510" s="84"/>
      <c r="BW510" s="84"/>
      <c r="BX510" s="84"/>
      <c r="BY510" s="84"/>
      <c r="BZ510" s="84"/>
      <c r="CA510" s="84"/>
      <c r="CB510" s="84"/>
      <c r="CC510" s="84"/>
      <c r="CD510" s="84"/>
      <c r="CE510" s="84"/>
      <c r="CF510" s="84"/>
      <c r="CG510" s="84"/>
      <c r="CH510" s="84"/>
      <c r="CI510" s="84"/>
      <c r="CJ510" s="84"/>
      <c r="CK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GO510" s="86"/>
      <c r="GP510" s="86"/>
      <c r="GQ510" s="86"/>
      <c r="GR510" s="86"/>
      <c r="GS510" s="86"/>
      <c r="GT510" s="86"/>
      <c r="GU510" s="86"/>
      <c r="GV510" s="86"/>
    </row>
    <row r="511" spans="1:204" s="85" customFormat="1" x14ac:dyDescent="0.2">
      <c r="A511" s="8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c r="BL511" s="64"/>
      <c r="BM511" s="64"/>
      <c r="BN511" s="64"/>
      <c r="BO511" s="64"/>
      <c r="BP511" s="64"/>
      <c r="BQ511" s="64"/>
      <c r="BR511" s="64"/>
      <c r="BS511" s="64"/>
      <c r="BT511" s="64"/>
      <c r="BU511" s="84"/>
      <c r="BV511" s="84"/>
      <c r="BW511" s="84"/>
      <c r="BX511" s="84"/>
      <c r="BY511" s="84"/>
      <c r="BZ511" s="84"/>
      <c r="CA511" s="84"/>
      <c r="CB511" s="84"/>
      <c r="CC511" s="84"/>
      <c r="CD511" s="84"/>
      <c r="CE511" s="84"/>
      <c r="CF511" s="84"/>
      <c r="CG511" s="84"/>
      <c r="CH511" s="84"/>
      <c r="CI511" s="84"/>
      <c r="CJ511" s="84"/>
      <c r="CK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GO511" s="86"/>
      <c r="GP511" s="86"/>
      <c r="GQ511" s="86"/>
      <c r="GR511" s="86"/>
      <c r="GS511" s="86"/>
      <c r="GT511" s="86"/>
      <c r="GU511" s="86"/>
      <c r="GV511" s="86"/>
    </row>
    <row r="512" spans="1:204" s="85" customFormat="1" x14ac:dyDescent="0.2">
      <c r="A512" s="8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c r="BL512" s="64"/>
      <c r="BM512" s="64"/>
      <c r="BN512" s="64"/>
      <c r="BO512" s="64"/>
      <c r="BP512" s="64"/>
      <c r="BQ512" s="64"/>
      <c r="BR512" s="64"/>
      <c r="BS512" s="64"/>
      <c r="BT512" s="64"/>
      <c r="BU512" s="84"/>
      <c r="BV512" s="84"/>
      <c r="BW512" s="84"/>
      <c r="BX512" s="84"/>
      <c r="BY512" s="84"/>
      <c r="BZ512" s="84"/>
      <c r="CA512" s="84"/>
      <c r="CB512" s="84"/>
      <c r="CC512" s="84"/>
      <c r="CD512" s="84"/>
      <c r="CE512" s="84"/>
      <c r="CF512" s="84"/>
      <c r="CG512" s="84"/>
      <c r="CH512" s="84"/>
      <c r="CI512" s="84"/>
      <c r="CJ512" s="84"/>
      <c r="CK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GO512" s="86"/>
      <c r="GP512" s="86"/>
      <c r="GQ512" s="86"/>
      <c r="GR512" s="86"/>
      <c r="GS512" s="86"/>
      <c r="GT512" s="86"/>
      <c r="GU512" s="86"/>
      <c r="GV512" s="86"/>
    </row>
    <row r="513" spans="1:204" s="85" customFormat="1" x14ac:dyDescent="0.2">
      <c r="A513" s="8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c r="BL513" s="64"/>
      <c r="BM513" s="64"/>
      <c r="BN513" s="64"/>
      <c r="BO513" s="64"/>
      <c r="BP513" s="64"/>
      <c r="BQ513" s="64"/>
      <c r="BR513" s="64"/>
      <c r="BS513" s="64"/>
      <c r="BT513" s="64"/>
      <c r="BU513" s="84"/>
      <c r="BV513" s="84"/>
      <c r="BW513" s="84"/>
      <c r="BX513" s="84"/>
      <c r="BY513" s="84"/>
      <c r="BZ513" s="84"/>
      <c r="CA513" s="84"/>
      <c r="CB513" s="84"/>
      <c r="CC513" s="84"/>
      <c r="CD513" s="84"/>
      <c r="CE513" s="84"/>
      <c r="CF513" s="84"/>
      <c r="CG513" s="84"/>
      <c r="CH513" s="84"/>
      <c r="CI513" s="84"/>
      <c r="CJ513" s="84"/>
      <c r="CK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GO513" s="86"/>
      <c r="GP513" s="86"/>
      <c r="GQ513" s="86"/>
      <c r="GR513" s="86"/>
      <c r="GS513" s="86"/>
      <c r="GT513" s="86"/>
      <c r="GU513" s="86"/>
      <c r="GV513" s="86"/>
    </row>
    <row r="514" spans="1:204" s="85" customFormat="1" x14ac:dyDescent="0.2">
      <c r="A514" s="8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c r="BL514" s="64"/>
      <c r="BM514" s="64"/>
      <c r="BN514" s="64"/>
      <c r="BO514" s="64"/>
      <c r="BP514" s="64"/>
      <c r="BQ514" s="64"/>
      <c r="BR514" s="64"/>
      <c r="BS514" s="64"/>
      <c r="BT514" s="64"/>
      <c r="BU514" s="84"/>
      <c r="BV514" s="84"/>
      <c r="BW514" s="84"/>
      <c r="BX514" s="84"/>
      <c r="BY514" s="84"/>
      <c r="BZ514" s="84"/>
      <c r="CA514" s="84"/>
      <c r="CB514" s="84"/>
      <c r="CC514" s="84"/>
      <c r="CD514" s="84"/>
      <c r="CE514" s="84"/>
      <c r="CF514" s="84"/>
      <c r="CG514" s="84"/>
      <c r="CH514" s="84"/>
      <c r="CI514" s="84"/>
      <c r="CJ514" s="84"/>
      <c r="CK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GO514" s="86"/>
      <c r="GP514" s="86"/>
      <c r="GQ514" s="86"/>
      <c r="GR514" s="86"/>
      <c r="GS514" s="86"/>
      <c r="GT514" s="86"/>
      <c r="GU514" s="86"/>
      <c r="GV514" s="86"/>
    </row>
    <row r="515" spans="1:204" s="85" customFormat="1" x14ac:dyDescent="0.2">
      <c r="A515" s="8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c r="BL515" s="64"/>
      <c r="BM515" s="64"/>
      <c r="BN515" s="64"/>
      <c r="BO515" s="64"/>
      <c r="BP515" s="64"/>
      <c r="BQ515" s="64"/>
      <c r="BR515" s="64"/>
      <c r="BS515" s="64"/>
      <c r="BT515" s="64"/>
      <c r="BU515" s="84"/>
      <c r="BV515" s="84"/>
      <c r="BW515" s="84"/>
      <c r="BX515" s="84"/>
      <c r="BY515" s="84"/>
      <c r="BZ515" s="84"/>
      <c r="CA515" s="84"/>
      <c r="CB515" s="84"/>
      <c r="CC515" s="84"/>
      <c r="CD515" s="84"/>
      <c r="CE515" s="84"/>
      <c r="CF515" s="84"/>
      <c r="CG515" s="84"/>
      <c r="CH515" s="84"/>
      <c r="CI515" s="84"/>
      <c r="CJ515" s="84"/>
      <c r="CK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GO515" s="86"/>
      <c r="GP515" s="86"/>
      <c r="GQ515" s="86"/>
      <c r="GR515" s="86"/>
      <c r="GS515" s="86"/>
      <c r="GT515" s="86"/>
      <c r="GU515" s="86"/>
      <c r="GV515" s="86"/>
    </row>
    <row r="516" spans="1:204" s="85" customFormat="1" x14ac:dyDescent="0.2">
      <c r="A516" s="8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4"/>
      <c r="BO516" s="64"/>
      <c r="BP516" s="64"/>
      <c r="BQ516" s="64"/>
      <c r="BR516" s="64"/>
      <c r="BS516" s="64"/>
      <c r="BT516" s="64"/>
      <c r="BU516" s="84"/>
      <c r="BV516" s="84"/>
      <c r="BW516" s="84"/>
      <c r="BX516" s="84"/>
      <c r="BY516" s="84"/>
      <c r="BZ516" s="84"/>
      <c r="CA516" s="84"/>
      <c r="CB516" s="84"/>
      <c r="CC516" s="84"/>
      <c r="CD516" s="84"/>
      <c r="CE516" s="84"/>
      <c r="CF516" s="84"/>
      <c r="CG516" s="84"/>
      <c r="CH516" s="84"/>
      <c r="CI516" s="84"/>
      <c r="CJ516" s="84"/>
      <c r="CK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GO516" s="86"/>
      <c r="GP516" s="86"/>
      <c r="GQ516" s="86"/>
      <c r="GR516" s="86"/>
      <c r="GS516" s="86"/>
      <c r="GT516" s="86"/>
      <c r="GU516" s="86"/>
      <c r="GV516" s="86"/>
    </row>
    <row r="517" spans="1:204" s="85" customFormat="1" x14ac:dyDescent="0.2">
      <c r="A517" s="8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c r="BL517" s="64"/>
      <c r="BM517" s="64"/>
      <c r="BN517" s="64"/>
      <c r="BO517" s="64"/>
      <c r="BP517" s="64"/>
      <c r="BQ517" s="64"/>
      <c r="BR517" s="64"/>
      <c r="BS517" s="64"/>
      <c r="BT517" s="64"/>
      <c r="BU517" s="84"/>
      <c r="BV517" s="84"/>
      <c r="BW517" s="84"/>
      <c r="BX517" s="84"/>
      <c r="BY517" s="84"/>
      <c r="BZ517" s="84"/>
      <c r="CA517" s="84"/>
      <c r="CB517" s="84"/>
      <c r="CC517" s="84"/>
      <c r="CD517" s="84"/>
      <c r="CE517" s="84"/>
      <c r="CF517" s="84"/>
      <c r="CG517" s="84"/>
      <c r="CH517" s="84"/>
      <c r="CI517" s="84"/>
      <c r="CJ517" s="84"/>
      <c r="CK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GO517" s="86"/>
      <c r="GP517" s="86"/>
      <c r="GQ517" s="86"/>
      <c r="GR517" s="86"/>
      <c r="GS517" s="86"/>
      <c r="GT517" s="86"/>
      <c r="GU517" s="86"/>
      <c r="GV517" s="86"/>
    </row>
    <row r="518" spans="1:204" s="85" customFormat="1" x14ac:dyDescent="0.2">
      <c r="A518" s="8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c r="BL518" s="64"/>
      <c r="BM518" s="64"/>
      <c r="BN518" s="64"/>
      <c r="BO518" s="64"/>
      <c r="BP518" s="64"/>
      <c r="BQ518" s="64"/>
      <c r="BR518" s="64"/>
      <c r="BS518" s="64"/>
      <c r="BT518" s="64"/>
      <c r="BU518" s="84"/>
      <c r="BV518" s="84"/>
      <c r="BW518" s="84"/>
      <c r="BX518" s="84"/>
      <c r="BY518" s="84"/>
      <c r="BZ518" s="84"/>
      <c r="CA518" s="84"/>
      <c r="CB518" s="84"/>
      <c r="CC518" s="84"/>
      <c r="CD518" s="84"/>
      <c r="CE518" s="84"/>
      <c r="CF518" s="84"/>
      <c r="CG518" s="84"/>
      <c r="CH518" s="84"/>
      <c r="CI518" s="84"/>
      <c r="CJ518" s="84"/>
      <c r="CK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GO518" s="86"/>
      <c r="GP518" s="86"/>
      <c r="GQ518" s="86"/>
      <c r="GR518" s="86"/>
      <c r="GS518" s="86"/>
      <c r="GT518" s="86"/>
      <c r="GU518" s="86"/>
      <c r="GV518" s="86"/>
    </row>
    <row r="519" spans="1:204" s="85" customFormat="1" x14ac:dyDescent="0.2">
      <c r="A519" s="8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c r="BL519" s="64"/>
      <c r="BM519" s="64"/>
      <c r="BN519" s="64"/>
      <c r="BO519" s="64"/>
      <c r="BP519" s="64"/>
      <c r="BQ519" s="64"/>
      <c r="BR519" s="64"/>
      <c r="BS519" s="64"/>
      <c r="BT519" s="64"/>
      <c r="BU519" s="84"/>
      <c r="BV519" s="84"/>
      <c r="BW519" s="84"/>
      <c r="BX519" s="84"/>
      <c r="BY519" s="84"/>
      <c r="BZ519" s="84"/>
      <c r="CA519" s="84"/>
      <c r="CB519" s="84"/>
      <c r="CC519" s="84"/>
      <c r="CD519" s="84"/>
      <c r="CE519" s="84"/>
      <c r="CF519" s="84"/>
      <c r="CG519" s="84"/>
      <c r="CH519" s="84"/>
      <c r="CI519" s="84"/>
      <c r="CJ519" s="84"/>
      <c r="CK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GO519" s="86"/>
      <c r="GP519" s="86"/>
      <c r="GQ519" s="86"/>
      <c r="GR519" s="86"/>
      <c r="GS519" s="86"/>
      <c r="GT519" s="86"/>
      <c r="GU519" s="86"/>
      <c r="GV519" s="86"/>
    </row>
    <row r="520" spans="1:204" s="85" customFormat="1" x14ac:dyDescent="0.2">
      <c r="A520" s="8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84"/>
      <c r="BV520" s="84"/>
      <c r="BW520" s="84"/>
      <c r="BX520" s="84"/>
      <c r="BY520" s="84"/>
      <c r="BZ520" s="84"/>
      <c r="CA520" s="84"/>
      <c r="CB520" s="84"/>
      <c r="CC520" s="84"/>
      <c r="CD520" s="84"/>
      <c r="CE520" s="84"/>
      <c r="CF520" s="84"/>
      <c r="CG520" s="84"/>
      <c r="CH520" s="84"/>
      <c r="CI520" s="84"/>
      <c r="CJ520" s="84"/>
      <c r="CK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GO520" s="86"/>
      <c r="GP520" s="86"/>
      <c r="GQ520" s="86"/>
      <c r="GR520" s="86"/>
      <c r="GS520" s="86"/>
      <c r="GT520" s="86"/>
      <c r="GU520" s="86"/>
      <c r="GV520" s="86"/>
    </row>
    <row r="521" spans="1:204" s="85" customFormat="1" x14ac:dyDescent="0.2">
      <c r="A521" s="82"/>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c r="BL521" s="64"/>
      <c r="BM521" s="64"/>
      <c r="BN521" s="64"/>
      <c r="BO521" s="64"/>
      <c r="BP521" s="64"/>
      <c r="BQ521" s="64"/>
      <c r="BR521" s="64"/>
      <c r="BS521" s="64"/>
      <c r="BT521" s="64"/>
      <c r="BU521" s="84"/>
      <c r="BV521" s="84"/>
      <c r="BW521" s="84"/>
      <c r="BX521" s="84"/>
      <c r="BY521" s="84"/>
      <c r="BZ521" s="84"/>
      <c r="CA521" s="84"/>
      <c r="CB521" s="84"/>
      <c r="CC521" s="84"/>
      <c r="CD521" s="84"/>
      <c r="CE521" s="84"/>
      <c r="CF521" s="84"/>
      <c r="CG521" s="84"/>
      <c r="CH521" s="84"/>
      <c r="CI521" s="84"/>
      <c r="CJ521" s="84"/>
      <c r="CK521" s="8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GO521" s="86"/>
      <c r="GP521" s="86"/>
      <c r="GQ521" s="86"/>
      <c r="GR521" s="86"/>
      <c r="GS521" s="86"/>
      <c r="GT521" s="86"/>
      <c r="GU521" s="86"/>
      <c r="GV521" s="86"/>
    </row>
    <row r="522" spans="1:204" s="85" customFormat="1" x14ac:dyDescent="0.2">
      <c r="A522" s="82"/>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c r="BL522" s="64"/>
      <c r="BM522" s="64"/>
      <c r="BN522" s="64"/>
      <c r="BO522" s="64"/>
      <c r="BP522" s="64"/>
      <c r="BQ522" s="64"/>
      <c r="BR522" s="64"/>
      <c r="BS522" s="64"/>
      <c r="BT522" s="64"/>
      <c r="BU522" s="84"/>
      <c r="BV522" s="84"/>
      <c r="BW522" s="84"/>
      <c r="BX522" s="84"/>
      <c r="BY522" s="84"/>
      <c r="BZ522" s="84"/>
      <c r="CA522" s="84"/>
      <c r="CB522" s="84"/>
      <c r="CC522" s="84"/>
      <c r="CD522" s="84"/>
      <c r="CE522" s="84"/>
      <c r="CF522" s="84"/>
      <c r="CG522" s="84"/>
      <c r="CH522" s="84"/>
      <c r="CI522" s="84"/>
      <c r="CJ522" s="84"/>
      <c r="CK522" s="8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GO522" s="86"/>
      <c r="GP522" s="86"/>
      <c r="GQ522" s="86"/>
      <c r="GR522" s="86"/>
      <c r="GS522" s="86"/>
      <c r="GT522" s="86"/>
      <c r="GU522" s="86"/>
      <c r="GV522" s="86"/>
    </row>
    <row r="523" spans="1:204" s="85" customFormat="1" x14ac:dyDescent="0.2">
      <c r="A523" s="82"/>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c r="BL523" s="64"/>
      <c r="BM523" s="64"/>
      <c r="BN523" s="64"/>
      <c r="BO523" s="64"/>
      <c r="BP523" s="64"/>
      <c r="BQ523" s="64"/>
      <c r="BR523" s="64"/>
      <c r="BS523" s="64"/>
      <c r="BT523" s="64"/>
      <c r="BU523" s="84"/>
      <c r="BV523" s="84"/>
      <c r="BW523" s="84"/>
      <c r="BX523" s="84"/>
      <c r="BY523" s="84"/>
      <c r="BZ523" s="84"/>
      <c r="CA523" s="84"/>
      <c r="CB523" s="84"/>
      <c r="CC523" s="84"/>
      <c r="CD523" s="84"/>
      <c r="CE523" s="84"/>
      <c r="CF523" s="84"/>
      <c r="CG523" s="84"/>
      <c r="CH523" s="84"/>
      <c r="CI523" s="84"/>
      <c r="CJ523" s="84"/>
      <c r="CK523" s="8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GO523" s="86"/>
      <c r="GP523" s="86"/>
      <c r="GQ523" s="86"/>
      <c r="GR523" s="86"/>
      <c r="GS523" s="86"/>
      <c r="GT523" s="86"/>
      <c r="GU523" s="86"/>
      <c r="GV523" s="86"/>
    </row>
    <row r="524" spans="1:204" s="85" customFormat="1" x14ac:dyDescent="0.2">
      <c r="A524" s="82"/>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c r="BL524" s="64"/>
      <c r="BM524" s="64"/>
      <c r="BN524" s="64"/>
      <c r="BO524" s="64"/>
      <c r="BP524" s="64"/>
      <c r="BQ524" s="64"/>
      <c r="BR524" s="64"/>
      <c r="BS524" s="64"/>
      <c r="BT524" s="64"/>
      <c r="BU524" s="84"/>
      <c r="BV524" s="84"/>
      <c r="BW524" s="84"/>
      <c r="BX524" s="84"/>
      <c r="BY524" s="84"/>
      <c r="BZ524" s="84"/>
      <c r="CA524" s="84"/>
      <c r="CB524" s="84"/>
      <c r="CC524" s="84"/>
      <c r="CD524" s="84"/>
      <c r="CE524" s="84"/>
      <c r="CF524" s="84"/>
      <c r="CG524" s="84"/>
      <c r="CH524" s="84"/>
      <c r="CI524" s="84"/>
      <c r="CJ524" s="84"/>
      <c r="CK524" s="8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GO524" s="86"/>
      <c r="GP524" s="86"/>
      <c r="GQ524" s="86"/>
      <c r="GR524" s="86"/>
      <c r="GS524" s="86"/>
      <c r="GT524" s="86"/>
      <c r="GU524" s="86"/>
      <c r="GV524" s="86"/>
    </row>
    <row r="525" spans="1:204" s="85" customFormat="1" x14ac:dyDescent="0.2">
      <c r="A525" s="82"/>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84"/>
      <c r="BV525" s="84"/>
      <c r="BW525" s="84"/>
      <c r="BX525" s="84"/>
      <c r="BY525" s="84"/>
      <c r="BZ525" s="84"/>
      <c r="CA525" s="84"/>
      <c r="CB525" s="84"/>
      <c r="CC525" s="84"/>
      <c r="CD525" s="84"/>
      <c r="CE525" s="84"/>
      <c r="CF525" s="84"/>
      <c r="CG525" s="84"/>
      <c r="CH525" s="84"/>
      <c r="CI525" s="84"/>
      <c r="CJ525" s="84"/>
      <c r="CK525" s="8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GO525" s="86"/>
      <c r="GP525" s="86"/>
      <c r="GQ525" s="86"/>
      <c r="GR525" s="86"/>
      <c r="GS525" s="86"/>
      <c r="GT525" s="86"/>
      <c r="GU525" s="86"/>
      <c r="GV525" s="86"/>
    </row>
    <row r="526" spans="1:204" s="85" customFormat="1" x14ac:dyDescent="0.2">
      <c r="A526" s="82"/>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84"/>
      <c r="BV526" s="84"/>
      <c r="BW526" s="84"/>
      <c r="BX526" s="84"/>
      <c r="BY526" s="84"/>
      <c r="BZ526" s="84"/>
      <c r="CA526" s="84"/>
      <c r="CB526" s="84"/>
      <c r="CC526" s="84"/>
      <c r="CD526" s="84"/>
      <c r="CE526" s="84"/>
      <c r="CF526" s="84"/>
      <c r="CG526" s="84"/>
      <c r="CH526" s="84"/>
      <c r="CI526" s="84"/>
      <c r="CJ526" s="84"/>
      <c r="CK526" s="8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GO526" s="86"/>
      <c r="GP526" s="86"/>
      <c r="GQ526" s="86"/>
      <c r="GR526" s="86"/>
      <c r="GS526" s="86"/>
      <c r="GT526" s="86"/>
      <c r="GU526" s="86"/>
      <c r="GV526" s="86"/>
    </row>
  </sheetData>
  <sheetProtection algorithmName="SHA-512" hashValue="mgmK4oqr+IIwJZwlS45zJFI/GaUYuFuvtEWKL5yE6ylFhelSjB4H0P7YfKZif5io2yPRke0Yn/i8B/UZpJqtBw==" saltValue="XPiryG5QW+NIlX7zNZ/l2A==" spinCount="100000" sheet="1" objects="1" scenarios="1"/>
  <mergeCells count="203">
    <mergeCell ref="BP56:BR56"/>
    <mergeCell ref="BP57:BR57"/>
    <mergeCell ref="BP58:BR58"/>
    <mergeCell ref="BP59:BR59"/>
    <mergeCell ref="BP60:BR60"/>
    <mergeCell ref="BP61:BR61"/>
    <mergeCell ref="BP62:BR62"/>
    <mergeCell ref="U1:Y2"/>
    <mergeCell ref="BP47:BR47"/>
    <mergeCell ref="BP48:BR48"/>
    <mergeCell ref="BP49:BR49"/>
    <mergeCell ref="BP50:BR50"/>
    <mergeCell ref="BP51:BR51"/>
    <mergeCell ref="BP52:BR52"/>
    <mergeCell ref="BP53:BR53"/>
    <mergeCell ref="BP54:BR54"/>
    <mergeCell ref="BP55:BR55"/>
    <mergeCell ref="BP46:BR46"/>
    <mergeCell ref="Z40:AA41"/>
    <mergeCell ref="Z42:AA42"/>
    <mergeCell ref="Z43:AA43"/>
    <mergeCell ref="Z44:AA44"/>
    <mergeCell ref="X58:Z58"/>
    <mergeCell ref="O57:W57"/>
    <mergeCell ref="B60:L60"/>
    <mergeCell ref="B59:I59"/>
    <mergeCell ref="J59:L59"/>
    <mergeCell ref="O59:W59"/>
    <mergeCell ref="B56:I56"/>
    <mergeCell ref="J56:L56"/>
    <mergeCell ref="O56:W56"/>
    <mergeCell ref="B55:I55"/>
    <mergeCell ref="J55:L55"/>
    <mergeCell ref="O55:W55"/>
    <mergeCell ref="J30:Q30"/>
    <mergeCell ref="S30:V30"/>
    <mergeCell ref="X30:Y30"/>
    <mergeCell ref="X57:Z57"/>
    <mergeCell ref="X56:Z56"/>
    <mergeCell ref="B53:L53"/>
    <mergeCell ref="B57:L57"/>
    <mergeCell ref="X55:Z55"/>
    <mergeCell ref="W42:Y42"/>
    <mergeCell ref="B43:C43"/>
    <mergeCell ref="D43:F43"/>
    <mergeCell ref="M43:R43"/>
    <mergeCell ref="S43:V43"/>
    <mergeCell ref="W43:Y43"/>
    <mergeCell ref="B42:C42"/>
    <mergeCell ref="D42:F42"/>
    <mergeCell ref="M42:R42"/>
    <mergeCell ref="S42:V42"/>
    <mergeCell ref="B40:F40"/>
    <mergeCell ref="B54:I54"/>
    <mergeCell ref="J54:L54"/>
    <mergeCell ref="O54:W54"/>
    <mergeCell ref="X54:Z54"/>
    <mergeCell ref="X47:Z47"/>
    <mergeCell ref="X59:Z59"/>
    <mergeCell ref="O60:W60"/>
    <mergeCell ref="X60:Z60"/>
    <mergeCell ref="B58:I58"/>
    <mergeCell ref="J58:L58"/>
    <mergeCell ref="O58:W58"/>
    <mergeCell ref="X22:Y22"/>
    <mergeCell ref="C35:H35"/>
    <mergeCell ref="J35:Q35"/>
    <mergeCell ref="S35:V35"/>
    <mergeCell ref="X35:Y35"/>
    <mergeCell ref="C31:H31"/>
    <mergeCell ref="J31:Q31"/>
    <mergeCell ref="S31:V31"/>
    <mergeCell ref="X31:Y31"/>
    <mergeCell ref="C27:H27"/>
    <mergeCell ref="J27:Q27"/>
    <mergeCell ref="S27:V27"/>
    <mergeCell ref="X27:Y27"/>
    <mergeCell ref="C23:H23"/>
    <mergeCell ref="J23:Q23"/>
    <mergeCell ref="S23:V23"/>
    <mergeCell ref="X23:Y23"/>
    <mergeCell ref="D25:Q25"/>
    <mergeCell ref="X62:Z62"/>
    <mergeCell ref="B63:I63"/>
    <mergeCell ref="J63:L63"/>
    <mergeCell ref="X63:Z63"/>
    <mergeCell ref="O62:W62"/>
    <mergeCell ref="O63:W63"/>
    <mergeCell ref="B61:I61"/>
    <mergeCell ref="J61:L61"/>
    <mergeCell ref="O61:W61"/>
    <mergeCell ref="X61:Z61"/>
    <mergeCell ref="B62:I62"/>
    <mergeCell ref="J62:L62"/>
    <mergeCell ref="J48:L48"/>
    <mergeCell ref="O48:W48"/>
    <mergeCell ref="X48:Z48"/>
    <mergeCell ref="B48:I48"/>
    <mergeCell ref="B52:I52"/>
    <mergeCell ref="B47:I47"/>
    <mergeCell ref="J47:L47"/>
    <mergeCell ref="O47:W47"/>
    <mergeCell ref="O53:W53"/>
    <mergeCell ref="X53:Z53"/>
    <mergeCell ref="N51:AB51"/>
    <mergeCell ref="O49:W49"/>
    <mergeCell ref="X49:Z49"/>
    <mergeCell ref="B51:I51"/>
    <mergeCell ref="J51:L51"/>
    <mergeCell ref="J49:L49"/>
    <mergeCell ref="O50:W50"/>
    <mergeCell ref="X50:Z50"/>
    <mergeCell ref="X52:Z52"/>
    <mergeCell ref="X46:Z46"/>
    <mergeCell ref="B44:C44"/>
    <mergeCell ref="D44:F44"/>
    <mergeCell ref="G44:J44"/>
    <mergeCell ref="K44:L44"/>
    <mergeCell ref="M44:R44"/>
    <mergeCell ref="S44:V44"/>
    <mergeCell ref="W44:Y44"/>
    <mergeCell ref="S40:V41"/>
    <mergeCell ref="W40:Y41"/>
    <mergeCell ref="G40:I41"/>
    <mergeCell ref="J40:K41"/>
    <mergeCell ref="L40:L41"/>
    <mergeCell ref="B41:C41"/>
    <mergeCell ref="D41:F41"/>
    <mergeCell ref="G42:I42"/>
    <mergeCell ref="J42:K42"/>
    <mergeCell ref="G43:I43"/>
    <mergeCell ref="J43:K43"/>
    <mergeCell ref="B17:J17"/>
    <mergeCell ref="K17:AB17"/>
    <mergeCell ref="D19:K19"/>
    <mergeCell ref="N19:Q19"/>
    <mergeCell ref="U19:AA19"/>
    <mergeCell ref="B39:AA39"/>
    <mergeCell ref="B45:L45"/>
    <mergeCell ref="N45:AB45"/>
    <mergeCell ref="S25:X25"/>
    <mergeCell ref="Y25:Z25"/>
    <mergeCell ref="C22:H22"/>
    <mergeCell ref="J22:Q22"/>
    <mergeCell ref="S22:V22"/>
    <mergeCell ref="J26:Q26"/>
    <mergeCell ref="C26:H26"/>
    <mergeCell ref="D33:Q33"/>
    <mergeCell ref="S33:X33"/>
    <mergeCell ref="Y33:Z33"/>
    <mergeCell ref="C34:H34"/>
    <mergeCell ref="J34:Q34"/>
    <mergeCell ref="S34:V34"/>
    <mergeCell ref="X34:Y34"/>
    <mergeCell ref="Y29:Z29"/>
    <mergeCell ref="C30:H30"/>
    <mergeCell ref="B15:C15"/>
    <mergeCell ref="D15:H15"/>
    <mergeCell ref="I15:L15"/>
    <mergeCell ref="M15:S15"/>
    <mergeCell ref="T15:U15"/>
    <mergeCell ref="B50:L50"/>
    <mergeCell ref="M40:R41"/>
    <mergeCell ref="B49:I49"/>
    <mergeCell ref="J52:L52"/>
    <mergeCell ref="B46:I46"/>
    <mergeCell ref="J46:L46"/>
    <mergeCell ref="O46:W46"/>
    <mergeCell ref="O52:W52"/>
    <mergeCell ref="D29:Q29"/>
    <mergeCell ref="S29:X29"/>
    <mergeCell ref="B21:I21"/>
    <mergeCell ref="J21:K21"/>
    <mergeCell ref="L21:AA21"/>
    <mergeCell ref="D37:Q37"/>
    <mergeCell ref="S37:X37"/>
    <mergeCell ref="Y37:Z37"/>
    <mergeCell ref="X26:Y26"/>
    <mergeCell ref="S26:V26"/>
    <mergeCell ref="V15:AA15"/>
    <mergeCell ref="B11:R11"/>
    <mergeCell ref="S11:AA11"/>
    <mergeCell ref="B9:H9"/>
    <mergeCell ref="J9:N9"/>
    <mergeCell ref="P9:T9"/>
    <mergeCell ref="U9:AA9"/>
    <mergeCell ref="J12:AA12"/>
    <mergeCell ref="B13:C13"/>
    <mergeCell ref="D13:H13"/>
    <mergeCell ref="J13:L13"/>
    <mergeCell ref="M13:AA13"/>
    <mergeCell ref="D1:T2"/>
    <mergeCell ref="D3:T3"/>
    <mergeCell ref="B5:C5"/>
    <mergeCell ref="D5:N5"/>
    <mergeCell ref="O5:P5"/>
    <mergeCell ref="Q5:T5"/>
    <mergeCell ref="U5:W5"/>
    <mergeCell ref="X5:AA5"/>
    <mergeCell ref="B7:H7"/>
    <mergeCell ref="J7:R7"/>
    <mergeCell ref="S7:Y7"/>
    <mergeCell ref="Z7:AA7"/>
  </mergeCells>
  <conditionalFormatting sqref="D13:H13">
    <cfRule type="expression" dxfId="14" priority="8">
      <formula>NOT(ISBLANK(D13))</formula>
    </cfRule>
  </conditionalFormatting>
  <conditionalFormatting sqref="D15:H15">
    <cfRule type="expression" dxfId="13" priority="6">
      <formula>NOT(ISBLANK(D15))</formula>
    </cfRule>
  </conditionalFormatting>
  <conditionalFormatting sqref="D19:K19">
    <cfRule type="expression" dxfId="12" priority="3">
      <formula>NOT(ISBLANK(D19))</formula>
    </cfRule>
  </conditionalFormatting>
  <conditionalFormatting sqref="D5:N5">
    <cfRule type="expression" dxfId="11" priority="14">
      <formula>NOT(ISBLANK(D5))</formula>
    </cfRule>
  </conditionalFormatting>
  <conditionalFormatting sqref="M15:S15">
    <cfRule type="expression" dxfId="10" priority="5">
      <formula>NOT(ISBLANK(M15))</formula>
    </cfRule>
  </conditionalFormatting>
  <conditionalFormatting sqref="M13:AA13">
    <cfRule type="expression" dxfId="9" priority="7">
      <formula>NOT(ISBLANK(M13))</formula>
    </cfRule>
  </conditionalFormatting>
  <conditionalFormatting sqref="N19:Q19">
    <cfRule type="expression" dxfId="8" priority="2">
      <formula>NOT(ISBLANK(N19))</formula>
    </cfRule>
  </conditionalFormatting>
  <conditionalFormatting sqref="Q5:T5">
    <cfRule type="expression" dxfId="7" priority="13">
      <formula>NOT(ISBLANK(Q5))</formula>
    </cfRule>
  </conditionalFormatting>
  <conditionalFormatting sqref="U9">
    <cfRule type="expression" dxfId="6" priority="12">
      <formula>NOT(ISBLANK(X+$AB$5))</formula>
    </cfRule>
  </conditionalFormatting>
  <conditionalFormatting sqref="U9:AA9">
    <cfRule type="expression" dxfId="5" priority="9">
      <formula>NOT(ISBLANK(U9))</formula>
    </cfRule>
  </conditionalFormatting>
  <conditionalFormatting sqref="U19:AA19">
    <cfRule type="expression" dxfId="4" priority="1">
      <formula>NOT(ISBLANK(U19))</formula>
    </cfRule>
  </conditionalFormatting>
  <conditionalFormatting sqref="V15:AA15">
    <cfRule type="expression" dxfId="3" priority="4">
      <formula>NOT(ISBLANK(V15))</formula>
    </cfRule>
  </conditionalFormatting>
  <conditionalFormatting sqref="X52:Z58">
    <cfRule type="expression" priority="15">
      <formula>LEN($X$54:$Z$58)</formula>
    </cfRule>
  </conditionalFormatting>
  <conditionalFormatting sqref="X61:Z63">
    <cfRule type="expression" priority="17">
      <formula>LEN($X$54:$Z$58)</formula>
    </cfRule>
  </conditionalFormatting>
  <conditionalFormatting sqref="X5:AA5">
    <cfRule type="expression" dxfId="2" priority="11">
      <formula>NOT(ISBLANK(X5))</formula>
    </cfRule>
  </conditionalFormatting>
  <conditionalFormatting sqref="Z7:AA7">
    <cfRule type="expression" dxfId="1" priority="10">
      <formula>NOT(ISBLANK(Z7))</formula>
    </cfRule>
  </conditionalFormatting>
  <dataValidations xWindow="855" yWindow="783" count="14">
    <dataValidation type="list" allowBlank="1" showInputMessage="1" showErrorMessage="1" sqref="S11:AA11" xr:uid="{44EF0758-C8A6-44B2-BAD6-6D2F5B07F5AA}">
      <formula1>$AY$72:$AY$76</formula1>
    </dataValidation>
    <dataValidation type="list" allowBlank="1" showInputMessage="1" showErrorMessage="1" sqref="WVR983055:WVZ983055 JF7:JN11 TB7:TJ11 ACX7:ADF11 AMT7:ANB11 AWP7:AWX11 BGL7:BGT11 BQH7:BQP11 CAD7:CAL11 CJZ7:CKH11 CTV7:CUD11 DDR7:DDZ11 DNN7:DNV11 DXJ7:DXR11 EHF7:EHN11 ERB7:ERJ11 FAX7:FBF11 FKT7:FLB11 FUP7:FUX11 GEL7:GET11 GOH7:GOP11 GYD7:GYL11 HHZ7:HIH11 HRV7:HSD11 IBR7:IBZ11 ILN7:ILV11 IVJ7:IVR11 JFF7:JFN11 JPB7:JPJ11 JYX7:JZF11 KIT7:KJB11 KSP7:KSX11 LCL7:LCT11 LMH7:LMP11 LWD7:LWL11 MFZ7:MGH11 MPV7:MQD11 MZR7:MZZ11 NJN7:NJV11 NTJ7:NTR11 ODF7:ODN11 ONB7:ONJ11 OWX7:OXF11 PGT7:PHB11 PQP7:PQX11 QAL7:QAT11 QKH7:QKP11 QUD7:QUL11 RDZ7:REH11 RNV7:ROD11 RXR7:RXZ11 SHN7:SHV11 SRJ7:SRR11 TBF7:TBN11 TLB7:TLJ11 TUX7:TVF11 UET7:UFB11 UOP7:UOX11 UYL7:UYT11 VIH7:VIP11 VSD7:VSL11 WBZ7:WCH11 WLV7:WMD11 WVR7:WVZ11 J65551:R65551 JF65551:JN65551 TB65551:TJ65551 ACX65551:ADF65551 AMT65551:ANB65551 AWP65551:AWX65551 BGL65551:BGT65551 BQH65551:BQP65551 CAD65551:CAL65551 CJZ65551:CKH65551 CTV65551:CUD65551 DDR65551:DDZ65551 DNN65551:DNV65551 DXJ65551:DXR65551 EHF65551:EHN65551 ERB65551:ERJ65551 FAX65551:FBF65551 FKT65551:FLB65551 FUP65551:FUX65551 GEL65551:GET65551 GOH65551:GOP65551 GYD65551:GYL65551 HHZ65551:HIH65551 HRV65551:HSD65551 IBR65551:IBZ65551 ILN65551:ILV65551 IVJ65551:IVR65551 JFF65551:JFN65551 JPB65551:JPJ65551 JYX65551:JZF65551 KIT65551:KJB65551 KSP65551:KSX65551 LCL65551:LCT65551 LMH65551:LMP65551 LWD65551:LWL65551 MFZ65551:MGH65551 MPV65551:MQD65551 MZR65551:MZZ65551 NJN65551:NJV65551 NTJ65551:NTR65551 ODF65551:ODN65551 ONB65551:ONJ65551 OWX65551:OXF65551 PGT65551:PHB65551 PQP65551:PQX65551 QAL65551:QAT65551 QKH65551:QKP65551 QUD65551:QUL65551 RDZ65551:REH65551 RNV65551:ROD65551 RXR65551:RXZ65551 SHN65551:SHV65551 SRJ65551:SRR65551 TBF65551:TBN65551 TLB65551:TLJ65551 TUX65551:TVF65551 UET65551:UFB65551 UOP65551:UOX65551 UYL65551:UYT65551 VIH65551:VIP65551 VSD65551:VSL65551 WBZ65551:WCH65551 WLV65551:WMD65551 WVR65551:WVZ65551 J131087:R131087 JF131087:JN131087 TB131087:TJ131087 ACX131087:ADF131087 AMT131087:ANB131087 AWP131087:AWX131087 BGL131087:BGT131087 BQH131087:BQP131087 CAD131087:CAL131087 CJZ131087:CKH131087 CTV131087:CUD131087 DDR131087:DDZ131087 DNN131087:DNV131087 DXJ131087:DXR131087 EHF131087:EHN131087 ERB131087:ERJ131087 FAX131087:FBF131087 FKT131087:FLB131087 FUP131087:FUX131087 GEL131087:GET131087 GOH131087:GOP131087 GYD131087:GYL131087 HHZ131087:HIH131087 HRV131087:HSD131087 IBR131087:IBZ131087 ILN131087:ILV131087 IVJ131087:IVR131087 JFF131087:JFN131087 JPB131087:JPJ131087 JYX131087:JZF131087 KIT131087:KJB131087 KSP131087:KSX131087 LCL131087:LCT131087 LMH131087:LMP131087 LWD131087:LWL131087 MFZ131087:MGH131087 MPV131087:MQD131087 MZR131087:MZZ131087 NJN131087:NJV131087 NTJ131087:NTR131087 ODF131087:ODN131087 ONB131087:ONJ131087 OWX131087:OXF131087 PGT131087:PHB131087 PQP131087:PQX131087 QAL131087:QAT131087 QKH131087:QKP131087 QUD131087:QUL131087 RDZ131087:REH131087 RNV131087:ROD131087 RXR131087:RXZ131087 SHN131087:SHV131087 SRJ131087:SRR131087 TBF131087:TBN131087 TLB131087:TLJ131087 TUX131087:TVF131087 UET131087:UFB131087 UOP131087:UOX131087 UYL131087:UYT131087 VIH131087:VIP131087 VSD131087:VSL131087 WBZ131087:WCH131087 WLV131087:WMD131087 WVR131087:WVZ131087 J196623:R196623 JF196623:JN196623 TB196623:TJ196623 ACX196623:ADF196623 AMT196623:ANB196623 AWP196623:AWX196623 BGL196623:BGT196623 BQH196623:BQP196623 CAD196623:CAL196623 CJZ196623:CKH196623 CTV196623:CUD196623 DDR196623:DDZ196623 DNN196623:DNV196623 DXJ196623:DXR196623 EHF196623:EHN196623 ERB196623:ERJ196623 FAX196623:FBF196623 FKT196623:FLB196623 FUP196623:FUX196623 GEL196623:GET196623 GOH196623:GOP196623 GYD196623:GYL196623 HHZ196623:HIH196623 HRV196623:HSD196623 IBR196623:IBZ196623 ILN196623:ILV196623 IVJ196623:IVR196623 JFF196623:JFN196623 JPB196623:JPJ196623 JYX196623:JZF196623 KIT196623:KJB196623 KSP196623:KSX196623 LCL196623:LCT196623 LMH196623:LMP196623 LWD196623:LWL196623 MFZ196623:MGH196623 MPV196623:MQD196623 MZR196623:MZZ196623 NJN196623:NJV196623 NTJ196623:NTR196623 ODF196623:ODN196623 ONB196623:ONJ196623 OWX196623:OXF196623 PGT196623:PHB196623 PQP196623:PQX196623 QAL196623:QAT196623 QKH196623:QKP196623 QUD196623:QUL196623 RDZ196623:REH196623 RNV196623:ROD196623 RXR196623:RXZ196623 SHN196623:SHV196623 SRJ196623:SRR196623 TBF196623:TBN196623 TLB196623:TLJ196623 TUX196623:TVF196623 UET196623:UFB196623 UOP196623:UOX196623 UYL196623:UYT196623 VIH196623:VIP196623 VSD196623:VSL196623 WBZ196623:WCH196623 WLV196623:WMD196623 WVR196623:WVZ196623 J262159:R262159 JF262159:JN262159 TB262159:TJ262159 ACX262159:ADF262159 AMT262159:ANB262159 AWP262159:AWX262159 BGL262159:BGT262159 BQH262159:BQP262159 CAD262159:CAL262159 CJZ262159:CKH262159 CTV262159:CUD262159 DDR262159:DDZ262159 DNN262159:DNV262159 DXJ262159:DXR262159 EHF262159:EHN262159 ERB262159:ERJ262159 FAX262159:FBF262159 FKT262159:FLB262159 FUP262159:FUX262159 GEL262159:GET262159 GOH262159:GOP262159 GYD262159:GYL262159 HHZ262159:HIH262159 HRV262159:HSD262159 IBR262159:IBZ262159 ILN262159:ILV262159 IVJ262159:IVR262159 JFF262159:JFN262159 JPB262159:JPJ262159 JYX262159:JZF262159 KIT262159:KJB262159 KSP262159:KSX262159 LCL262159:LCT262159 LMH262159:LMP262159 LWD262159:LWL262159 MFZ262159:MGH262159 MPV262159:MQD262159 MZR262159:MZZ262159 NJN262159:NJV262159 NTJ262159:NTR262159 ODF262159:ODN262159 ONB262159:ONJ262159 OWX262159:OXF262159 PGT262159:PHB262159 PQP262159:PQX262159 QAL262159:QAT262159 QKH262159:QKP262159 QUD262159:QUL262159 RDZ262159:REH262159 RNV262159:ROD262159 RXR262159:RXZ262159 SHN262159:SHV262159 SRJ262159:SRR262159 TBF262159:TBN262159 TLB262159:TLJ262159 TUX262159:TVF262159 UET262159:UFB262159 UOP262159:UOX262159 UYL262159:UYT262159 VIH262159:VIP262159 VSD262159:VSL262159 WBZ262159:WCH262159 WLV262159:WMD262159 WVR262159:WVZ262159 J327695:R327695 JF327695:JN327695 TB327695:TJ327695 ACX327695:ADF327695 AMT327695:ANB327695 AWP327695:AWX327695 BGL327695:BGT327695 BQH327695:BQP327695 CAD327695:CAL327695 CJZ327695:CKH327695 CTV327695:CUD327695 DDR327695:DDZ327695 DNN327695:DNV327695 DXJ327695:DXR327695 EHF327695:EHN327695 ERB327695:ERJ327695 FAX327695:FBF327695 FKT327695:FLB327695 FUP327695:FUX327695 GEL327695:GET327695 GOH327695:GOP327695 GYD327695:GYL327695 HHZ327695:HIH327695 HRV327695:HSD327695 IBR327695:IBZ327695 ILN327695:ILV327695 IVJ327695:IVR327695 JFF327695:JFN327695 JPB327695:JPJ327695 JYX327695:JZF327695 KIT327695:KJB327695 KSP327695:KSX327695 LCL327695:LCT327695 LMH327695:LMP327695 LWD327695:LWL327695 MFZ327695:MGH327695 MPV327695:MQD327695 MZR327695:MZZ327695 NJN327695:NJV327695 NTJ327695:NTR327695 ODF327695:ODN327695 ONB327695:ONJ327695 OWX327695:OXF327695 PGT327695:PHB327695 PQP327695:PQX327695 QAL327695:QAT327695 QKH327695:QKP327695 QUD327695:QUL327695 RDZ327695:REH327695 RNV327695:ROD327695 RXR327695:RXZ327695 SHN327695:SHV327695 SRJ327695:SRR327695 TBF327695:TBN327695 TLB327695:TLJ327695 TUX327695:TVF327695 UET327695:UFB327695 UOP327695:UOX327695 UYL327695:UYT327695 VIH327695:VIP327695 VSD327695:VSL327695 WBZ327695:WCH327695 WLV327695:WMD327695 WVR327695:WVZ327695 J393231:R393231 JF393231:JN393231 TB393231:TJ393231 ACX393231:ADF393231 AMT393231:ANB393231 AWP393231:AWX393231 BGL393231:BGT393231 BQH393231:BQP393231 CAD393231:CAL393231 CJZ393231:CKH393231 CTV393231:CUD393231 DDR393231:DDZ393231 DNN393231:DNV393231 DXJ393231:DXR393231 EHF393231:EHN393231 ERB393231:ERJ393231 FAX393231:FBF393231 FKT393231:FLB393231 FUP393231:FUX393231 GEL393231:GET393231 GOH393231:GOP393231 GYD393231:GYL393231 HHZ393231:HIH393231 HRV393231:HSD393231 IBR393231:IBZ393231 ILN393231:ILV393231 IVJ393231:IVR393231 JFF393231:JFN393231 JPB393231:JPJ393231 JYX393231:JZF393231 KIT393231:KJB393231 KSP393231:KSX393231 LCL393231:LCT393231 LMH393231:LMP393231 LWD393231:LWL393231 MFZ393231:MGH393231 MPV393231:MQD393231 MZR393231:MZZ393231 NJN393231:NJV393231 NTJ393231:NTR393231 ODF393231:ODN393231 ONB393231:ONJ393231 OWX393231:OXF393231 PGT393231:PHB393231 PQP393231:PQX393231 QAL393231:QAT393231 QKH393231:QKP393231 QUD393231:QUL393231 RDZ393231:REH393231 RNV393231:ROD393231 RXR393231:RXZ393231 SHN393231:SHV393231 SRJ393231:SRR393231 TBF393231:TBN393231 TLB393231:TLJ393231 TUX393231:TVF393231 UET393231:UFB393231 UOP393231:UOX393231 UYL393231:UYT393231 VIH393231:VIP393231 VSD393231:VSL393231 WBZ393231:WCH393231 WLV393231:WMD393231 WVR393231:WVZ393231 J458767:R458767 JF458767:JN458767 TB458767:TJ458767 ACX458767:ADF458767 AMT458767:ANB458767 AWP458767:AWX458767 BGL458767:BGT458767 BQH458767:BQP458767 CAD458767:CAL458767 CJZ458767:CKH458767 CTV458767:CUD458767 DDR458767:DDZ458767 DNN458767:DNV458767 DXJ458767:DXR458767 EHF458767:EHN458767 ERB458767:ERJ458767 FAX458767:FBF458767 FKT458767:FLB458767 FUP458767:FUX458767 GEL458767:GET458767 GOH458767:GOP458767 GYD458767:GYL458767 HHZ458767:HIH458767 HRV458767:HSD458767 IBR458767:IBZ458767 ILN458767:ILV458767 IVJ458767:IVR458767 JFF458767:JFN458767 JPB458767:JPJ458767 JYX458767:JZF458767 KIT458767:KJB458767 KSP458767:KSX458767 LCL458767:LCT458767 LMH458767:LMP458767 LWD458767:LWL458767 MFZ458767:MGH458767 MPV458767:MQD458767 MZR458767:MZZ458767 NJN458767:NJV458767 NTJ458767:NTR458767 ODF458767:ODN458767 ONB458767:ONJ458767 OWX458767:OXF458767 PGT458767:PHB458767 PQP458767:PQX458767 QAL458767:QAT458767 QKH458767:QKP458767 QUD458767:QUL458767 RDZ458767:REH458767 RNV458767:ROD458767 RXR458767:RXZ458767 SHN458767:SHV458767 SRJ458767:SRR458767 TBF458767:TBN458767 TLB458767:TLJ458767 TUX458767:TVF458767 UET458767:UFB458767 UOP458767:UOX458767 UYL458767:UYT458767 VIH458767:VIP458767 VSD458767:VSL458767 WBZ458767:WCH458767 WLV458767:WMD458767 WVR458767:WVZ458767 J524303:R524303 JF524303:JN524303 TB524303:TJ524303 ACX524303:ADF524303 AMT524303:ANB524303 AWP524303:AWX524303 BGL524303:BGT524303 BQH524303:BQP524303 CAD524303:CAL524303 CJZ524303:CKH524303 CTV524303:CUD524303 DDR524303:DDZ524303 DNN524303:DNV524303 DXJ524303:DXR524303 EHF524303:EHN524303 ERB524303:ERJ524303 FAX524303:FBF524303 FKT524303:FLB524303 FUP524303:FUX524303 GEL524303:GET524303 GOH524303:GOP524303 GYD524303:GYL524303 HHZ524303:HIH524303 HRV524303:HSD524303 IBR524303:IBZ524303 ILN524303:ILV524303 IVJ524303:IVR524303 JFF524303:JFN524303 JPB524303:JPJ524303 JYX524303:JZF524303 KIT524303:KJB524303 KSP524303:KSX524303 LCL524303:LCT524303 LMH524303:LMP524303 LWD524303:LWL524303 MFZ524303:MGH524303 MPV524303:MQD524303 MZR524303:MZZ524303 NJN524303:NJV524303 NTJ524303:NTR524303 ODF524303:ODN524303 ONB524303:ONJ524303 OWX524303:OXF524303 PGT524303:PHB524303 PQP524303:PQX524303 QAL524303:QAT524303 QKH524303:QKP524303 QUD524303:QUL524303 RDZ524303:REH524303 RNV524303:ROD524303 RXR524303:RXZ524303 SHN524303:SHV524303 SRJ524303:SRR524303 TBF524303:TBN524303 TLB524303:TLJ524303 TUX524303:TVF524303 UET524303:UFB524303 UOP524303:UOX524303 UYL524303:UYT524303 VIH524303:VIP524303 VSD524303:VSL524303 WBZ524303:WCH524303 WLV524303:WMD524303 WVR524303:WVZ524303 J589839:R589839 JF589839:JN589839 TB589839:TJ589839 ACX589839:ADF589839 AMT589839:ANB589839 AWP589839:AWX589839 BGL589839:BGT589839 BQH589839:BQP589839 CAD589839:CAL589839 CJZ589839:CKH589839 CTV589839:CUD589839 DDR589839:DDZ589839 DNN589839:DNV589839 DXJ589839:DXR589839 EHF589839:EHN589839 ERB589839:ERJ589839 FAX589839:FBF589839 FKT589839:FLB589839 FUP589839:FUX589839 GEL589839:GET589839 GOH589839:GOP589839 GYD589839:GYL589839 HHZ589839:HIH589839 HRV589839:HSD589839 IBR589839:IBZ589839 ILN589839:ILV589839 IVJ589839:IVR589839 JFF589839:JFN589839 JPB589839:JPJ589839 JYX589839:JZF589839 KIT589839:KJB589839 KSP589839:KSX589839 LCL589839:LCT589839 LMH589839:LMP589839 LWD589839:LWL589839 MFZ589839:MGH589839 MPV589839:MQD589839 MZR589839:MZZ589839 NJN589839:NJV589839 NTJ589839:NTR589839 ODF589839:ODN589839 ONB589839:ONJ589839 OWX589839:OXF589839 PGT589839:PHB589839 PQP589839:PQX589839 QAL589839:QAT589839 QKH589839:QKP589839 QUD589839:QUL589839 RDZ589839:REH589839 RNV589839:ROD589839 RXR589839:RXZ589839 SHN589839:SHV589839 SRJ589839:SRR589839 TBF589839:TBN589839 TLB589839:TLJ589839 TUX589839:TVF589839 UET589839:UFB589839 UOP589839:UOX589839 UYL589839:UYT589839 VIH589839:VIP589839 VSD589839:VSL589839 WBZ589839:WCH589839 WLV589839:WMD589839 WVR589839:WVZ589839 J655375:R655375 JF655375:JN655375 TB655375:TJ655375 ACX655375:ADF655375 AMT655375:ANB655375 AWP655375:AWX655375 BGL655375:BGT655375 BQH655375:BQP655375 CAD655375:CAL655375 CJZ655375:CKH655375 CTV655375:CUD655375 DDR655375:DDZ655375 DNN655375:DNV655375 DXJ655375:DXR655375 EHF655375:EHN655375 ERB655375:ERJ655375 FAX655375:FBF655375 FKT655375:FLB655375 FUP655375:FUX655375 GEL655375:GET655375 GOH655375:GOP655375 GYD655375:GYL655375 HHZ655375:HIH655375 HRV655375:HSD655375 IBR655375:IBZ655375 ILN655375:ILV655375 IVJ655375:IVR655375 JFF655375:JFN655375 JPB655375:JPJ655375 JYX655375:JZF655375 KIT655375:KJB655375 KSP655375:KSX655375 LCL655375:LCT655375 LMH655375:LMP655375 LWD655375:LWL655375 MFZ655375:MGH655375 MPV655375:MQD655375 MZR655375:MZZ655375 NJN655375:NJV655375 NTJ655375:NTR655375 ODF655375:ODN655375 ONB655375:ONJ655375 OWX655375:OXF655375 PGT655375:PHB655375 PQP655375:PQX655375 QAL655375:QAT655375 QKH655375:QKP655375 QUD655375:QUL655375 RDZ655375:REH655375 RNV655375:ROD655375 RXR655375:RXZ655375 SHN655375:SHV655375 SRJ655375:SRR655375 TBF655375:TBN655375 TLB655375:TLJ655375 TUX655375:TVF655375 UET655375:UFB655375 UOP655375:UOX655375 UYL655375:UYT655375 VIH655375:VIP655375 VSD655375:VSL655375 WBZ655375:WCH655375 WLV655375:WMD655375 WVR655375:WVZ655375 J720911:R720911 JF720911:JN720911 TB720911:TJ720911 ACX720911:ADF720911 AMT720911:ANB720911 AWP720911:AWX720911 BGL720911:BGT720911 BQH720911:BQP720911 CAD720911:CAL720911 CJZ720911:CKH720911 CTV720911:CUD720911 DDR720911:DDZ720911 DNN720911:DNV720911 DXJ720911:DXR720911 EHF720911:EHN720911 ERB720911:ERJ720911 FAX720911:FBF720911 FKT720911:FLB720911 FUP720911:FUX720911 GEL720911:GET720911 GOH720911:GOP720911 GYD720911:GYL720911 HHZ720911:HIH720911 HRV720911:HSD720911 IBR720911:IBZ720911 ILN720911:ILV720911 IVJ720911:IVR720911 JFF720911:JFN720911 JPB720911:JPJ720911 JYX720911:JZF720911 KIT720911:KJB720911 KSP720911:KSX720911 LCL720911:LCT720911 LMH720911:LMP720911 LWD720911:LWL720911 MFZ720911:MGH720911 MPV720911:MQD720911 MZR720911:MZZ720911 NJN720911:NJV720911 NTJ720911:NTR720911 ODF720911:ODN720911 ONB720911:ONJ720911 OWX720911:OXF720911 PGT720911:PHB720911 PQP720911:PQX720911 QAL720911:QAT720911 QKH720911:QKP720911 QUD720911:QUL720911 RDZ720911:REH720911 RNV720911:ROD720911 RXR720911:RXZ720911 SHN720911:SHV720911 SRJ720911:SRR720911 TBF720911:TBN720911 TLB720911:TLJ720911 TUX720911:TVF720911 UET720911:UFB720911 UOP720911:UOX720911 UYL720911:UYT720911 VIH720911:VIP720911 VSD720911:VSL720911 WBZ720911:WCH720911 WLV720911:WMD720911 WVR720911:WVZ720911 J786447:R786447 JF786447:JN786447 TB786447:TJ786447 ACX786447:ADF786447 AMT786447:ANB786447 AWP786447:AWX786447 BGL786447:BGT786447 BQH786447:BQP786447 CAD786447:CAL786447 CJZ786447:CKH786447 CTV786447:CUD786447 DDR786447:DDZ786447 DNN786447:DNV786447 DXJ786447:DXR786447 EHF786447:EHN786447 ERB786447:ERJ786447 FAX786447:FBF786447 FKT786447:FLB786447 FUP786447:FUX786447 GEL786447:GET786447 GOH786447:GOP786447 GYD786447:GYL786447 HHZ786447:HIH786447 HRV786447:HSD786447 IBR786447:IBZ786447 ILN786447:ILV786447 IVJ786447:IVR786447 JFF786447:JFN786447 JPB786447:JPJ786447 JYX786447:JZF786447 KIT786447:KJB786447 KSP786447:KSX786447 LCL786447:LCT786447 LMH786447:LMP786447 LWD786447:LWL786447 MFZ786447:MGH786447 MPV786447:MQD786447 MZR786447:MZZ786447 NJN786447:NJV786447 NTJ786447:NTR786447 ODF786447:ODN786447 ONB786447:ONJ786447 OWX786447:OXF786447 PGT786447:PHB786447 PQP786447:PQX786447 QAL786447:QAT786447 QKH786447:QKP786447 QUD786447:QUL786447 RDZ786447:REH786447 RNV786447:ROD786447 RXR786447:RXZ786447 SHN786447:SHV786447 SRJ786447:SRR786447 TBF786447:TBN786447 TLB786447:TLJ786447 TUX786447:TVF786447 UET786447:UFB786447 UOP786447:UOX786447 UYL786447:UYT786447 VIH786447:VIP786447 VSD786447:VSL786447 WBZ786447:WCH786447 WLV786447:WMD786447 WVR786447:WVZ786447 J851983:R851983 JF851983:JN851983 TB851983:TJ851983 ACX851983:ADF851983 AMT851983:ANB851983 AWP851983:AWX851983 BGL851983:BGT851983 BQH851983:BQP851983 CAD851983:CAL851983 CJZ851983:CKH851983 CTV851983:CUD851983 DDR851983:DDZ851983 DNN851983:DNV851983 DXJ851983:DXR851983 EHF851983:EHN851983 ERB851983:ERJ851983 FAX851983:FBF851983 FKT851983:FLB851983 FUP851983:FUX851983 GEL851983:GET851983 GOH851983:GOP851983 GYD851983:GYL851983 HHZ851983:HIH851983 HRV851983:HSD851983 IBR851983:IBZ851983 ILN851983:ILV851983 IVJ851983:IVR851983 JFF851983:JFN851983 JPB851983:JPJ851983 JYX851983:JZF851983 KIT851983:KJB851983 KSP851983:KSX851983 LCL851983:LCT851983 LMH851983:LMP851983 LWD851983:LWL851983 MFZ851983:MGH851983 MPV851983:MQD851983 MZR851983:MZZ851983 NJN851983:NJV851983 NTJ851983:NTR851983 ODF851983:ODN851983 ONB851983:ONJ851983 OWX851983:OXF851983 PGT851983:PHB851983 PQP851983:PQX851983 QAL851983:QAT851983 QKH851983:QKP851983 QUD851983:QUL851983 RDZ851983:REH851983 RNV851983:ROD851983 RXR851983:RXZ851983 SHN851983:SHV851983 SRJ851983:SRR851983 TBF851983:TBN851983 TLB851983:TLJ851983 TUX851983:TVF851983 UET851983:UFB851983 UOP851983:UOX851983 UYL851983:UYT851983 VIH851983:VIP851983 VSD851983:VSL851983 WBZ851983:WCH851983 WLV851983:WMD851983 WVR851983:WVZ851983 J917519:R917519 JF917519:JN917519 TB917519:TJ917519 ACX917519:ADF917519 AMT917519:ANB917519 AWP917519:AWX917519 BGL917519:BGT917519 BQH917519:BQP917519 CAD917519:CAL917519 CJZ917519:CKH917519 CTV917519:CUD917519 DDR917519:DDZ917519 DNN917519:DNV917519 DXJ917519:DXR917519 EHF917519:EHN917519 ERB917519:ERJ917519 FAX917519:FBF917519 FKT917519:FLB917519 FUP917519:FUX917519 GEL917519:GET917519 GOH917519:GOP917519 GYD917519:GYL917519 HHZ917519:HIH917519 HRV917519:HSD917519 IBR917519:IBZ917519 ILN917519:ILV917519 IVJ917519:IVR917519 JFF917519:JFN917519 JPB917519:JPJ917519 JYX917519:JZF917519 KIT917519:KJB917519 KSP917519:KSX917519 LCL917519:LCT917519 LMH917519:LMP917519 LWD917519:LWL917519 MFZ917519:MGH917519 MPV917519:MQD917519 MZR917519:MZZ917519 NJN917519:NJV917519 NTJ917519:NTR917519 ODF917519:ODN917519 ONB917519:ONJ917519 OWX917519:OXF917519 PGT917519:PHB917519 PQP917519:PQX917519 QAL917519:QAT917519 QKH917519:QKP917519 QUD917519:QUL917519 RDZ917519:REH917519 RNV917519:ROD917519 RXR917519:RXZ917519 SHN917519:SHV917519 SRJ917519:SRR917519 TBF917519:TBN917519 TLB917519:TLJ917519 TUX917519:TVF917519 UET917519:UFB917519 UOP917519:UOX917519 UYL917519:UYT917519 VIH917519:VIP917519 VSD917519:VSL917519 WBZ917519:WCH917519 WLV917519:WMD917519 WVR917519:WVZ917519 J983055:R983055 JF983055:JN983055 TB983055:TJ983055 ACX983055:ADF983055 AMT983055:ANB983055 AWP983055:AWX983055 BGL983055:BGT983055 BQH983055:BQP983055 CAD983055:CAL983055 CJZ983055:CKH983055 CTV983055:CUD983055 DDR983055:DDZ983055 DNN983055:DNV983055 DXJ983055:DXR983055 EHF983055:EHN983055 ERB983055:ERJ983055 FAX983055:FBF983055 FKT983055:FLB983055 FUP983055:FUX983055 GEL983055:GET983055 GOH983055:GOP983055 GYD983055:GYL983055 HHZ983055:HIH983055 HRV983055:HSD983055 IBR983055:IBZ983055 ILN983055:ILV983055 IVJ983055:IVR983055 JFF983055:JFN983055 JPB983055:JPJ983055 JYX983055:JZF983055 KIT983055:KJB983055 KSP983055:KSX983055 LCL983055:LCT983055 LMH983055:LMP983055 LWD983055:LWL983055 MFZ983055:MGH983055 MPV983055:MQD983055 MZR983055:MZZ983055 NJN983055:NJV983055 NTJ983055:NTR983055 ODF983055:ODN983055 ONB983055:ONJ983055 OWX983055:OXF983055 PGT983055:PHB983055 PQP983055:PQX983055 QAL983055:QAT983055 QKH983055:QKP983055 QUD983055:QUL983055 RDZ983055:REH983055 RNV983055:ROD983055 RXR983055:RXZ983055 SHN983055:SHV983055 SRJ983055:SRR983055 TBF983055:TBN983055 TLB983055:TLJ983055 TUX983055:TVF983055 UET983055:UFB983055 UOP983055:UOX983055 UYL983055:UYT983055 VIH983055:VIP983055 VSD983055:VSL983055 WBZ983055:WCH983055 WLV983055:WMD983055 J8:R8 J10:R10" xr:uid="{126C26CD-25AB-47E3-BEEB-D06E002349B6}">
      <formula1>$AY$49:$AY$51</formula1>
    </dataValidation>
    <dataValidation type="list" allowBlank="1" showInputMessage="1" showErrorMessage="1" sqref="X46:Z46 JT46:JV46 TP46:TR46 ADL46:ADN46 ANH46:ANJ46 AXD46:AXF46 BGZ46:BHB46 BQV46:BQX46 CAR46:CAT46 CKN46:CKP46 CUJ46:CUL46 DEF46:DEH46 DOB46:DOD46 DXX46:DXZ46 EHT46:EHV46 ERP46:ERR46 FBL46:FBN46 FLH46:FLJ46 FVD46:FVF46 GEZ46:GFB46 GOV46:GOX46 GYR46:GYT46 HIN46:HIP46 HSJ46:HSL46 ICF46:ICH46 IMB46:IMD46 IVX46:IVZ46 JFT46:JFV46 JPP46:JPR46 JZL46:JZN46 KJH46:KJJ46 KTD46:KTF46 LCZ46:LDB46 LMV46:LMX46 LWR46:LWT46 MGN46:MGP46 MQJ46:MQL46 NAF46:NAH46 NKB46:NKD46 NTX46:NTZ46 ODT46:ODV46 ONP46:ONR46 OXL46:OXN46 PHH46:PHJ46 PRD46:PRF46 QAZ46:QBB46 QKV46:QKX46 QUR46:QUT46 REN46:REP46 ROJ46:ROL46 RYF46:RYH46 SIB46:SID46 SRX46:SRZ46 TBT46:TBV46 TLP46:TLR46 TVL46:TVN46 UFH46:UFJ46 UPD46:UPF46 UYZ46:UZB46 VIV46:VIX46 VSR46:VST46 WCN46:WCP46 WMJ46:WML46 WWF46:WWH46 X65562:Z65562 JT65562:JV65562 TP65562:TR65562 ADL65562:ADN65562 ANH65562:ANJ65562 AXD65562:AXF65562 BGZ65562:BHB65562 BQV65562:BQX65562 CAR65562:CAT65562 CKN65562:CKP65562 CUJ65562:CUL65562 DEF65562:DEH65562 DOB65562:DOD65562 DXX65562:DXZ65562 EHT65562:EHV65562 ERP65562:ERR65562 FBL65562:FBN65562 FLH65562:FLJ65562 FVD65562:FVF65562 GEZ65562:GFB65562 GOV65562:GOX65562 GYR65562:GYT65562 HIN65562:HIP65562 HSJ65562:HSL65562 ICF65562:ICH65562 IMB65562:IMD65562 IVX65562:IVZ65562 JFT65562:JFV65562 JPP65562:JPR65562 JZL65562:JZN65562 KJH65562:KJJ65562 KTD65562:KTF65562 LCZ65562:LDB65562 LMV65562:LMX65562 LWR65562:LWT65562 MGN65562:MGP65562 MQJ65562:MQL65562 NAF65562:NAH65562 NKB65562:NKD65562 NTX65562:NTZ65562 ODT65562:ODV65562 ONP65562:ONR65562 OXL65562:OXN65562 PHH65562:PHJ65562 PRD65562:PRF65562 QAZ65562:QBB65562 QKV65562:QKX65562 QUR65562:QUT65562 REN65562:REP65562 ROJ65562:ROL65562 RYF65562:RYH65562 SIB65562:SID65562 SRX65562:SRZ65562 TBT65562:TBV65562 TLP65562:TLR65562 TVL65562:TVN65562 UFH65562:UFJ65562 UPD65562:UPF65562 UYZ65562:UZB65562 VIV65562:VIX65562 VSR65562:VST65562 WCN65562:WCP65562 WMJ65562:WML65562 WWF65562:WWH65562 X131098:Z131098 JT131098:JV131098 TP131098:TR131098 ADL131098:ADN131098 ANH131098:ANJ131098 AXD131098:AXF131098 BGZ131098:BHB131098 BQV131098:BQX131098 CAR131098:CAT131098 CKN131098:CKP131098 CUJ131098:CUL131098 DEF131098:DEH131098 DOB131098:DOD131098 DXX131098:DXZ131098 EHT131098:EHV131098 ERP131098:ERR131098 FBL131098:FBN131098 FLH131098:FLJ131098 FVD131098:FVF131098 GEZ131098:GFB131098 GOV131098:GOX131098 GYR131098:GYT131098 HIN131098:HIP131098 HSJ131098:HSL131098 ICF131098:ICH131098 IMB131098:IMD131098 IVX131098:IVZ131098 JFT131098:JFV131098 JPP131098:JPR131098 JZL131098:JZN131098 KJH131098:KJJ131098 KTD131098:KTF131098 LCZ131098:LDB131098 LMV131098:LMX131098 LWR131098:LWT131098 MGN131098:MGP131098 MQJ131098:MQL131098 NAF131098:NAH131098 NKB131098:NKD131098 NTX131098:NTZ131098 ODT131098:ODV131098 ONP131098:ONR131098 OXL131098:OXN131098 PHH131098:PHJ131098 PRD131098:PRF131098 QAZ131098:QBB131098 QKV131098:QKX131098 QUR131098:QUT131098 REN131098:REP131098 ROJ131098:ROL131098 RYF131098:RYH131098 SIB131098:SID131098 SRX131098:SRZ131098 TBT131098:TBV131098 TLP131098:TLR131098 TVL131098:TVN131098 UFH131098:UFJ131098 UPD131098:UPF131098 UYZ131098:UZB131098 VIV131098:VIX131098 VSR131098:VST131098 WCN131098:WCP131098 WMJ131098:WML131098 WWF131098:WWH131098 X196634:Z196634 JT196634:JV196634 TP196634:TR196634 ADL196634:ADN196634 ANH196634:ANJ196634 AXD196634:AXF196634 BGZ196634:BHB196634 BQV196634:BQX196634 CAR196634:CAT196634 CKN196634:CKP196634 CUJ196634:CUL196634 DEF196634:DEH196634 DOB196634:DOD196634 DXX196634:DXZ196634 EHT196634:EHV196634 ERP196634:ERR196634 FBL196634:FBN196634 FLH196634:FLJ196634 FVD196634:FVF196634 GEZ196634:GFB196634 GOV196634:GOX196634 GYR196634:GYT196634 HIN196634:HIP196634 HSJ196634:HSL196634 ICF196634:ICH196634 IMB196634:IMD196634 IVX196634:IVZ196634 JFT196634:JFV196634 JPP196634:JPR196634 JZL196634:JZN196634 KJH196634:KJJ196634 KTD196634:KTF196634 LCZ196634:LDB196634 LMV196634:LMX196634 LWR196634:LWT196634 MGN196634:MGP196634 MQJ196634:MQL196634 NAF196634:NAH196634 NKB196634:NKD196634 NTX196634:NTZ196634 ODT196634:ODV196634 ONP196634:ONR196634 OXL196634:OXN196634 PHH196634:PHJ196634 PRD196634:PRF196634 QAZ196634:QBB196634 QKV196634:QKX196634 QUR196634:QUT196634 REN196634:REP196634 ROJ196634:ROL196634 RYF196634:RYH196634 SIB196634:SID196634 SRX196634:SRZ196634 TBT196634:TBV196634 TLP196634:TLR196634 TVL196634:TVN196634 UFH196634:UFJ196634 UPD196634:UPF196634 UYZ196634:UZB196634 VIV196634:VIX196634 VSR196634:VST196634 WCN196634:WCP196634 WMJ196634:WML196634 WWF196634:WWH196634 X262170:Z262170 JT262170:JV262170 TP262170:TR262170 ADL262170:ADN262170 ANH262170:ANJ262170 AXD262170:AXF262170 BGZ262170:BHB262170 BQV262170:BQX262170 CAR262170:CAT262170 CKN262170:CKP262170 CUJ262170:CUL262170 DEF262170:DEH262170 DOB262170:DOD262170 DXX262170:DXZ262170 EHT262170:EHV262170 ERP262170:ERR262170 FBL262170:FBN262170 FLH262170:FLJ262170 FVD262170:FVF262170 GEZ262170:GFB262170 GOV262170:GOX262170 GYR262170:GYT262170 HIN262170:HIP262170 HSJ262170:HSL262170 ICF262170:ICH262170 IMB262170:IMD262170 IVX262170:IVZ262170 JFT262170:JFV262170 JPP262170:JPR262170 JZL262170:JZN262170 KJH262170:KJJ262170 KTD262170:KTF262170 LCZ262170:LDB262170 LMV262170:LMX262170 LWR262170:LWT262170 MGN262170:MGP262170 MQJ262170:MQL262170 NAF262170:NAH262170 NKB262170:NKD262170 NTX262170:NTZ262170 ODT262170:ODV262170 ONP262170:ONR262170 OXL262170:OXN262170 PHH262170:PHJ262170 PRD262170:PRF262170 QAZ262170:QBB262170 QKV262170:QKX262170 QUR262170:QUT262170 REN262170:REP262170 ROJ262170:ROL262170 RYF262170:RYH262170 SIB262170:SID262170 SRX262170:SRZ262170 TBT262170:TBV262170 TLP262170:TLR262170 TVL262170:TVN262170 UFH262170:UFJ262170 UPD262170:UPF262170 UYZ262170:UZB262170 VIV262170:VIX262170 VSR262170:VST262170 WCN262170:WCP262170 WMJ262170:WML262170 WWF262170:WWH262170 X327706:Z327706 JT327706:JV327706 TP327706:TR327706 ADL327706:ADN327706 ANH327706:ANJ327706 AXD327706:AXF327706 BGZ327706:BHB327706 BQV327706:BQX327706 CAR327706:CAT327706 CKN327706:CKP327706 CUJ327706:CUL327706 DEF327706:DEH327706 DOB327706:DOD327706 DXX327706:DXZ327706 EHT327706:EHV327706 ERP327706:ERR327706 FBL327706:FBN327706 FLH327706:FLJ327706 FVD327706:FVF327706 GEZ327706:GFB327706 GOV327706:GOX327706 GYR327706:GYT327706 HIN327706:HIP327706 HSJ327706:HSL327706 ICF327706:ICH327706 IMB327706:IMD327706 IVX327706:IVZ327706 JFT327706:JFV327706 JPP327706:JPR327706 JZL327706:JZN327706 KJH327706:KJJ327706 KTD327706:KTF327706 LCZ327706:LDB327706 LMV327706:LMX327706 LWR327706:LWT327706 MGN327706:MGP327706 MQJ327706:MQL327706 NAF327706:NAH327706 NKB327706:NKD327706 NTX327706:NTZ327706 ODT327706:ODV327706 ONP327706:ONR327706 OXL327706:OXN327706 PHH327706:PHJ327706 PRD327706:PRF327706 QAZ327706:QBB327706 QKV327706:QKX327706 QUR327706:QUT327706 REN327706:REP327706 ROJ327706:ROL327706 RYF327706:RYH327706 SIB327706:SID327706 SRX327706:SRZ327706 TBT327706:TBV327706 TLP327706:TLR327706 TVL327706:TVN327706 UFH327706:UFJ327706 UPD327706:UPF327706 UYZ327706:UZB327706 VIV327706:VIX327706 VSR327706:VST327706 WCN327706:WCP327706 WMJ327706:WML327706 WWF327706:WWH327706 X393242:Z393242 JT393242:JV393242 TP393242:TR393242 ADL393242:ADN393242 ANH393242:ANJ393242 AXD393242:AXF393242 BGZ393242:BHB393242 BQV393242:BQX393242 CAR393242:CAT393242 CKN393242:CKP393242 CUJ393242:CUL393242 DEF393242:DEH393242 DOB393242:DOD393242 DXX393242:DXZ393242 EHT393242:EHV393242 ERP393242:ERR393242 FBL393242:FBN393242 FLH393242:FLJ393242 FVD393242:FVF393242 GEZ393242:GFB393242 GOV393242:GOX393242 GYR393242:GYT393242 HIN393242:HIP393242 HSJ393242:HSL393242 ICF393242:ICH393242 IMB393242:IMD393242 IVX393242:IVZ393242 JFT393242:JFV393242 JPP393242:JPR393242 JZL393242:JZN393242 KJH393242:KJJ393242 KTD393242:KTF393242 LCZ393242:LDB393242 LMV393242:LMX393242 LWR393242:LWT393242 MGN393242:MGP393242 MQJ393242:MQL393242 NAF393242:NAH393242 NKB393242:NKD393242 NTX393242:NTZ393242 ODT393242:ODV393242 ONP393242:ONR393242 OXL393242:OXN393242 PHH393242:PHJ393242 PRD393242:PRF393242 QAZ393242:QBB393242 QKV393242:QKX393242 QUR393242:QUT393242 REN393242:REP393242 ROJ393242:ROL393242 RYF393242:RYH393242 SIB393242:SID393242 SRX393242:SRZ393242 TBT393242:TBV393242 TLP393242:TLR393242 TVL393242:TVN393242 UFH393242:UFJ393242 UPD393242:UPF393242 UYZ393242:UZB393242 VIV393242:VIX393242 VSR393242:VST393242 WCN393242:WCP393242 WMJ393242:WML393242 WWF393242:WWH393242 X458778:Z458778 JT458778:JV458778 TP458778:TR458778 ADL458778:ADN458778 ANH458778:ANJ458778 AXD458778:AXF458778 BGZ458778:BHB458778 BQV458778:BQX458778 CAR458778:CAT458778 CKN458778:CKP458778 CUJ458778:CUL458778 DEF458778:DEH458778 DOB458778:DOD458778 DXX458778:DXZ458778 EHT458778:EHV458778 ERP458778:ERR458778 FBL458778:FBN458778 FLH458778:FLJ458778 FVD458778:FVF458778 GEZ458778:GFB458778 GOV458778:GOX458778 GYR458778:GYT458778 HIN458778:HIP458778 HSJ458778:HSL458778 ICF458778:ICH458778 IMB458778:IMD458778 IVX458778:IVZ458778 JFT458778:JFV458778 JPP458778:JPR458778 JZL458778:JZN458778 KJH458778:KJJ458778 KTD458778:KTF458778 LCZ458778:LDB458778 LMV458778:LMX458778 LWR458778:LWT458778 MGN458778:MGP458778 MQJ458778:MQL458778 NAF458778:NAH458778 NKB458778:NKD458778 NTX458778:NTZ458778 ODT458778:ODV458778 ONP458778:ONR458778 OXL458778:OXN458778 PHH458778:PHJ458778 PRD458778:PRF458778 QAZ458778:QBB458778 QKV458778:QKX458778 QUR458778:QUT458778 REN458778:REP458778 ROJ458778:ROL458778 RYF458778:RYH458778 SIB458778:SID458778 SRX458778:SRZ458778 TBT458778:TBV458778 TLP458778:TLR458778 TVL458778:TVN458778 UFH458778:UFJ458778 UPD458778:UPF458778 UYZ458778:UZB458778 VIV458778:VIX458778 VSR458778:VST458778 WCN458778:WCP458778 WMJ458778:WML458778 WWF458778:WWH458778 X524314:Z524314 JT524314:JV524314 TP524314:TR524314 ADL524314:ADN524314 ANH524314:ANJ524314 AXD524314:AXF524314 BGZ524314:BHB524314 BQV524314:BQX524314 CAR524314:CAT524314 CKN524314:CKP524314 CUJ524314:CUL524314 DEF524314:DEH524314 DOB524314:DOD524314 DXX524314:DXZ524314 EHT524314:EHV524314 ERP524314:ERR524314 FBL524314:FBN524314 FLH524314:FLJ524314 FVD524314:FVF524314 GEZ524314:GFB524314 GOV524314:GOX524314 GYR524314:GYT524314 HIN524314:HIP524314 HSJ524314:HSL524314 ICF524314:ICH524314 IMB524314:IMD524314 IVX524314:IVZ524314 JFT524314:JFV524314 JPP524314:JPR524314 JZL524314:JZN524314 KJH524314:KJJ524314 KTD524314:KTF524314 LCZ524314:LDB524314 LMV524314:LMX524314 LWR524314:LWT524314 MGN524314:MGP524314 MQJ524314:MQL524314 NAF524314:NAH524314 NKB524314:NKD524314 NTX524314:NTZ524314 ODT524314:ODV524314 ONP524314:ONR524314 OXL524314:OXN524314 PHH524314:PHJ524314 PRD524314:PRF524314 QAZ524314:QBB524314 QKV524314:QKX524314 QUR524314:QUT524314 REN524314:REP524314 ROJ524314:ROL524314 RYF524314:RYH524314 SIB524314:SID524314 SRX524314:SRZ524314 TBT524314:TBV524314 TLP524314:TLR524314 TVL524314:TVN524314 UFH524314:UFJ524314 UPD524314:UPF524314 UYZ524314:UZB524314 VIV524314:VIX524314 VSR524314:VST524314 WCN524314:WCP524314 WMJ524314:WML524314 WWF524314:WWH524314 X589850:Z589850 JT589850:JV589850 TP589850:TR589850 ADL589850:ADN589850 ANH589850:ANJ589850 AXD589850:AXF589850 BGZ589850:BHB589850 BQV589850:BQX589850 CAR589850:CAT589850 CKN589850:CKP589850 CUJ589850:CUL589850 DEF589850:DEH589850 DOB589850:DOD589850 DXX589850:DXZ589850 EHT589850:EHV589850 ERP589850:ERR589850 FBL589850:FBN589850 FLH589850:FLJ589850 FVD589850:FVF589850 GEZ589850:GFB589850 GOV589850:GOX589850 GYR589850:GYT589850 HIN589850:HIP589850 HSJ589850:HSL589850 ICF589850:ICH589850 IMB589850:IMD589850 IVX589850:IVZ589850 JFT589850:JFV589850 JPP589850:JPR589850 JZL589850:JZN589850 KJH589850:KJJ589850 KTD589850:KTF589850 LCZ589850:LDB589850 LMV589850:LMX589850 LWR589850:LWT589850 MGN589850:MGP589850 MQJ589850:MQL589850 NAF589850:NAH589850 NKB589850:NKD589850 NTX589850:NTZ589850 ODT589850:ODV589850 ONP589850:ONR589850 OXL589850:OXN589850 PHH589850:PHJ589850 PRD589850:PRF589850 QAZ589850:QBB589850 QKV589850:QKX589850 QUR589850:QUT589850 REN589850:REP589850 ROJ589850:ROL589850 RYF589850:RYH589850 SIB589850:SID589850 SRX589850:SRZ589850 TBT589850:TBV589850 TLP589850:TLR589850 TVL589850:TVN589850 UFH589850:UFJ589850 UPD589850:UPF589850 UYZ589850:UZB589850 VIV589850:VIX589850 VSR589850:VST589850 WCN589850:WCP589850 WMJ589850:WML589850 WWF589850:WWH589850 X655386:Z655386 JT655386:JV655386 TP655386:TR655386 ADL655386:ADN655386 ANH655386:ANJ655386 AXD655386:AXF655386 BGZ655386:BHB655386 BQV655386:BQX655386 CAR655386:CAT655386 CKN655386:CKP655386 CUJ655386:CUL655386 DEF655386:DEH655386 DOB655386:DOD655386 DXX655386:DXZ655386 EHT655386:EHV655386 ERP655386:ERR655386 FBL655386:FBN655386 FLH655386:FLJ655386 FVD655386:FVF655386 GEZ655386:GFB655386 GOV655386:GOX655386 GYR655386:GYT655386 HIN655386:HIP655386 HSJ655386:HSL655386 ICF655386:ICH655386 IMB655386:IMD655386 IVX655386:IVZ655386 JFT655386:JFV655386 JPP655386:JPR655386 JZL655386:JZN655386 KJH655386:KJJ655386 KTD655386:KTF655386 LCZ655386:LDB655386 LMV655386:LMX655386 LWR655386:LWT655386 MGN655386:MGP655386 MQJ655386:MQL655386 NAF655386:NAH655386 NKB655386:NKD655386 NTX655386:NTZ655386 ODT655386:ODV655386 ONP655386:ONR655386 OXL655386:OXN655386 PHH655386:PHJ655386 PRD655386:PRF655386 QAZ655386:QBB655386 QKV655386:QKX655386 QUR655386:QUT655386 REN655386:REP655386 ROJ655386:ROL655386 RYF655386:RYH655386 SIB655386:SID655386 SRX655386:SRZ655386 TBT655386:TBV655386 TLP655386:TLR655386 TVL655386:TVN655386 UFH655386:UFJ655386 UPD655386:UPF655386 UYZ655386:UZB655386 VIV655386:VIX655386 VSR655386:VST655386 WCN655386:WCP655386 WMJ655386:WML655386 WWF655386:WWH655386 X720922:Z720922 JT720922:JV720922 TP720922:TR720922 ADL720922:ADN720922 ANH720922:ANJ720922 AXD720922:AXF720922 BGZ720922:BHB720922 BQV720922:BQX720922 CAR720922:CAT720922 CKN720922:CKP720922 CUJ720922:CUL720922 DEF720922:DEH720922 DOB720922:DOD720922 DXX720922:DXZ720922 EHT720922:EHV720922 ERP720922:ERR720922 FBL720922:FBN720922 FLH720922:FLJ720922 FVD720922:FVF720922 GEZ720922:GFB720922 GOV720922:GOX720922 GYR720922:GYT720922 HIN720922:HIP720922 HSJ720922:HSL720922 ICF720922:ICH720922 IMB720922:IMD720922 IVX720922:IVZ720922 JFT720922:JFV720922 JPP720922:JPR720922 JZL720922:JZN720922 KJH720922:KJJ720922 KTD720922:KTF720922 LCZ720922:LDB720922 LMV720922:LMX720922 LWR720922:LWT720922 MGN720922:MGP720922 MQJ720922:MQL720922 NAF720922:NAH720922 NKB720922:NKD720922 NTX720922:NTZ720922 ODT720922:ODV720922 ONP720922:ONR720922 OXL720922:OXN720922 PHH720922:PHJ720922 PRD720922:PRF720922 QAZ720922:QBB720922 QKV720922:QKX720922 QUR720922:QUT720922 REN720922:REP720922 ROJ720922:ROL720922 RYF720922:RYH720922 SIB720922:SID720922 SRX720922:SRZ720922 TBT720922:TBV720922 TLP720922:TLR720922 TVL720922:TVN720922 UFH720922:UFJ720922 UPD720922:UPF720922 UYZ720922:UZB720922 VIV720922:VIX720922 VSR720922:VST720922 WCN720922:WCP720922 WMJ720922:WML720922 WWF720922:WWH720922 X786458:Z786458 JT786458:JV786458 TP786458:TR786458 ADL786458:ADN786458 ANH786458:ANJ786458 AXD786458:AXF786458 BGZ786458:BHB786458 BQV786458:BQX786458 CAR786458:CAT786458 CKN786458:CKP786458 CUJ786458:CUL786458 DEF786458:DEH786458 DOB786458:DOD786458 DXX786458:DXZ786458 EHT786458:EHV786458 ERP786458:ERR786458 FBL786458:FBN786458 FLH786458:FLJ786458 FVD786458:FVF786458 GEZ786458:GFB786458 GOV786458:GOX786458 GYR786458:GYT786458 HIN786458:HIP786458 HSJ786458:HSL786458 ICF786458:ICH786458 IMB786458:IMD786458 IVX786458:IVZ786458 JFT786458:JFV786458 JPP786458:JPR786458 JZL786458:JZN786458 KJH786458:KJJ786458 KTD786458:KTF786458 LCZ786458:LDB786458 LMV786458:LMX786458 LWR786458:LWT786458 MGN786458:MGP786458 MQJ786458:MQL786458 NAF786458:NAH786458 NKB786458:NKD786458 NTX786458:NTZ786458 ODT786458:ODV786458 ONP786458:ONR786458 OXL786458:OXN786458 PHH786458:PHJ786458 PRD786458:PRF786458 QAZ786458:QBB786458 QKV786458:QKX786458 QUR786458:QUT786458 REN786458:REP786458 ROJ786458:ROL786458 RYF786458:RYH786458 SIB786458:SID786458 SRX786458:SRZ786458 TBT786458:TBV786458 TLP786458:TLR786458 TVL786458:TVN786458 UFH786458:UFJ786458 UPD786458:UPF786458 UYZ786458:UZB786458 VIV786458:VIX786458 VSR786458:VST786458 WCN786458:WCP786458 WMJ786458:WML786458 WWF786458:WWH786458 X851994:Z851994 JT851994:JV851994 TP851994:TR851994 ADL851994:ADN851994 ANH851994:ANJ851994 AXD851994:AXF851994 BGZ851994:BHB851994 BQV851994:BQX851994 CAR851994:CAT851994 CKN851994:CKP851994 CUJ851994:CUL851994 DEF851994:DEH851994 DOB851994:DOD851994 DXX851994:DXZ851994 EHT851994:EHV851994 ERP851994:ERR851994 FBL851994:FBN851994 FLH851994:FLJ851994 FVD851994:FVF851994 GEZ851994:GFB851994 GOV851994:GOX851994 GYR851994:GYT851994 HIN851994:HIP851994 HSJ851994:HSL851994 ICF851994:ICH851994 IMB851994:IMD851994 IVX851994:IVZ851994 JFT851994:JFV851994 JPP851994:JPR851994 JZL851994:JZN851994 KJH851994:KJJ851994 KTD851994:KTF851994 LCZ851994:LDB851994 LMV851994:LMX851994 LWR851994:LWT851994 MGN851994:MGP851994 MQJ851994:MQL851994 NAF851994:NAH851994 NKB851994:NKD851994 NTX851994:NTZ851994 ODT851994:ODV851994 ONP851994:ONR851994 OXL851994:OXN851994 PHH851994:PHJ851994 PRD851994:PRF851994 QAZ851994:QBB851994 QKV851994:QKX851994 QUR851994:QUT851994 REN851994:REP851994 ROJ851994:ROL851994 RYF851994:RYH851994 SIB851994:SID851994 SRX851994:SRZ851994 TBT851994:TBV851994 TLP851994:TLR851994 TVL851994:TVN851994 UFH851994:UFJ851994 UPD851994:UPF851994 UYZ851994:UZB851994 VIV851994:VIX851994 VSR851994:VST851994 WCN851994:WCP851994 WMJ851994:WML851994 WWF851994:WWH851994 X917530:Z917530 JT917530:JV917530 TP917530:TR917530 ADL917530:ADN917530 ANH917530:ANJ917530 AXD917530:AXF917530 BGZ917530:BHB917530 BQV917530:BQX917530 CAR917530:CAT917530 CKN917530:CKP917530 CUJ917530:CUL917530 DEF917530:DEH917530 DOB917530:DOD917530 DXX917530:DXZ917530 EHT917530:EHV917530 ERP917530:ERR917530 FBL917530:FBN917530 FLH917530:FLJ917530 FVD917530:FVF917530 GEZ917530:GFB917530 GOV917530:GOX917530 GYR917530:GYT917530 HIN917530:HIP917530 HSJ917530:HSL917530 ICF917530:ICH917530 IMB917530:IMD917530 IVX917530:IVZ917530 JFT917530:JFV917530 JPP917530:JPR917530 JZL917530:JZN917530 KJH917530:KJJ917530 KTD917530:KTF917530 LCZ917530:LDB917530 LMV917530:LMX917530 LWR917530:LWT917530 MGN917530:MGP917530 MQJ917530:MQL917530 NAF917530:NAH917530 NKB917530:NKD917530 NTX917530:NTZ917530 ODT917530:ODV917530 ONP917530:ONR917530 OXL917530:OXN917530 PHH917530:PHJ917530 PRD917530:PRF917530 QAZ917530:QBB917530 QKV917530:QKX917530 QUR917530:QUT917530 REN917530:REP917530 ROJ917530:ROL917530 RYF917530:RYH917530 SIB917530:SID917530 SRX917530:SRZ917530 TBT917530:TBV917530 TLP917530:TLR917530 TVL917530:TVN917530 UFH917530:UFJ917530 UPD917530:UPF917530 UYZ917530:UZB917530 VIV917530:VIX917530 VSR917530:VST917530 WCN917530:WCP917530 WMJ917530:WML917530 WWF917530:WWH917530 X983066:Z983066 JT983066:JV983066 TP983066:TR983066 ADL983066:ADN983066 ANH983066:ANJ983066 AXD983066:AXF983066 BGZ983066:BHB983066 BQV983066:BQX983066 CAR983066:CAT983066 CKN983066:CKP983066 CUJ983066:CUL983066 DEF983066:DEH983066 DOB983066:DOD983066 DXX983066:DXZ983066 EHT983066:EHV983066 ERP983066:ERR983066 FBL983066:FBN983066 FLH983066:FLJ983066 FVD983066:FVF983066 GEZ983066:GFB983066 GOV983066:GOX983066 GYR983066:GYT983066 HIN983066:HIP983066 HSJ983066:HSL983066 ICF983066:ICH983066 IMB983066:IMD983066 IVX983066:IVZ983066 JFT983066:JFV983066 JPP983066:JPR983066 JZL983066:JZN983066 KJH983066:KJJ983066 KTD983066:KTF983066 LCZ983066:LDB983066 LMV983066:LMX983066 LWR983066:LWT983066 MGN983066:MGP983066 MQJ983066:MQL983066 NAF983066:NAH983066 NKB983066:NKD983066 NTX983066:NTZ983066 ODT983066:ODV983066 ONP983066:ONR983066 OXL983066:OXN983066 PHH983066:PHJ983066 PRD983066:PRF983066 QAZ983066:QBB983066 QKV983066:QKX983066 QUR983066:QUT983066 REN983066:REP983066 ROJ983066:ROL983066 RYF983066:RYH983066 SIB983066:SID983066 SRX983066:SRZ983066 TBT983066:TBV983066 TLP983066:TLR983066 TVL983066:TVN983066 UFH983066:UFJ983066 UPD983066:UPF983066 UYZ983066:UZB983066 VIV983066:VIX983066 VSR983066:VST983066 WCN983066:WCP983066 WMJ983066:WML983066 WWF983066:WWH983066" xr:uid="{A77CD54C-79EB-424C-AA0E-729AD33DAF19}">
      <formula1>$BL$12:$BL$16</formula1>
    </dataValidation>
    <dataValidation type="list" allowBlank="1" showInputMessage="1" showErrorMessage="1" sqref="WVJ983055:WVP983055 IX7:JD11 ST7:SZ11 ACP7:ACV11 AML7:AMR11 AWH7:AWN11 BGD7:BGJ11 BPZ7:BQF11 BZV7:CAB11 CJR7:CJX11 CTN7:CTT11 DDJ7:DDP11 DNF7:DNL11 DXB7:DXH11 EGX7:EHD11 EQT7:EQZ11 FAP7:FAV11 FKL7:FKR11 FUH7:FUN11 GED7:GEJ11 GNZ7:GOF11 GXV7:GYB11 HHR7:HHX11 HRN7:HRT11 IBJ7:IBP11 ILF7:ILL11 IVB7:IVH11 JEX7:JFD11 JOT7:JOZ11 JYP7:JYV11 KIL7:KIR11 KSH7:KSN11 LCD7:LCJ11 LLZ7:LMF11 LVV7:LWB11 MFR7:MFX11 MPN7:MPT11 MZJ7:MZP11 NJF7:NJL11 NTB7:NTH11 OCX7:ODD11 OMT7:OMZ11 OWP7:OWV11 PGL7:PGR11 PQH7:PQN11 QAD7:QAJ11 QJZ7:QKF11 QTV7:QUB11 RDR7:RDX11 RNN7:RNT11 RXJ7:RXP11 SHF7:SHL11 SRB7:SRH11 TAX7:TBD11 TKT7:TKZ11 TUP7:TUV11 UEL7:UER11 UOH7:UON11 UYD7:UYJ11 VHZ7:VIF11 VRV7:VSB11 WBR7:WBX11 WLN7:WLT11 WVJ7:WVP11 B65551:H65551 IX65551:JD65551 ST65551:SZ65551 ACP65551:ACV65551 AML65551:AMR65551 AWH65551:AWN65551 BGD65551:BGJ65551 BPZ65551:BQF65551 BZV65551:CAB65551 CJR65551:CJX65551 CTN65551:CTT65551 DDJ65551:DDP65551 DNF65551:DNL65551 DXB65551:DXH65551 EGX65551:EHD65551 EQT65551:EQZ65551 FAP65551:FAV65551 FKL65551:FKR65551 FUH65551:FUN65551 GED65551:GEJ65551 GNZ65551:GOF65551 GXV65551:GYB65551 HHR65551:HHX65551 HRN65551:HRT65551 IBJ65551:IBP65551 ILF65551:ILL65551 IVB65551:IVH65551 JEX65551:JFD65551 JOT65551:JOZ65551 JYP65551:JYV65551 KIL65551:KIR65551 KSH65551:KSN65551 LCD65551:LCJ65551 LLZ65551:LMF65551 LVV65551:LWB65551 MFR65551:MFX65551 MPN65551:MPT65551 MZJ65551:MZP65551 NJF65551:NJL65551 NTB65551:NTH65551 OCX65551:ODD65551 OMT65551:OMZ65551 OWP65551:OWV65551 PGL65551:PGR65551 PQH65551:PQN65551 QAD65551:QAJ65551 QJZ65551:QKF65551 QTV65551:QUB65551 RDR65551:RDX65551 RNN65551:RNT65551 RXJ65551:RXP65551 SHF65551:SHL65551 SRB65551:SRH65551 TAX65551:TBD65551 TKT65551:TKZ65551 TUP65551:TUV65551 UEL65551:UER65551 UOH65551:UON65551 UYD65551:UYJ65551 VHZ65551:VIF65551 VRV65551:VSB65551 WBR65551:WBX65551 WLN65551:WLT65551 WVJ65551:WVP65551 B131087:H131087 IX131087:JD131087 ST131087:SZ131087 ACP131087:ACV131087 AML131087:AMR131087 AWH131087:AWN131087 BGD131087:BGJ131087 BPZ131087:BQF131087 BZV131087:CAB131087 CJR131087:CJX131087 CTN131087:CTT131087 DDJ131087:DDP131087 DNF131087:DNL131087 DXB131087:DXH131087 EGX131087:EHD131087 EQT131087:EQZ131087 FAP131087:FAV131087 FKL131087:FKR131087 FUH131087:FUN131087 GED131087:GEJ131087 GNZ131087:GOF131087 GXV131087:GYB131087 HHR131087:HHX131087 HRN131087:HRT131087 IBJ131087:IBP131087 ILF131087:ILL131087 IVB131087:IVH131087 JEX131087:JFD131087 JOT131087:JOZ131087 JYP131087:JYV131087 KIL131087:KIR131087 KSH131087:KSN131087 LCD131087:LCJ131087 LLZ131087:LMF131087 LVV131087:LWB131087 MFR131087:MFX131087 MPN131087:MPT131087 MZJ131087:MZP131087 NJF131087:NJL131087 NTB131087:NTH131087 OCX131087:ODD131087 OMT131087:OMZ131087 OWP131087:OWV131087 PGL131087:PGR131087 PQH131087:PQN131087 QAD131087:QAJ131087 QJZ131087:QKF131087 QTV131087:QUB131087 RDR131087:RDX131087 RNN131087:RNT131087 RXJ131087:RXP131087 SHF131087:SHL131087 SRB131087:SRH131087 TAX131087:TBD131087 TKT131087:TKZ131087 TUP131087:TUV131087 UEL131087:UER131087 UOH131087:UON131087 UYD131087:UYJ131087 VHZ131087:VIF131087 VRV131087:VSB131087 WBR131087:WBX131087 WLN131087:WLT131087 WVJ131087:WVP131087 B196623:H196623 IX196623:JD196623 ST196623:SZ196623 ACP196623:ACV196623 AML196623:AMR196623 AWH196623:AWN196623 BGD196623:BGJ196623 BPZ196623:BQF196623 BZV196623:CAB196623 CJR196623:CJX196623 CTN196623:CTT196623 DDJ196623:DDP196623 DNF196623:DNL196623 DXB196623:DXH196623 EGX196623:EHD196623 EQT196623:EQZ196623 FAP196623:FAV196623 FKL196623:FKR196623 FUH196623:FUN196623 GED196623:GEJ196623 GNZ196623:GOF196623 GXV196623:GYB196623 HHR196623:HHX196623 HRN196623:HRT196623 IBJ196623:IBP196623 ILF196623:ILL196623 IVB196623:IVH196623 JEX196623:JFD196623 JOT196623:JOZ196623 JYP196623:JYV196623 KIL196623:KIR196623 KSH196623:KSN196623 LCD196623:LCJ196623 LLZ196623:LMF196623 LVV196623:LWB196623 MFR196623:MFX196623 MPN196623:MPT196623 MZJ196623:MZP196623 NJF196623:NJL196623 NTB196623:NTH196623 OCX196623:ODD196623 OMT196623:OMZ196623 OWP196623:OWV196623 PGL196623:PGR196623 PQH196623:PQN196623 QAD196623:QAJ196623 QJZ196623:QKF196623 QTV196623:QUB196623 RDR196623:RDX196623 RNN196623:RNT196623 RXJ196623:RXP196623 SHF196623:SHL196623 SRB196623:SRH196623 TAX196623:TBD196623 TKT196623:TKZ196623 TUP196623:TUV196623 UEL196623:UER196623 UOH196623:UON196623 UYD196623:UYJ196623 VHZ196623:VIF196623 VRV196623:VSB196623 WBR196623:WBX196623 WLN196623:WLT196623 WVJ196623:WVP196623 B262159:H262159 IX262159:JD262159 ST262159:SZ262159 ACP262159:ACV262159 AML262159:AMR262159 AWH262159:AWN262159 BGD262159:BGJ262159 BPZ262159:BQF262159 BZV262159:CAB262159 CJR262159:CJX262159 CTN262159:CTT262159 DDJ262159:DDP262159 DNF262159:DNL262159 DXB262159:DXH262159 EGX262159:EHD262159 EQT262159:EQZ262159 FAP262159:FAV262159 FKL262159:FKR262159 FUH262159:FUN262159 GED262159:GEJ262159 GNZ262159:GOF262159 GXV262159:GYB262159 HHR262159:HHX262159 HRN262159:HRT262159 IBJ262159:IBP262159 ILF262159:ILL262159 IVB262159:IVH262159 JEX262159:JFD262159 JOT262159:JOZ262159 JYP262159:JYV262159 KIL262159:KIR262159 KSH262159:KSN262159 LCD262159:LCJ262159 LLZ262159:LMF262159 LVV262159:LWB262159 MFR262159:MFX262159 MPN262159:MPT262159 MZJ262159:MZP262159 NJF262159:NJL262159 NTB262159:NTH262159 OCX262159:ODD262159 OMT262159:OMZ262159 OWP262159:OWV262159 PGL262159:PGR262159 PQH262159:PQN262159 QAD262159:QAJ262159 QJZ262159:QKF262159 QTV262159:QUB262159 RDR262159:RDX262159 RNN262159:RNT262159 RXJ262159:RXP262159 SHF262159:SHL262159 SRB262159:SRH262159 TAX262159:TBD262159 TKT262159:TKZ262159 TUP262159:TUV262159 UEL262159:UER262159 UOH262159:UON262159 UYD262159:UYJ262159 VHZ262159:VIF262159 VRV262159:VSB262159 WBR262159:WBX262159 WLN262159:WLT262159 WVJ262159:WVP262159 B327695:H327695 IX327695:JD327695 ST327695:SZ327695 ACP327695:ACV327695 AML327695:AMR327695 AWH327695:AWN327695 BGD327695:BGJ327695 BPZ327695:BQF327695 BZV327695:CAB327695 CJR327695:CJX327695 CTN327695:CTT327695 DDJ327695:DDP327695 DNF327695:DNL327695 DXB327695:DXH327695 EGX327695:EHD327695 EQT327695:EQZ327695 FAP327695:FAV327695 FKL327695:FKR327695 FUH327695:FUN327695 GED327695:GEJ327695 GNZ327695:GOF327695 GXV327695:GYB327695 HHR327695:HHX327695 HRN327695:HRT327695 IBJ327695:IBP327695 ILF327695:ILL327695 IVB327695:IVH327695 JEX327695:JFD327695 JOT327695:JOZ327695 JYP327695:JYV327695 KIL327695:KIR327695 KSH327695:KSN327695 LCD327695:LCJ327695 LLZ327695:LMF327695 LVV327695:LWB327695 MFR327695:MFX327695 MPN327695:MPT327695 MZJ327695:MZP327695 NJF327695:NJL327695 NTB327695:NTH327695 OCX327695:ODD327695 OMT327695:OMZ327695 OWP327695:OWV327695 PGL327695:PGR327695 PQH327695:PQN327695 QAD327695:QAJ327695 QJZ327695:QKF327695 QTV327695:QUB327695 RDR327695:RDX327695 RNN327695:RNT327695 RXJ327695:RXP327695 SHF327695:SHL327695 SRB327695:SRH327695 TAX327695:TBD327695 TKT327695:TKZ327695 TUP327695:TUV327695 UEL327695:UER327695 UOH327695:UON327695 UYD327695:UYJ327695 VHZ327695:VIF327695 VRV327695:VSB327695 WBR327695:WBX327695 WLN327695:WLT327695 WVJ327695:WVP327695 B393231:H393231 IX393231:JD393231 ST393231:SZ393231 ACP393231:ACV393231 AML393231:AMR393231 AWH393231:AWN393231 BGD393231:BGJ393231 BPZ393231:BQF393231 BZV393231:CAB393231 CJR393231:CJX393231 CTN393231:CTT393231 DDJ393231:DDP393231 DNF393231:DNL393231 DXB393231:DXH393231 EGX393231:EHD393231 EQT393231:EQZ393231 FAP393231:FAV393231 FKL393231:FKR393231 FUH393231:FUN393231 GED393231:GEJ393231 GNZ393231:GOF393231 GXV393231:GYB393231 HHR393231:HHX393231 HRN393231:HRT393231 IBJ393231:IBP393231 ILF393231:ILL393231 IVB393231:IVH393231 JEX393231:JFD393231 JOT393231:JOZ393231 JYP393231:JYV393231 KIL393231:KIR393231 KSH393231:KSN393231 LCD393231:LCJ393231 LLZ393231:LMF393231 LVV393231:LWB393231 MFR393231:MFX393231 MPN393231:MPT393231 MZJ393231:MZP393231 NJF393231:NJL393231 NTB393231:NTH393231 OCX393231:ODD393231 OMT393231:OMZ393231 OWP393231:OWV393231 PGL393231:PGR393231 PQH393231:PQN393231 QAD393231:QAJ393231 QJZ393231:QKF393231 QTV393231:QUB393231 RDR393231:RDX393231 RNN393231:RNT393231 RXJ393231:RXP393231 SHF393231:SHL393231 SRB393231:SRH393231 TAX393231:TBD393231 TKT393231:TKZ393231 TUP393231:TUV393231 UEL393231:UER393231 UOH393231:UON393231 UYD393231:UYJ393231 VHZ393231:VIF393231 VRV393231:VSB393231 WBR393231:WBX393231 WLN393231:WLT393231 WVJ393231:WVP393231 B458767:H458767 IX458767:JD458767 ST458767:SZ458767 ACP458767:ACV458767 AML458767:AMR458767 AWH458767:AWN458767 BGD458767:BGJ458767 BPZ458767:BQF458767 BZV458767:CAB458767 CJR458767:CJX458767 CTN458767:CTT458767 DDJ458767:DDP458767 DNF458767:DNL458767 DXB458767:DXH458767 EGX458767:EHD458767 EQT458767:EQZ458767 FAP458767:FAV458767 FKL458767:FKR458767 FUH458767:FUN458767 GED458767:GEJ458767 GNZ458767:GOF458767 GXV458767:GYB458767 HHR458767:HHX458767 HRN458767:HRT458767 IBJ458767:IBP458767 ILF458767:ILL458767 IVB458767:IVH458767 JEX458767:JFD458767 JOT458767:JOZ458767 JYP458767:JYV458767 KIL458767:KIR458767 KSH458767:KSN458767 LCD458767:LCJ458767 LLZ458767:LMF458767 LVV458767:LWB458767 MFR458767:MFX458767 MPN458767:MPT458767 MZJ458767:MZP458767 NJF458767:NJL458767 NTB458767:NTH458767 OCX458767:ODD458767 OMT458767:OMZ458767 OWP458767:OWV458767 PGL458767:PGR458767 PQH458767:PQN458767 QAD458767:QAJ458767 QJZ458767:QKF458767 QTV458767:QUB458767 RDR458767:RDX458767 RNN458767:RNT458767 RXJ458767:RXP458767 SHF458767:SHL458767 SRB458767:SRH458767 TAX458767:TBD458767 TKT458767:TKZ458767 TUP458767:TUV458767 UEL458767:UER458767 UOH458767:UON458767 UYD458767:UYJ458767 VHZ458767:VIF458767 VRV458767:VSB458767 WBR458767:WBX458767 WLN458767:WLT458767 WVJ458767:WVP458767 B524303:H524303 IX524303:JD524303 ST524303:SZ524303 ACP524303:ACV524303 AML524303:AMR524303 AWH524303:AWN524303 BGD524303:BGJ524303 BPZ524303:BQF524303 BZV524303:CAB524303 CJR524303:CJX524303 CTN524303:CTT524303 DDJ524303:DDP524303 DNF524303:DNL524303 DXB524303:DXH524303 EGX524303:EHD524303 EQT524303:EQZ524303 FAP524303:FAV524303 FKL524303:FKR524303 FUH524303:FUN524303 GED524303:GEJ524303 GNZ524303:GOF524303 GXV524303:GYB524303 HHR524303:HHX524303 HRN524303:HRT524303 IBJ524303:IBP524303 ILF524303:ILL524303 IVB524303:IVH524303 JEX524303:JFD524303 JOT524303:JOZ524303 JYP524303:JYV524303 KIL524303:KIR524303 KSH524303:KSN524303 LCD524303:LCJ524303 LLZ524303:LMF524303 LVV524303:LWB524303 MFR524303:MFX524303 MPN524303:MPT524303 MZJ524303:MZP524303 NJF524303:NJL524303 NTB524303:NTH524303 OCX524303:ODD524303 OMT524303:OMZ524303 OWP524303:OWV524303 PGL524303:PGR524303 PQH524303:PQN524303 QAD524303:QAJ524303 QJZ524303:QKF524303 QTV524303:QUB524303 RDR524303:RDX524303 RNN524303:RNT524303 RXJ524303:RXP524303 SHF524303:SHL524303 SRB524303:SRH524303 TAX524303:TBD524303 TKT524303:TKZ524303 TUP524303:TUV524303 UEL524303:UER524303 UOH524303:UON524303 UYD524303:UYJ524303 VHZ524303:VIF524303 VRV524303:VSB524303 WBR524303:WBX524303 WLN524303:WLT524303 WVJ524303:WVP524303 B589839:H589839 IX589839:JD589839 ST589839:SZ589839 ACP589839:ACV589839 AML589839:AMR589839 AWH589839:AWN589839 BGD589839:BGJ589839 BPZ589839:BQF589839 BZV589839:CAB589839 CJR589839:CJX589839 CTN589839:CTT589839 DDJ589839:DDP589839 DNF589839:DNL589839 DXB589839:DXH589839 EGX589839:EHD589839 EQT589839:EQZ589839 FAP589839:FAV589839 FKL589839:FKR589839 FUH589839:FUN589839 GED589839:GEJ589839 GNZ589839:GOF589839 GXV589839:GYB589839 HHR589839:HHX589839 HRN589839:HRT589839 IBJ589839:IBP589839 ILF589839:ILL589839 IVB589839:IVH589839 JEX589839:JFD589839 JOT589839:JOZ589839 JYP589839:JYV589839 KIL589839:KIR589839 KSH589839:KSN589839 LCD589839:LCJ589839 LLZ589839:LMF589839 LVV589839:LWB589839 MFR589839:MFX589839 MPN589839:MPT589839 MZJ589839:MZP589839 NJF589839:NJL589839 NTB589839:NTH589839 OCX589839:ODD589839 OMT589839:OMZ589839 OWP589839:OWV589839 PGL589839:PGR589839 PQH589839:PQN589839 QAD589839:QAJ589839 QJZ589839:QKF589839 QTV589839:QUB589839 RDR589839:RDX589839 RNN589839:RNT589839 RXJ589839:RXP589839 SHF589839:SHL589839 SRB589839:SRH589839 TAX589839:TBD589839 TKT589839:TKZ589839 TUP589839:TUV589839 UEL589839:UER589839 UOH589839:UON589839 UYD589839:UYJ589839 VHZ589839:VIF589839 VRV589839:VSB589839 WBR589839:WBX589839 WLN589839:WLT589839 WVJ589839:WVP589839 B655375:H655375 IX655375:JD655375 ST655375:SZ655375 ACP655375:ACV655375 AML655375:AMR655375 AWH655375:AWN655375 BGD655375:BGJ655375 BPZ655375:BQF655375 BZV655375:CAB655375 CJR655375:CJX655375 CTN655375:CTT655375 DDJ655375:DDP655375 DNF655375:DNL655375 DXB655375:DXH655375 EGX655375:EHD655375 EQT655375:EQZ655375 FAP655375:FAV655375 FKL655375:FKR655375 FUH655375:FUN655375 GED655375:GEJ655375 GNZ655375:GOF655375 GXV655375:GYB655375 HHR655375:HHX655375 HRN655375:HRT655375 IBJ655375:IBP655375 ILF655375:ILL655375 IVB655375:IVH655375 JEX655375:JFD655375 JOT655375:JOZ655375 JYP655375:JYV655375 KIL655375:KIR655375 KSH655375:KSN655375 LCD655375:LCJ655375 LLZ655375:LMF655375 LVV655375:LWB655375 MFR655375:MFX655375 MPN655375:MPT655375 MZJ655375:MZP655375 NJF655375:NJL655375 NTB655375:NTH655375 OCX655375:ODD655375 OMT655375:OMZ655375 OWP655375:OWV655375 PGL655375:PGR655375 PQH655375:PQN655375 QAD655375:QAJ655375 QJZ655375:QKF655375 QTV655375:QUB655375 RDR655375:RDX655375 RNN655375:RNT655375 RXJ655375:RXP655375 SHF655375:SHL655375 SRB655375:SRH655375 TAX655375:TBD655375 TKT655375:TKZ655375 TUP655375:TUV655375 UEL655375:UER655375 UOH655375:UON655375 UYD655375:UYJ655375 VHZ655375:VIF655375 VRV655375:VSB655375 WBR655375:WBX655375 WLN655375:WLT655375 WVJ655375:WVP655375 B720911:H720911 IX720911:JD720911 ST720911:SZ720911 ACP720911:ACV720911 AML720911:AMR720911 AWH720911:AWN720911 BGD720911:BGJ720911 BPZ720911:BQF720911 BZV720911:CAB720911 CJR720911:CJX720911 CTN720911:CTT720911 DDJ720911:DDP720911 DNF720911:DNL720911 DXB720911:DXH720911 EGX720911:EHD720911 EQT720911:EQZ720911 FAP720911:FAV720911 FKL720911:FKR720911 FUH720911:FUN720911 GED720911:GEJ720911 GNZ720911:GOF720911 GXV720911:GYB720911 HHR720911:HHX720911 HRN720911:HRT720911 IBJ720911:IBP720911 ILF720911:ILL720911 IVB720911:IVH720911 JEX720911:JFD720911 JOT720911:JOZ720911 JYP720911:JYV720911 KIL720911:KIR720911 KSH720911:KSN720911 LCD720911:LCJ720911 LLZ720911:LMF720911 LVV720911:LWB720911 MFR720911:MFX720911 MPN720911:MPT720911 MZJ720911:MZP720911 NJF720911:NJL720911 NTB720911:NTH720911 OCX720911:ODD720911 OMT720911:OMZ720911 OWP720911:OWV720911 PGL720911:PGR720911 PQH720911:PQN720911 QAD720911:QAJ720911 QJZ720911:QKF720911 QTV720911:QUB720911 RDR720911:RDX720911 RNN720911:RNT720911 RXJ720911:RXP720911 SHF720911:SHL720911 SRB720911:SRH720911 TAX720911:TBD720911 TKT720911:TKZ720911 TUP720911:TUV720911 UEL720911:UER720911 UOH720911:UON720911 UYD720911:UYJ720911 VHZ720911:VIF720911 VRV720911:VSB720911 WBR720911:WBX720911 WLN720911:WLT720911 WVJ720911:WVP720911 B786447:H786447 IX786447:JD786447 ST786447:SZ786447 ACP786447:ACV786447 AML786447:AMR786447 AWH786447:AWN786447 BGD786447:BGJ786447 BPZ786447:BQF786447 BZV786447:CAB786447 CJR786447:CJX786447 CTN786447:CTT786447 DDJ786447:DDP786447 DNF786447:DNL786447 DXB786447:DXH786447 EGX786447:EHD786447 EQT786447:EQZ786447 FAP786447:FAV786447 FKL786447:FKR786447 FUH786447:FUN786447 GED786447:GEJ786447 GNZ786447:GOF786447 GXV786447:GYB786447 HHR786447:HHX786447 HRN786447:HRT786447 IBJ786447:IBP786447 ILF786447:ILL786447 IVB786447:IVH786447 JEX786447:JFD786447 JOT786447:JOZ786447 JYP786447:JYV786447 KIL786447:KIR786447 KSH786447:KSN786447 LCD786447:LCJ786447 LLZ786447:LMF786447 LVV786447:LWB786447 MFR786447:MFX786447 MPN786447:MPT786447 MZJ786447:MZP786447 NJF786447:NJL786447 NTB786447:NTH786447 OCX786447:ODD786447 OMT786447:OMZ786447 OWP786447:OWV786447 PGL786447:PGR786447 PQH786447:PQN786447 QAD786447:QAJ786447 QJZ786447:QKF786447 QTV786447:QUB786447 RDR786447:RDX786447 RNN786447:RNT786447 RXJ786447:RXP786447 SHF786447:SHL786447 SRB786447:SRH786447 TAX786447:TBD786447 TKT786447:TKZ786447 TUP786447:TUV786447 UEL786447:UER786447 UOH786447:UON786447 UYD786447:UYJ786447 VHZ786447:VIF786447 VRV786447:VSB786447 WBR786447:WBX786447 WLN786447:WLT786447 WVJ786447:WVP786447 B851983:H851983 IX851983:JD851983 ST851983:SZ851983 ACP851983:ACV851983 AML851983:AMR851983 AWH851983:AWN851983 BGD851983:BGJ851983 BPZ851983:BQF851983 BZV851983:CAB851983 CJR851983:CJX851983 CTN851983:CTT851983 DDJ851983:DDP851983 DNF851983:DNL851983 DXB851983:DXH851983 EGX851983:EHD851983 EQT851983:EQZ851983 FAP851983:FAV851983 FKL851983:FKR851983 FUH851983:FUN851983 GED851983:GEJ851983 GNZ851983:GOF851983 GXV851983:GYB851983 HHR851983:HHX851983 HRN851983:HRT851983 IBJ851983:IBP851983 ILF851983:ILL851983 IVB851983:IVH851983 JEX851983:JFD851983 JOT851983:JOZ851983 JYP851983:JYV851983 KIL851983:KIR851983 KSH851983:KSN851983 LCD851983:LCJ851983 LLZ851983:LMF851983 LVV851983:LWB851983 MFR851983:MFX851983 MPN851983:MPT851983 MZJ851983:MZP851983 NJF851983:NJL851983 NTB851983:NTH851983 OCX851983:ODD851983 OMT851983:OMZ851983 OWP851983:OWV851983 PGL851983:PGR851983 PQH851983:PQN851983 QAD851983:QAJ851983 QJZ851983:QKF851983 QTV851983:QUB851983 RDR851983:RDX851983 RNN851983:RNT851983 RXJ851983:RXP851983 SHF851983:SHL851983 SRB851983:SRH851983 TAX851983:TBD851983 TKT851983:TKZ851983 TUP851983:TUV851983 UEL851983:UER851983 UOH851983:UON851983 UYD851983:UYJ851983 VHZ851983:VIF851983 VRV851983:VSB851983 WBR851983:WBX851983 WLN851983:WLT851983 WVJ851983:WVP851983 B917519:H917519 IX917519:JD917519 ST917519:SZ917519 ACP917519:ACV917519 AML917519:AMR917519 AWH917519:AWN917519 BGD917519:BGJ917519 BPZ917519:BQF917519 BZV917519:CAB917519 CJR917519:CJX917519 CTN917519:CTT917519 DDJ917519:DDP917519 DNF917519:DNL917519 DXB917519:DXH917519 EGX917519:EHD917519 EQT917519:EQZ917519 FAP917519:FAV917519 FKL917519:FKR917519 FUH917519:FUN917519 GED917519:GEJ917519 GNZ917519:GOF917519 GXV917519:GYB917519 HHR917519:HHX917519 HRN917519:HRT917519 IBJ917519:IBP917519 ILF917519:ILL917519 IVB917519:IVH917519 JEX917519:JFD917519 JOT917519:JOZ917519 JYP917519:JYV917519 KIL917519:KIR917519 KSH917519:KSN917519 LCD917519:LCJ917519 LLZ917519:LMF917519 LVV917519:LWB917519 MFR917519:MFX917519 MPN917519:MPT917519 MZJ917519:MZP917519 NJF917519:NJL917519 NTB917519:NTH917519 OCX917519:ODD917519 OMT917519:OMZ917519 OWP917519:OWV917519 PGL917519:PGR917519 PQH917519:PQN917519 QAD917519:QAJ917519 QJZ917519:QKF917519 QTV917519:QUB917519 RDR917519:RDX917519 RNN917519:RNT917519 RXJ917519:RXP917519 SHF917519:SHL917519 SRB917519:SRH917519 TAX917519:TBD917519 TKT917519:TKZ917519 TUP917519:TUV917519 UEL917519:UER917519 UOH917519:UON917519 UYD917519:UYJ917519 VHZ917519:VIF917519 VRV917519:VSB917519 WBR917519:WBX917519 WLN917519:WLT917519 WVJ917519:WVP917519 B983055:H983055 IX983055:JD983055 ST983055:SZ983055 ACP983055:ACV983055 AML983055:AMR983055 AWH983055:AWN983055 BGD983055:BGJ983055 BPZ983055:BQF983055 BZV983055:CAB983055 CJR983055:CJX983055 CTN983055:CTT983055 DDJ983055:DDP983055 DNF983055:DNL983055 DXB983055:DXH983055 EGX983055:EHD983055 EQT983055:EQZ983055 FAP983055:FAV983055 FKL983055:FKR983055 FUH983055:FUN983055 GED983055:GEJ983055 GNZ983055:GOF983055 GXV983055:GYB983055 HHR983055:HHX983055 HRN983055:HRT983055 IBJ983055:IBP983055 ILF983055:ILL983055 IVB983055:IVH983055 JEX983055:JFD983055 JOT983055:JOZ983055 JYP983055:JYV983055 KIL983055:KIR983055 KSH983055:KSN983055 LCD983055:LCJ983055 LLZ983055:LMF983055 LVV983055:LWB983055 MFR983055:MFX983055 MPN983055:MPT983055 MZJ983055:MZP983055 NJF983055:NJL983055 NTB983055:NTH983055 OCX983055:ODD983055 OMT983055:OMZ983055 OWP983055:OWV983055 PGL983055:PGR983055 PQH983055:PQN983055 QAD983055:QAJ983055 QJZ983055:QKF983055 QTV983055:QUB983055 RDR983055:RDX983055 RNN983055:RNT983055 RXJ983055:RXP983055 SHF983055:SHL983055 SRB983055:SRH983055 TAX983055:TBD983055 TKT983055:TKZ983055 TUP983055:TUV983055 UEL983055:UER983055 UOH983055:UON983055 UYD983055:UYJ983055 VHZ983055:VIF983055 VRV983055:VSB983055 WBR983055:WBX983055 WLN983055:WLT983055 D10:H10 C7 D7:H8 B7:B8 B10" xr:uid="{2E2A97E7-7F4D-488D-BB46-A230C4D1DC23}">
      <formula1>$BL$2:$BL$6</formula1>
    </dataValidation>
    <dataValidation type="list" allowBlank="1" showInputMessage="1" showErrorMessage="1" sqref="WVJ983061:WVR983061 IX17:JF17 ST17:TB17 ACP17:ACX17 AML17:AMT17 AWH17:AWP17 BGD17:BGL17 BPZ17:BQH17 BZV17:CAD17 CJR17:CJZ17 CTN17:CTV17 DDJ17:DDR17 DNF17:DNN17 DXB17:DXJ17 EGX17:EHF17 EQT17:ERB17 FAP17:FAX17 FKL17:FKT17 FUH17:FUP17 GED17:GEL17 GNZ17:GOH17 GXV17:GYD17 HHR17:HHZ17 HRN17:HRV17 IBJ17:IBR17 ILF17:ILN17 IVB17:IVJ17 JEX17:JFF17 JOT17:JPB17 JYP17:JYX17 KIL17:KIT17 KSH17:KSP17 LCD17:LCL17 LLZ17:LMH17 LVV17:LWD17 MFR17:MFZ17 MPN17:MPV17 MZJ17:MZR17 NJF17:NJN17 NTB17:NTJ17 OCX17:ODF17 OMT17:ONB17 OWP17:OWX17 PGL17:PGT17 PQH17:PQP17 QAD17:QAL17 QJZ17:QKH17 QTV17:QUD17 RDR17:RDZ17 RNN17:RNV17 RXJ17:RXR17 SHF17:SHN17 SRB17:SRJ17 TAX17:TBF17 TKT17:TLB17 TUP17:TUX17 UEL17:UET17 UOH17:UOP17 UYD17:UYL17 VHZ17:VIH17 VRV17:VSD17 WBR17:WBZ17 WLN17:WLV17 WVJ17:WVR17 B65557:J65557 IX65557:JF65557 ST65557:TB65557 ACP65557:ACX65557 AML65557:AMT65557 AWH65557:AWP65557 BGD65557:BGL65557 BPZ65557:BQH65557 BZV65557:CAD65557 CJR65557:CJZ65557 CTN65557:CTV65557 DDJ65557:DDR65557 DNF65557:DNN65557 DXB65557:DXJ65557 EGX65557:EHF65557 EQT65557:ERB65557 FAP65557:FAX65557 FKL65557:FKT65557 FUH65557:FUP65557 GED65557:GEL65557 GNZ65557:GOH65557 GXV65557:GYD65557 HHR65557:HHZ65557 HRN65557:HRV65557 IBJ65557:IBR65557 ILF65557:ILN65557 IVB65557:IVJ65557 JEX65557:JFF65557 JOT65557:JPB65557 JYP65557:JYX65557 KIL65557:KIT65557 KSH65557:KSP65557 LCD65557:LCL65557 LLZ65557:LMH65557 LVV65557:LWD65557 MFR65557:MFZ65557 MPN65557:MPV65557 MZJ65557:MZR65557 NJF65557:NJN65557 NTB65557:NTJ65557 OCX65557:ODF65557 OMT65557:ONB65557 OWP65557:OWX65557 PGL65557:PGT65557 PQH65557:PQP65557 QAD65557:QAL65557 QJZ65557:QKH65557 QTV65557:QUD65557 RDR65557:RDZ65557 RNN65557:RNV65557 RXJ65557:RXR65557 SHF65557:SHN65557 SRB65557:SRJ65557 TAX65557:TBF65557 TKT65557:TLB65557 TUP65557:TUX65557 UEL65557:UET65557 UOH65557:UOP65557 UYD65557:UYL65557 VHZ65557:VIH65557 VRV65557:VSD65557 WBR65557:WBZ65557 WLN65557:WLV65557 WVJ65557:WVR65557 B131093:J131093 IX131093:JF131093 ST131093:TB131093 ACP131093:ACX131093 AML131093:AMT131093 AWH131093:AWP131093 BGD131093:BGL131093 BPZ131093:BQH131093 BZV131093:CAD131093 CJR131093:CJZ131093 CTN131093:CTV131093 DDJ131093:DDR131093 DNF131093:DNN131093 DXB131093:DXJ131093 EGX131093:EHF131093 EQT131093:ERB131093 FAP131093:FAX131093 FKL131093:FKT131093 FUH131093:FUP131093 GED131093:GEL131093 GNZ131093:GOH131093 GXV131093:GYD131093 HHR131093:HHZ131093 HRN131093:HRV131093 IBJ131093:IBR131093 ILF131093:ILN131093 IVB131093:IVJ131093 JEX131093:JFF131093 JOT131093:JPB131093 JYP131093:JYX131093 KIL131093:KIT131093 KSH131093:KSP131093 LCD131093:LCL131093 LLZ131093:LMH131093 LVV131093:LWD131093 MFR131093:MFZ131093 MPN131093:MPV131093 MZJ131093:MZR131093 NJF131093:NJN131093 NTB131093:NTJ131093 OCX131093:ODF131093 OMT131093:ONB131093 OWP131093:OWX131093 PGL131093:PGT131093 PQH131093:PQP131093 QAD131093:QAL131093 QJZ131093:QKH131093 QTV131093:QUD131093 RDR131093:RDZ131093 RNN131093:RNV131093 RXJ131093:RXR131093 SHF131093:SHN131093 SRB131093:SRJ131093 TAX131093:TBF131093 TKT131093:TLB131093 TUP131093:TUX131093 UEL131093:UET131093 UOH131093:UOP131093 UYD131093:UYL131093 VHZ131093:VIH131093 VRV131093:VSD131093 WBR131093:WBZ131093 WLN131093:WLV131093 WVJ131093:WVR131093 B196629:J196629 IX196629:JF196629 ST196629:TB196629 ACP196629:ACX196629 AML196629:AMT196629 AWH196629:AWP196629 BGD196629:BGL196629 BPZ196629:BQH196629 BZV196629:CAD196629 CJR196629:CJZ196629 CTN196629:CTV196629 DDJ196629:DDR196629 DNF196629:DNN196629 DXB196629:DXJ196629 EGX196629:EHF196629 EQT196629:ERB196629 FAP196629:FAX196629 FKL196629:FKT196629 FUH196629:FUP196629 GED196629:GEL196629 GNZ196629:GOH196629 GXV196629:GYD196629 HHR196629:HHZ196629 HRN196629:HRV196629 IBJ196629:IBR196629 ILF196629:ILN196629 IVB196629:IVJ196629 JEX196629:JFF196629 JOT196629:JPB196629 JYP196629:JYX196629 KIL196629:KIT196629 KSH196629:KSP196629 LCD196629:LCL196629 LLZ196629:LMH196629 LVV196629:LWD196629 MFR196629:MFZ196629 MPN196629:MPV196629 MZJ196629:MZR196629 NJF196629:NJN196629 NTB196629:NTJ196629 OCX196629:ODF196629 OMT196629:ONB196629 OWP196629:OWX196629 PGL196629:PGT196629 PQH196629:PQP196629 QAD196629:QAL196629 QJZ196629:QKH196629 QTV196629:QUD196629 RDR196629:RDZ196629 RNN196629:RNV196629 RXJ196629:RXR196629 SHF196629:SHN196629 SRB196629:SRJ196629 TAX196629:TBF196629 TKT196629:TLB196629 TUP196629:TUX196629 UEL196629:UET196629 UOH196629:UOP196629 UYD196629:UYL196629 VHZ196629:VIH196629 VRV196629:VSD196629 WBR196629:WBZ196629 WLN196629:WLV196629 WVJ196629:WVR196629 B262165:J262165 IX262165:JF262165 ST262165:TB262165 ACP262165:ACX262165 AML262165:AMT262165 AWH262165:AWP262165 BGD262165:BGL262165 BPZ262165:BQH262165 BZV262165:CAD262165 CJR262165:CJZ262165 CTN262165:CTV262165 DDJ262165:DDR262165 DNF262165:DNN262165 DXB262165:DXJ262165 EGX262165:EHF262165 EQT262165:ERB262165 FAP262165:FAX262165 FKL262165:FKT262165 FUH262165:FUP262165 GED262165:GEL262165 GNZ262165:GOH262165 GXV262165:GYD262165 HHR262165:HHZ262165 HRN262165:HRV262165 IBJ262165:IBR262165 ILF262165:ILN262165 IVB262165:IVJ262165 JEX262165:JFF262165 JOT262165:JPB262165 JYP262165:JYX262165 KIL262165:KIT262165 KSH262165:KSP262165 LCD262165:LCL262165 LLZ262165:LMH262165 LVV262165:LWD262165 MFR262165:MFZ262165 MPN262165:MPV262165 MZJ262165:MZR262165 NJF262165:NJN262165 NTB262165:NTJ262165 OCX262165:ODF262165 OMT262165:ONB262165 OWP262165:OWX262165 PGL262165:PGT262165 PQH262165:PQP262165 QAD262165:QAL262165 QJZ262165:QKH262165 QTV262165:QUD262165 RDR262165:RDZ262165 RNN262165:RNV262165 RXJ262165:RXR262165 SHF262165:SHN262165 SRB262165:SRJ262165 TAX262165:TBF262165 TKT262165:TLB262165 TUP262165:TUX262165 UEL262165:UET262165 UOH262165:UOP262165 UYD262165:UYL262165 VHZ262165:VIH262165 VRV262165:VSD262165 WBR262165:WBZ262165 WLN262165:WLV262165 WVJ262165:WVR262165 B327701:J327701 IX327701:JF327701 ST327701:TB327701 ACP327701:ACX327701 AML327701:AMT327701 AWH327701:AWP327701 BGD327701:BGL327701 BPZ327701:BQH327701 BZV327701:CAD327701 CJR327701:CJZ327701 CTN327701:CTV327701 DDJ327701:DDR327701 DNF327701:DNN327701 DXB327701:DXJ327701 EGX327701:EHF327701 EQT327701:ERB327701 FAP327701:FAX327701 FKL327701:FKT327701 FUH327701:FUP327701 GED327701:GEL327701 GNZ327701:GOH327701 GXV327701:GYD327701 HHR327701:HHZ327701 HRN327701:HRV327701 IBJ327701:IBR327701 ILF327701:ILN327701 IVB327701:IVJ327701 JEX327701:JFF327701 JOT327701:JPB327701 JYP327701:JYX327701 KIL327701:KIT327701 KSH327701:KSP327701 LCD327701:LCL327701 LLZ327701:LMH327701 LVV327701:LWD327701 MFR327701:MFZ327701 MPN327701:MPV327701 MZJ327701:MZR327701 NJF327701:NJN327701 NTB327701:NTJ327701 OCX327701:ODF327701 OMT327701:ONB327701 OWP327701:OWX327701 PGL327701:PGT327701 PQH327701:PQP327701 QAD327701:QAL327701 QJZ327701:QKH327701 QTV327701:QUD327701 RDR327701:RDZ327701 RNN327701:RNV327701 RXJ327701:RXR327701 SHF327701:SHN327701 SRB327701:SRJ327701 TAX327701:TBF327701 TKT327701:TLB327701 TUP327701:TUX327701 UEL327701:UET327701 UOH327701:UOP327701 UYD327701:UYL327701 VHZ327701:VIH327701 VRV327701:VSD327701 WBR327701:WBZ327701 WLN327701:WLV327701 WVJ327701:WVR327701 B393237:J393237 IX393237:JF393237 ST393237:TB393237 ACP393237:ACX393237 AML393237:AMT393237 AWH393237:AWP393237 BGD393237:BGL393237 BPZ393237:BQH393237 BZV393237:CAD393237 CJR393237:CJZ393237 CTN393237:CTV393237 DDJ393237:DDR393237 DNF393237:DNN393237 DXB393237:DXJ393237 EGX393237:EHF393237 EQT393237:ERB393237 FAP393237:FAX393237 FKL393237:FKT393237 FUH393237:FUP393237 GED393237:GEL393237 GNZ393237:GOH393237 GXV393237:GYD393237 HHR393237:HHZ393237 HRN393237:HRV393237 IBJ393237:IBR393237 ILF393237:ILN393237 IVB393237:IVJ393237 JEX393237:JFF393237 JOT393237:JPB393237 JYP393237:JYX393237 KIL393237:KIT393237 KSH393237:KSP393237 LCD393237:LCL393237 LLZ393237:LMH393237 LVV393237:LWD393237 MFR393237:MFZ393237 MPN393237:MPV393237 MZJ393237:MZR393237 NJF393237:NJN393237 NTB393237:NTJ393237 OCX393237:ODF393237 OMT393237:ONB393237 OWP393237:OWX393237 PGL393237:PGT393237 PQH393237:PQP393237 QAD393237:QAL393237 QJZ393237:QKH393237 QTV393237:QUD393237 RDR393237:RDZ393237 RNN393237:RNV393237 RXJ393237:RXR393237 SHF393237:SHN393237 SRB393237:SRJ393237 TAX393237:TBF393237 TKT393237:TLB393237 TUP393237:TUX393237 UEL393237:UET393237 UOH393237:UOP393237 UYD393237:UYL393237 VHZ393237:VIH393237 VRV393237:VSD393237 WBR393237:WBZ393237 WLN393237:WLV393237 WVJ393237:WVR393237 B458773:J458773 IX458773:JF458773 ST458773:TB458773 ACP458773:ACX458773 AML458773:AMT458773 AWH458773:AWP458773 BGD458773:BGL458773 BPZ458773:BQH458773 BZV458773:CAD458773 CJR458773:CJZ458773 CTN458773:CTV458773 DDJ458773:DDR458773 DNF458773:DNN458773 DXB458773:DXJ458773 EGX458773:EHF458773 EQT458773:ERB458773 FAP458773:FAX458773 FKL458773:FKT458773 FUH458773:FUP458773 GED458773:GEL458773 GNZ458773:GOH458773 GXV458773:GYD458773 HHR458773:HHZ458773 HRN458773:HRV458773 IBJ458773:IBR458773 ILF458773:ILN458773 IVB458773:IVJ458773 JEX458773:JFF458773 JOT458773:JPB458773 JYP458773:JYX458773 KIL458773:KIT458773 KSH458773:KSP458773 LCD458773:LCL458773 LLZ458773:LMH458773 LVV458773:LWD458773 MFR458773:MFZ458773 MPN458773:MPV458773 MZJ458773:MZR458773 NJF458773:NJN458773 NTB458773:NTJ458773 OCX458773:ODF458773 OMT458773:ONB458773 OWP458773:OWX458773 PGL458773:PGT458773 PQH458773:PQP458773 QAD458773:QAL458773 QJZ458773:QKH458773 QTV458773:QUD458773 RDR458773:RDZ458773 RNN458773:RNV458773 RXJ458773:RXR458773 SHF458773:SHN458773 SRB458773:SRJ458773 TAX458773:TBF458773 TKT458773:TLB458773 TUP458773:TUX458773 UEL458773:UET458773 UOH458773:UOP458773 UYD458773:UYL458773 VHZ458773:VIH458773 VRV458773:VSD458773 WBR458773:WBZ458773 WLN458773:WLV458773 WVJ458773:WVR458773 B524309:J524309 IX524309:JF524309 ST524309:TB524309 ACP524309:ACX524309 AML524309:AMT524309 AWH524309:AWP524309 BGD524309:BGL524309 BPZ524309:BQH524309 BZV524309:CAD524309 CJR524309:CJZ524309 CTN524309:CTV524309 DDJ524309:DDR524309 DNF524309:DNN524309 DXB524309:DXJ524309 EGX524309:EHF524309 EQT524309:ERB524309 FAP524309:FAX524309 FKL524309:FKT524309 FUH524309:FUP524309 GED524309:GEL524309 GNZ524309:GOH524309 GXV524309:GYD524309 HHR524309:HHZ524309 HRN524309:HRV524309 IBJ524309:IBR524309 ILF524309:ILN524309 IVB524309:IVJ524309 JEX524309:JFF524309 JOT524309:JPB524309 JYP524309:JYX524309 KIL524309:KIT524309 KSH524309:KSP524309 LCD524309:LCL524309 LLZ524309:LMH524309 LVV524309:LWD524309 MFR524309:MFZ524309 MPN524309:MPV524309 MZJ524309:MZR524309 NJF524309:NJN524309 NTB524309:NTJ524309 OCX524309:ODF524309 OMT524309:ONB524309 OWP524309:OWX524309 PGL524309:PGT524309 PQH524309:PQP524309 QAD524309:QAL524309 QJZ524309:QKH524309 QTV524309:QUD524309 RDR524309:RDZ524309 RNN524309:RNV524309 RXJ524309:RXR524309 SHF524309:SHN524309 SRB524309:SRJ524309 TAX524309:TBF524309 TKT524309:TLB524309 TUP524309:TUX524309 UEL524309:UET524309 UOH524309:UOP524309 UYD524309:UYL524309 VHZ524309:VIH524309 VRV524309:VSD524309 WBR524309:WBZ524309 WLN524309:WLV524309 WVJ524309:WVR524309 B589845:J589845 IX589845:JF589845 ST589845:TB589845 ACP589845:ACX589845 AML589845:AMT589845 AWH589845:AWP589845 BGD589845:BGL589845 BPZ589845:BQH589845 BZV589845:CAD589845 CJR589845:CJZ589845 CTN589845:CTV589845 DDJ589845:DDR589845 DNF589845:DNN589845 DXB589845:DXJ589845 EGX589845:EHF589845 EQT589845:ERB589845 FAP589845:FAX589845 FKL589845:FKT589845 FUH589845:FUP589845 GED589845:GEL589845 GNZ589845:GOH589845 GXV589845:GYD589845 HHR589845:HHZ589845 HRN589845:HRV589845 IBJ589845:IBR589845 ILF589845:ILN589845 IVB589845:IVJ589845 JEX589845:JFF589845 JOT589845:JPB589845 JYP589845:JYX589845 KIL589845:KIT589845 KSH589845:KSP589845 LCD589845:LCL589845 LLZ589845:LMH589845 LVV589845:LWD589845 MFR589845:MFZ589845 MPN589845:MPV589845 MZJ589845:MZR589845 NJF589845:NJN589845 NTB589845:NTJ589845 OCX589845:ODF589845 OMT589845:ONB589845 OWP589845:OWX589845 PGL589845:PGT589845 PQH589845:PQP589845 QAD589845:QAL589845 QJZ589845:QKH589845 QTV589845:QUD589845 RDR589845:RDZ589845 RNN589845:RNV589845 RXJ589845:RXR589845 SHF589845:SHN589845 SRB589845:SRJ589845 TAX589845:TBF589845 TKT589845:TLB589845 TUP589845:TUX589845 UEL589845:UET589845 UOH589845:UOP589845 UYD589845:UYL589845 VHZ589845:VIH589845 VRV589845:VSD589845 WBR589845:WBZ589845 WLN589845:WLV589845 WVJ589845:WVR589845 B655381:J655381 IX655381:JF655381 ST655381:TB655381 ACP655381:ACX655381 AML655381:AMT655381 AWH655381:AWP655381 BGD655381:BGL655381 BPZ655381:BQH655381 BZV655381:CAD655381 CJR655381:CJZ655381 CTN655381:CTV655381 DDJ655381:DDR655381 DNF655381:DNN655381 DXB655381:DXJ655381 EGX655381:EHF655381 EQT655381:ERB655381 FAP655381:FAX655381 FKL655381:FKT655381 FUH655381:FUP655381 GED655381:GEL655381 GNZ655381:GOH655381 GXV655381:GYD655381 HHR655381:HHZ655381 HRN655381:HRV655381 IBJ655381:IBR655381 ILF655381:ILN655381 IVB655381:IVJ655381 JEX655381:JFF655381 JOT655381:JPB655381 JYP655381:JYX655381 KIL655381:KIT655381 KSH655381:KSP655381 LCD655381:LCL655381 LLZ655381:LMH655381 LVV655381:LWD655381 MFR655381:MFZ655381 MPN655381:MPV655381 MZJ655381:MZR655381 NJF655381:NJN655381 NTB655381:NTJ655381 OCX655381:ODF655381 OMT655381:ONB655381 OWP655381:OWX655381 PGL655381:PGT655381 PQH655381:PQP655381 QAD655381:QAL655381 QJZ655381:QKH655381 QTV655381:QUD655381 RDR655381:RDZ655381 RNN655381:RNV655381 RXJ655381:RXR655381 SHF655381:SHN655381 SRB655381:SRJ655381 TAX655381:TBF655381 TKT655381:TLB655381 TUP655381:TUX655381 UEL655381:UET655381 UOH655381:UOP655381 UYD655381:UYL655381 VHZ655381:VIH655381 VRV655381:VSD655381 WBR655381:WBZ655381 WLN655381:WLV655381 WVJ655381:WVR655381 B720917:J720917 IX720917:JF720917 ST720917:TB720917 ACP720917:ACX720917 AML720917:AMT720917 AWH720917:AWP720917 BGD720917:BGL720917 BPZ720917:BQH720917 BZV720917:CAD720917 CJR720917:CJZ720917 CTN720917:CTV720917 DDJ720917:DDR720917 DNF720917:DNN720917 DXB720917:DXJ720917 EGX720917:EHF720917 EQT720917:ERB720917 FAP720917:FAX720917 FKL720917:FKT720917 FUH720917:FUP720917 GED720917:GEL720917 GNZ720917:GOH720917 GXV720917:GYD720917 HHR720917:HHZ720917 HRN720917:HRV720917 IBJ720917:IBR720917 ILF720917:ILN720917 IVB720917:IVJ720917 JEX720917:JFF720917 JOT720917:JPB720917 JYP720917:JYX720917 KIL720917:KIT720917 KSH720917:KSP720917 LCD720917:LCL720917 LLZ720917:LMH720917 LVV720917:LWD720917 MFR720917:MFZ720917 MPN720917:MPV720917 MZJ720917:MZR720917 NJF720917:NJN720917 NTB720917:NTJ720917 OCX720917:ODF720917 OMT720917:ONB720917 OWP720917:OWX720917 PGL720917:PGT720917 PQH720917:PQP720917 QAD720917:QAL720917 QJZ720917:QKH720917 QTV720917:QUD720917 RDR720917:RDZ720917 RNN720917:RNV720917 RXJ720917:RXR720917 SHF720917:SHN720917 SRB720917:SRJ720917 TAX720917:TBF720917 TKT720917:TLB720917 TUP720917:TUX720917 UEL720917:UET720917 UOH720917:UOP720917 UYD720917:UYL720917 VHZ720917:VIH720917 VRV720917:VSD720917 WBR720917:WBZ720917 WLN720917:WLV720917 WVJ720917:WVR720917 B786453:J786453 IX786453:JF786453 ST786453:TB786453 ACP786453:ACX786453 AML786453:AMT786453 AWH786453:AWP786453 BGD786453:BGL786453 BPZ786453:BQH786453 BZV786453:CAD786453 CJR786453:CJZ786453 CTN786453:CTV786453 DDJ786453:DDR786453 DNF786453:DNN786453 DXB786453:DXJ786453 EGX786453:EHF786453 EQT786453:ERB786453 FAP786453:FAX786453 FKL786453:FKT786453 FUH786453:FUP786453 GED786453:GEL786453 GNZ786453:GOH786453 GXV786453:GYD786453 HHR786453:HHZ786453 HRN786453:HRV786453 IBJ786453:IBR786453 ILF786453:ILN786453 IVB786453:IVJ786453 JEX786453:JFF786453 JOT786453:JPB786453 JYP786453:JYX786453 KIL786453:KIT786453 KSH786453:KSP786453 LCD786453:LCL786453 LLZ786453:LMH786453 LVV786453:LWD786453 MFR786453:MFZ786453 MPN786453:MPV786453 MZJ786453:MZR786453 NJF786453:NJN786453 NTB786453:NTJ786453 OCX786453:ODF786453 OMT786453:ONB786453 OWP786453:OWX786453 PGL786453:PGT786453 PQH786453:PQP786453 QAD786453:QAL786453 QJZ786453:QKH786453 QTV786453:QUD786453 RDR786453:RDZ786453 RNN786453:RNV786453 RXJ786453:RXR786453 SHF786453:SHN786453 SRB786453:SRJ786453 TAX786453:TBF786453 TKT786453:TLB786453 TUP786453:TUX786453 UEL786453:UET786453 UOH786453:UOP786453 UYD786453:UYL786453 VHZ786453:VIH786453 VRV786453:VSD786453 WBR786453:WBZ786453 WLN786453:WLV786453 WVJ786453:WVR786453 B851989:J851989 IX851989:JF851989 ST851989:TB851989 ACP851989:ACX851989 AML851989:AMT851989 AWH851989:AWP851989 BGD851989:BGL851989 BPZ851989:BQH851989 BZV851989:CAD851989 CJR851989:CJZ851989 CTN851989:CTV851989 DDJ851989:DDR851989 DNF851989:DNN851989 DXB851989:DXJ851989 EGX851989:EHF851989 EQT851989:ERB851989 FAP851989:FAX851989 FKL851989:FKT851989 FUH851989:FUP851989 GED851989:GEL851989 GNZ851989:GOH851989 GXV851989:GYD851989 HHR851989:HHZ851989 HRN851989:HRV851989 IBJ851989:IBR851989 ILF851989:ILN851989 IVB851989:IVJ851989 JEX851989:JFF851989 JOT851989:JPB851989 JYP851989:JYX851989 KIL851989:KIT851989 KSH851989:KSP851989 LCD851989:LCL851989 LLZ851989:LMH851989 LVV851989:LWD851989 MFR851989:MFZ851989 MPN851989:MPV851989 MZJ851989:MZR851989 NJF851989:NJN851989 NTB851989:NTJ851989 OCX851989:ODF851989 OMT851989:ONB851989 OWP851989:OWX851989 PGL851989:PGT851989 PQH851989:PQP851989 QAD851989:QAL851989 QJZ851989:QKH851989 QTV851989:QUD851989 RDR851989:RDZ851989 RNN851989:RNV851989 RXJ851989:RXR851989 SHF851989:SHN851989 SRB851989:SRJ851989 TAX851989:TBF851989 TKT851989:TLB851989 TUP851989:TUX851989 UEL851989:UET851989 UOH851989:UOP851989 UYD851989:UYL851989 VHZ851989:VIH851989 VRV851989:VSD851989 WBR851989:WBZ851989 WLN851989:WLV851989 WVJ851989:WVR851989 B917525:J917525 IX917525:JF917525 ST917525:TB917525 ACP917525:ACX917525 AML917525:AMT917525 AWH917525:AWP917525 BGD917525:BGL917525 BPZ917525:BQH917525 BZV917525:CAD917525 CJR917525:CJZ917525 CTN917525:CTV917525 DDJ917525:DDR917525 DNF917525:DNN917525 DXB917525:DXJ917525 EGX917525:EHF917525 EQT917525:ERB917525 FAP917525:FAX917525 FKL917525:FKT917525 FUH917525:FUP917525 GED917525:GEL917525 GNZ917525:GOH917525 GXV917525:GYD917525 HHR917525:HHZ917525 HRN917525:HRV917525 IBJ917525:IBR917525 ILF917525:ILN917525 IVB917525:IVJ917525 JEX917525:JFF917525 JOT917525:JPB917525 JYP917525:JYX917525 KIL917525:KIT917525 KSH917525:KSP917525 LCD917525:LCL917525 LLZ917525:LMH917525 LVV917525:LWD917525 MFR917525:MFZ917525 MPN917525:MPV917525 MZJ917525:MZR917525 NJF917525:NJN917525 NTB917525:NTJ917525 OCX917525:ODF917525 OMT917525:ONB917525 OWP917525:OWX917525 PGL917525:PGT917525 PQH917525:PQP917525 QAD917525:QAL917525 QJZ917525:QKH917525 QTV917525:QUD917525 RDR917525:RDZ917525 RNN917525:RNV917525 RXJ917525:RXR917525 SHF917525:SHN917525 SRB917525:SRJ917525 TAX917525:TBF917525 TKT917525:TLB917525 TUP917525:TUX917525 UEL917525:UET917525 UOH917525:UOP917525 UYD917525:UYL917525 VHZ917525:VIH917525 VRV917525:VSD917525 WBR917525:WBZ917525 WLN917525:WLV917525 WVJ917525:WVR917525 B983061:J983061 IX983061:JF983061 ST983061:TB983061 ACP983061:ACX983061 AML983061:AMT983061 AWH983061:AWP983061 BGD983061:BGL983061 BPZ983061:BQH983061 BZV983061:CAD983061 CJR983061:CJZ983061 CTN983061:CTV983061 DDJ983061:DDR983061 DNF983061:DNN983061 DXB983061:DXJ983061 EGX983061:EHF983061 EQT983061:ERB983061 FAP983061:FAX983061 FKL983061:FKT983061 FUH983061:FUP983061 GED983061:GEL983061 GNZ983061:GOH983061 GXV983061:GYD983061 HHR983061:HHZ983061 HRN983061:HRV983061 IBJ983061:IBR983061 ILF983061:ILN983061 IVB983061:IVJ983061 JEX983061:JFF983061 JOT983061:JPB983061 JYP983061:JYX983061 KIL983061:KIT983061 KSH983061:KSP983061 LCD983061:LCL983061 LLZ983061:LMH983061 LVV983061:LWD983061 MFR983061:MFZ983061 MPN983061:MPV983061 MZJ983061:MZR983061 NJF983061:NJN983061 NTB983061:NTJ983061 OCX983061:ODF983061 OMT983061:ONB983061 OWP983061:OWX983061 PGL983061:PGT983061 PQH983061:PQP983061 QAD983061:QAL983061 QJZ983061:QKH983061 QTV983061:QUD983061 RDR983061:RDZ983061 RNN983061:RNV983061 RXJ983061:RXR983061 SHF983061:SHN983061 SRB983061:SRJ983061 TAX983061:TBF983061 TKT983061:TLB983061 TUP983061:TUX983061 UEL983061:UET983061 UOH983061:UOP983061 UYD983061:UYL983061 VHZ983061:VIH983061 VRV983061:VSD983061 WBR983061:WBZ983061 WLN983061:WLV983061 WWC983060:WWI983060 JQ16:JW16 TM16:TS16 ADI16:ADO16 ANE16:ANK16 AXA16:AXG16 BGW16:BHC16 BQS16:BQY16 CAO16:CAU16 CKK16:CKQ16 CUG16:CUM16 DEC16:DEI16 DNY16:DOE16 DXU16:DYA16 EHQ16:EHW16 ERM16:ERS16 FBI16:FBO16 FLE16:FLK16 FVA16:FVG16 GEW16:GFC16 GOS16:GOY16 GYO16:GYU16 HIK16:HIQ16 HSG16:HSM16 ICC16:ICI16 ILY16:IME16 IVU16:IWA16 JFQ16:JFW16 JPM16:JPS16 JZI16:JZO16 KJE16:KJK16 KTA16:KTG16 LCW16:LDC16 LMS16:LMY16 LWO16:LWU16 MGK16:MGQ16 MQG16:MQM16 NAC16:NAI16 NJY16:NKE16 NTU16:NUA16 ODQ16:ODW16 ONM16:ONS16 OXI16:OXO16 PHE16:PHK16 PRA16:PRG16 QAW16:QBC16 QKS16:QKY16 QUO16:QUU16 REK16:REQ16 ROG16:ROM16 RYC16:RYI16 SHY16:SIE16 SRU16:SSA16 TBQ16:TBW16 TLM16:TLS16 TVI16:TVO16 UFE16:UFK16 UPA16:UPG16 UYW16:UZC16 VIS16:VIY16 VSO16:VSU16 WCK16:WCQ16 WMG16:WMM16 WWC16:WWI16 U65556:AA65556 JQ65556:JW65556 TM65556:TS65556 ADI65556:ADO65556 ANE65556:ANK65556 AXA65556:AXG65556 BGW65556:BHC65556 BQS65556:BQY65556 CAO65556:CAU65556 CKK65556:CKQ65556 CUG65556:CUM65556 DEC65556:DEI65556 DNY65556:DOE65556 DXU65556:DYA65556 EHQ65556:EHW65556 ERM65556:ERS65556 FBI65556:FBO65556 FLE65556:FLK65556 FVA65556:FVG65556 GEW65556:GFC65556 GOS65556:GOY65556 GYO65556:GYU65556 HIK65556:HIQ65556 HSG65556:HSM65556 ICC65556:ICI65556 ILY65556:IME65556 IVU65556:IWA65556 JFQ65556:JFW65556 JPM65556:JPS65556 JZI65556:JZO65556 KJE65556:KJK65556 KTA65556:KTG65556 LCW65556:LDC65556 LMS65556:LMY65556 LWO65556:LWU65556 MGK65556:MGQ65556 MQG65556:MQM65556 NAC65556:NAI65556 NJY65556:NKE65556 NTU65556:NUA65556 ODQ65556:ODW65556 ONM65556:ONS65556 OXI65556:OXO65556 PHE65556:PHK65556 PRA65556:PRG65556 QAW65556:QBC65556 QKS65556:QKY65556 QUO65556:QUU65556 REK65556:REQ65556 ROG65556:ROM65556 RYC65556:RYI65556 SHY65556:SIE65556 SRU65556:SSA65556 TBQ65556:TBW65556 TLM65556:TLS65556 TVI65556:TVO65556 UFE65556:UFK65556 UPA65556:UPG65556 UYW65556:UZC65556 VIS65556:VIY65556 VSO65556:VSU65556 WCK65556:WCQ65556 WMG65556:WMM65556 WWC65556:WWI65556 U131092:AA131092 JQ131092:JW131092 TM131092:TS131092 ADI131092:ADO131092 ANE131092:ANK131092 AXA131092:AXG131092 BGW131092:BHC131092 BQS131092:BQY131092 CAO131092:CAU131092 CKK131092:CKQ131092 CUG131092:CUM131092 DEC131092:DEI131092 DNY131092:DOE131092 DXU131092:DYA131092 EHQ131092:EHW131092 ERM131092:ERS131092 FBI131092:FBO131092 FLE131092:FLK131092 FVA131092:FVG131092 GEW131092:GFC131092 GOS131092:GOY131092 GYO131092:GYU131092 HIK131092:HIQ131092 HSG131092:HSM131092 ICC131092:ICI131092 ILY131092:IME131092 IVU131092:IWA131092 JFQ131092:JFW131092 JPM131092:JPS131092 JZI131092:JZO131092 KJE131092:KJK131092 KTA131092:KTG131092 LCW131092:LDC131092 LMS131092:LMY131092 LWO131092:LWU131092 MGK131092:MGQ131092 MQG131092:MQM131092 NAC131092:NAI131092 NJY131092:NKE131092 NTU131092:NUA131092 ODQ131092:ODW131092 ONM131092:ONS131092 OXI131092:OXO131092 PHE131092:PHK131092 PRA131092:PRG131092 QAW131092:QBC131092 QKS131092:QKY131092 QUO131092:QUU131092 REK131092:REQ131092 ROG131092:ROM131092 RYC131092:RYI131092 SHY131092:SIE131092 SRU131092:SSA131092 TBQ131092:TBW131092 TLM131092:TLS131092 TVI131092:TVO131092 UFE131092:UFK131092 UPA131092:UPG131092 UYW131092:UZC131092 VIS131092:VIY131092 VSO131092:VSU131092 WCK131092:WCQ131092 WMG131092:WMM131092 WWC131092:WWI131092 U196628:AA196628 JQ196628:JW196628 TM196628:TS196628 ADI196628:ADO196628 ANE196628:ANK196628 AXA196628:AXG196628 BGW196628:BHC196628 BQS196628:BQY196628 CAO196628:CAU196628 CKK196628:CKQ196628 CUG196628:CUM196628 DEC196628:DEI196628 DNY196628:DOE196628 DXU196628:DYA196628 EHQ196628:EHW196628 ERM196628:ERS196628 FBI196628:FBO196628 FLE196628:FLK196628 FVA196628:FVG196628 GEW196628:GFC196628 GOS196628:GOY196628 GYO196628:GYU196628 HIK196628:HIQ196628 HSG196628:HSM196628 ICC196628:ICI196628 ILY196628:IME196628 IVU196628:IWA196628 JFQ196628:JFW196628 JPM196628:JPS196628 JZI196628:JZO196628 KJE196628:KJK196628 KTA196628:KTG196628 LCW196628:LDC196628 LMS196628:LMY196628 LWO196628:LWU196628 MGK196628:MGQ196628 MQG196628:MQM196628 NAC196628:NAI196628 NJY196628:NKE196628 NTU196628:NUA196628 ODQ196628:ODW196628 ONM196628:ONS196628 OXI196628:OXO196628 PHE196628:PHK196628 PRA196628:PRG196628 QAW196628:QBC196628 QKS196628:QKY196628 QUO196628:QUU196628 REK196628:REQ196628 ROG196628:ROM196628 RYC196628:RYI196628 SHY196628:SIE196628 SRU196628:SSA196628 TBQ196628:TBW196628 TLM196628:TLS196628 TVI196628:TVO196628 UFE196628:UFK196628 UPA196628:UPG196628 UYW196628:UZC196628 VIS196628:VIY196628 VSO196628:VSU196628 WCK196628:WCQ196628 WMG196628:WMM196628 WWC196628:WWI196628 U262164:AA262164 JQ262164:JW262164 TM262164:TS262164 ADI262164:ADO262164 ANE262164:ANK262164 AXA262164:AXG262164 BGW262164:BHC262164 BQS262164:BQY262164 CAO262164:CAU262164 CKK262164:CKQ262164 CUG262164:CUM262164 DEC262164:DEI262164 DNY262164:DOE262164 DXU262164:DYA262164 EHQ262164:EHW262164 ERM262164:ERS262164 FBI262164:FBO262164 FLE262164:FLK262164 FVA262164:FVG262164 GEW262164:GFC262164 GOS262164:GOY262164 GYO262164:GYU262164 HIK262164:HIQ262164 HSG262164:HSM262164 ICC262164:ICI262164 ILY262164:IME262164 IVU262164:IWA262164 JFQ262164:JFW262164 JPM262164:JPS262164 JZI262164:JZO262164 KJE262164:KJK262164 KTA262164:KTG262164 LCW262164:LDC262164 LMS262164:LMY262164 LWO262164:LWU262164 MGK262164:MGQ262164 MQG262164:MQM262164 NAC262164:NAI262164 NJY262164:NKE262164 NTU262164:NUA262164 ODQ262164:ODW262164 ONM262164:ONS262164 OXI262164:OXO262164 PHE262164:PHK262164 PRA262164:PRG262164 QAW262164:QBC262164 QKS262164:QKY262164 QUO262164:QUU262164 REK262164:REQ262164 ROG262164:ROM262164 RYC262164:RYI262164 SHY262164:SIE262164 SRU262164:SSA262164 TBQ262164:TBW262164 TLM262164:TLS262164 TVI262164:TVO262164 UFE262164:UFK262164 UPA262164:UPG262164 UYW262164:UZC262164 VIS262164:VIY262164 VSO262164:VSU262164 WCK262164:WCQ262164 WMG262164:WMM262164 WWC262164:WWI262164 U327700:AA327700 JQ327700:JW327700 TM327700:TS327700 ADI327700:ADO327700 ANE327700:ANK327700 AXA327700:AXG327700 BGW327700:BHC327700 BQS327700:BQY327700 CAO327700:CAU327700 CKK327700:CKQ327700 CUG327700:CUM327700 DEC327700:DEI327700 DNY327700:DOE327700 DXU327700:DYA327700 EHQ327700:EHW327700 ERM327700:ERS327700 FBI327700:FBO327700 FLE327700:FLK327700 FVA327700:FVG327700 GEW327700:GFC327700 GOS327700:GOY327700 GYO327700:GYU327700 HIK327700:HIQ327700 HSG327700:HSM327700 ICC327700:ICI327700 ILY327700:IME327700 IVU327700:IWA327700 JFQ327700:JFW327700 JPM327700:JPS327700 JZI327700:JZO327700 KJE327700:KJK327700 KTA327700:KTG327700 LCW327700:LDC327700 LMS327700:LMY327700 LWO327700:LWU327700 MGK327700:MGQ327700 MQG327700:MQM327700 NAC327700:NAI327700 NJY327700:NKE327700 NTU327700:NUA327700 ODQ327700:ODW327700 ONM327700:ONS327700 OXI327700:OXO327700 PHE327700:PHK327700 PRA327700:PRG327700 QAW327700:QBC327700 QKS327700:QKY327700 QUO327700:QUU327700 REK327700:REQ327700 ROG327700:ROM327700 RYC327700:RYI327700 SHY327700:SIE327700 SRU327700:SSA327700 TBQ327700:TBW327700 TLM327700:TLS327700 TVI327700:TVO327700 UFE327700:UFK327700 UPA327700:UPG327700 UYW327700:UZC327700 VIS327700:VIY327700 VSO327700:VSU327700 WCK327700:WCQ327700 WMG327700:WMM327700 WWC327700:WWI327700 U393236:AA393236 JQ393236:JW393236 TM393236:TS393236 ADI393236:ADO393236 ANE393236:ANK393236 AXA393236:AXG393236 BGW393236:BHC393236 BQS393236:BQY393236 CAO393236:CAU393236 CKK393236:CKQ393236 CUG393236:CUM393236 DEC393236:DEI393236 DNY393236:DOE393236 DXU393236:DYA393236 EHQ393236:EHW393236 ERM393236:ERS393236 FBI393236:FBO393236 FLE393236:FLK393236 FVA393236:FVG393236 GEW393236:GFC393236 GOS393236:GOY393236 GYO393236:GYU393236 HIK393236:HIQ393236 HSG393236:HSM393236 ICC393236:ICI393236 ILY393236:IME393236 IVU393236:IWA393236 JFQ393236:JFW393236 JPM393236:JPS393236 JZI393236:JZO393236 KJE393236:KJK393236 KTA393236:KTG393236 LCW393236:LDC393236 LMS393236:LMY393236 LWO393236:LWU393236 MGK393236:MGQ393236 MQG393236:MQM393236 NAC393236:NAI393236 NJY393236:NKE393236 NTU393236:NUA393236 ODQ393236:ODW393236 ONM393236:ONS393236 OXI393236:OXO393236 PHE393236:PHK393236 PRA393236:PRG393236 QAW393236:QBC393236 QKS393236:QKY393236 QUO393236:QUU393236 REK393236:REQ393236 ROG393236:ROM393236 RYC393236:RYI393236 SHY393236:SIE393236 SRU393236:SSA393236 TBQ393236:TBW393236 TLM393236:TLS393236 TVI393236:TVO393236 UFE393236:UFK393236 UPA393236:UPG393236 UYW393236:UZC393236 VIS393236:VIY393236 VSO393236:VSU393236 WCK393236:WCQ393236 WMG393236:WMM393236 WWC393236:WWI393236 U458772:AA458772 JQ458772:JW458772 TM458772:TS458772 ADI458772:ADO458772 ANE458772:ANK458772 AXA458772:AXG458772 BGW458772:BHC458772 BQS458772:BQY458772 CAO458772:CAU458772 CKK458772:CKQ458772 CUG458772:CUM458772 DEC458772:DEI458772 DNY458772:DOE458772 DXU458772:DYA458772 EHQ458772:EHW458772 ERM458772:ERS458772 FBI458772:FBO458772 FLE458772:FLK458772 FVA458772:FVG458772 GEW458772:GFC458772 GOS458772:GOY458772 GYO458772:GYU458772 HIK458772:HIQ458772 HSG458772:HSM458772 ICC458772:ICI458772 ILY458772:IME458772 IVU458772:IWA458772 JFQ458772:JFW458772 JPM458772:JPS458772 JZI458772:JZO458772 KJE458772:KJK458772 KTA458772:KTG458772 LCW458772:LDC458772 LMS458772:LMY458772 LWO458772:LWU458772 MGK458772:MGQ458772 MQG458772:MQM458772 NAC458772:NAI458772 NJY458772:NKE458772 NTU458772:NUA458772 ODQ458772:ODW458772 ONM458772:ONS458772 OXI458772:OXO458772 PHE458772:PHK458772 PRA458772:PRG458772 QAW458772:QBC458772 QKS458772:QKY458772 QUO458772:QUU458772 REK458772:REQ458772 ROG458772:ROM458772 RYC458772:RYI458772 SHY458772:SIE458772 SRU458772:SSA458772 TBQ458772:TBW458772 TLM458772:TLS458772 TVI458772:TVO458772 UFE458772:UFK458772 UPA458772:UPG458772 UYW458772:UZC458772 VIS458772:VIY458772 VSO458772:VSU458772 WCK458772:WCQ458772 WMG458772:WMM458772 WWC458772:WWI458772 U524308:AA524308 JQ524308:JW524308 TM524308:TS524308 ADI524308:ADO524308 ANE524308:ANK524308 AXA524308:AXG524308 BGW524308:BHC524308 BQS524308:BQY524308 CAO524308:CAU524308 CKK524308:CKQ524308 CUG524308:CUM524308 DEC524308:DEI524308 DNY524308:DOE524308 DXU524308:DYA524308 EHQ524308:EHW524308 ERM524308:ERS524308 FBI524308:FBO524308 FLE524308:FLK524308 FVA524308:FVG524308 GEW524308:GFC524308 GOS524308:GOY524308 GYO524308:GYU524308 HIK524308:HIQ524308 HSG524308:HSM524308 ICC524308:ICI524308 ILY524308:IME524308 IVU524308:IWA524308 JFQ524308:JFW524308 JPM524308:JPS524308 JZI524308:JZO524308 KJE524308:KJK524308 KTA524308:KTG524308 LCW524308:LDC524308 LMS524308:LMY524308 LWO524308:LWU524308 MGK524308:MGQ524308 MQG524308:MQM524308 NAC524308:NAI524308 NJY524308:NKE524308 NTU524308:NUA524308 ODQ524308:ODW524308 ONM524308:ONS524308 OXI524308:OXO524308 PHE524308:PHK524308 PRA524308:PRG524308 QAW524308:QBC524308 QKS524308:QKY524308 QUO524308:QUU524308 REK524308:REQ524308 ROG524308:ROM524308 RYC524308:RYI524308 SHY524308:SIE524308 SRU524308:SSA524308 TBQ524308:TBW524308 TLM524308:TLS524308 TVI524308:TVO524308 UFE524308:UFK524308 UPA524308:UPG524308 UYW524308:UZC524308 VIS524308:VIY524308 VSO524308:VSU524308 WCK524308:WCQ524308 WMG524308:WMM524308 WWC524308:WWI524308 U589844:AA589844 JQ589844:JW589844 TM589844:TS589844 ADI589844:ADO589844 ANE589844:ANK589844 AXA589844:AXG589844 BGW589844:BHC589844 BQS589844:BQY589844 CAO589844:CAU589844 CKK589844:CKQ589844 CUG589844:CUM589844 DEC589844:DEI589844 DNY589844:DOE589844 DXU589844:DYA589844 EHQ589844:EHW589844 ERM589844:ERS589844 FBI589844:FBO589844 FLE589844:FLK589844 FVA589844:FVG589844 GEW589844:GFC589844 GOS589844:GOY589844 GYO589844:GYU589844 HIK589844:HIQ589844 HSG589844:HSM589844 ICC589844:ICI589844 ILY589844:IME589844 IVU589844:IWA589844 JFQ589844:JFW589844 JPM589844:JPS589844 JZI589844:JZO589844 KJE589844:KJK589844 KTA589844:KTG589844 LCW589844:LDC589844 LMS589844:LMY589844 LWO589844:LWU589844 MGK589844:MGQ589844 MQG589844:MQM589844 NAC589844:NAI589844 NJY589844:NKE589844 NTU589844:NUA589844 ODQ589844:ODW589844 ONM589844:ONS589844 OXI589844:OXO589844 PHE589844:PHK589844 PRA589844:PRG589844 QAW589844:QBC589844 QKS589844:QKY589844 QUO589844:QUU589844 REK589844:REQ589844 ROG589844:ROM589844 RYC589844:RYI589844 SHY589844:SIE589844 SRU589844:SSA589844 TBQ589844:TBW589844 TLM589844:TLS589844 TVI589844:TVO589844 UFE589844:UFK589844 UPA589844:UPG589844 UYW589844:UZC589844 VIS589844:VIY589844 VSO589844:VSU589844 WCK589844:WCQ589844 WMG589844:WMM589844 WWC589844:WWI589844 U655380:AA655380 JQ655380:JW655380 TM655380:TS655380 ADI655380:ADO655380 ANE655380:ANK655380 AXA655380:AXG655380 BGW655380:BHC655380 BQS655380:BQY655380 CAO655380:CAU655380 CKK655380:CKQ655380 CUG655380:CUM655380 DEC655380:DEI655380 DNY655380:DOE655380 DXU655380:DYA655380 EHQ655380:EHW655380 ERM655380:ERS655380 FBI655380:FBO655380 FLE655380:FLK655380 FVA655380:FVG655380 GEW655380:GFC655380 GOS655380:GOY655380 GYO655380:GYU655380 HIK655380:HIQ655380 HSG655380:HSM655380 ICC655380:ICI655380 ILY655380:IME655380 IVU655380:IWA655380 JFQ655380:JFW655380 JPM655380:JPS655380 JZI655380:JZO655380 KJE655380:KJK655380 KTA655380:KTG655380 LCW655380:LDC655380 LMS655380:LMY655380 LWO655380:LWU655380 MGK655380:MGQ655380 MQG655380:MQM655380 NAC655380:NAI655380 NJY655380:NKE655380 NTU655380:NUA655380 ODQ655380:ODW655380 ONM655380:ONS655380 OXI655380:OXO655380 PHE655380:PHK655380 PRA655380:PRG655380 QAW655380:QBC655380 QKS655380:QKY655380 QUO655380:QUU655380 REK655380:REQ655380 ROG655380:ROM655380 RYC655380:RYI655380 SHY655380:SIE655380 SRU655380:SSA655380 TBQ655380:TBW655380 TLM655380:TLS655380 TVI655380:TVO655380 UFE655380:UFK655380 UPA655380:UPG655380 UYW655380:UZC655380 VIS655380:VIY655380 VSO655380:VSU655380 WCK655380:WCQ655380 WMG655380:WMM655380 WWC655380:WWI655380 U720916:AA720916 JQ720916:JW720916 TM720916:TS720916 ADI720916:ADO720916 ANE720916:ANK720916 AXA720916:AXG720916 BGW720916:BHC720916 BQS720916:BQY720916 CAO720916:CAU720916 CKK720916:CKQ720916 CUG720916:CUM720916 DEC720916:DEI720916 DNY720916:DOE720916 DXU720916:DYA720916 EHQ720916:EHW720916 ERM720916:ERS720916 FBI720916:FBO720916 FLE720916:FLK720916 FVA720916:FVG720916 GEW720916:GFC720916 GOS720916:GOY720916 GYO720916:GYU720916 HIK720916:HIQ720916 HSG720916:HSM720916 ICC720916:ICI720916 ILY720916:IME720916 IVU720916:IWA720916 JFQ720916:JFW720916 JPM720916:JPS720916 JZI720916:JZO720916 KJE720916:KJK720916 KTA720916:KTG720916 LCW720916:LDC720916 LMS720916:LMY720916 LWO720916:LWU720916 MGK720916:MGQ720916 MQG720916:MQM720916 NAC720916:NAI720916 NJY720916:NKE720916 NTU720916:NUA720916 ODQ720916:ODW720916 ONM720916:ONS720916 OXI720916:OXO720916 PHE720916:PHK720916 PRA720916:PRG720916 QAW720916:QBC720916 QKS720916:QKY720916 QUO720916:QUU720916 REK720916:REQ720916 ROG720916:ROM720916 RYC720916:RYI720916 SHY720916:SIE720916 SRU720916:SSA720916 TBQ720916:TBW720916 TLM720916:TLS720916 TVI720916:TVO720916 UFE720916:UFK720916 UPA720916:UPG720916 UYW720916:UZC720916 VIS720916:VIY720916 VSO720916:VSU720916 WCK720916:WCQ720916 WMG720916:WMM720916 WWC720916:WWI720916 U786452:AA786452 JQ786452:JW786452 TM786452:TS786452 ADI786452:ADO786452 ANE786452:ANK786452 AXA786452:AXG786452 BGW786452:BHC786452 BQS786452:BQY786452 CAO786452:CAU786452 CKK786452:CKQ786452 CUG786452:CUM786452 DEC786452:DEI786452 DNY786452:DOE786452 DXU786452:DYA786452 EHQ786452:EHW786452 ERM786452:ERS786452 FBI786452:FBO786452 FLE786452:FLK786452 FVA786452:FVG786452 GEW786452:GFC786452 GOS786452:GOY786452 GYO786452:GYU786452 HIK786452:HIQ786452 HSG786452:HSM786452 ICC786452:ICI786452 ILY786452:IME786452 IVU786452:IWA786452 JFQ786452:JFW786452 JPM786452:JPS786452 JZI786452:JZO786452 KJE786452:KJK786452 KTA786452:KTG786452 LCW786452:LDC786452 LMS786452:LMY786452 LWO786452:LWU786452 MGK786452:MGQ786452 MQG786452:MQM786452 NAC786452:NAI786452 NJY786452:NKE786452 NTU786452:NUA786452 ODQ786452:ODW786452 ONM786452:ONS786452 OXI786452:OXO786452 PHE786452:PHK786452 PRA786452:PRG786452 QAW786452:QBC786452 QKS786452:QKY786452 QUO786452:QUU786452 REK786452:REQ786452 ROG786452:ROM786452 RYC786452:RYI786452 SHY786452:SIE786452 SRU786452:SSA786452 TBQ786452:TBW786452 TLM786452:TLS786452 TVI786452:TVO786452 UFE786452:UFK786452 UPA786452:UPG786452 UYW786452:UZC786452 VIS786452:VIY786452 VSO786452:VSU786452 WCK786452:WCQ786452 WMG786452:WMM786452 WWC786452:WWI786452 U851988:AA851988 JQ851988:JW851988 TM851988:TS851988 ADI851988:ADO851988 ANE851988:ANK851988 AXA851988:AXG851988 BGW851988:BHC851988 BQS851988:BQY851988 CAO851988:CAU851988 CKK851988:CKQ851988 CUG851988:CUM851988 DEC851988:DEI851988 DNY851988:DOE851988 DXU851988:DYA851988 EHQ851988:EHW851988 ERM851988:ERS851988 FBI851988:FBO851988 FLE851988:FLK851988 FVA851988:FVG851988 GEW851988:GFC851988 GOS851988:GOY851988 GYO851988:GYU851988 HIK851988:HIQ851988 HSG851988:HSM851988 ICC851988:ICI851988 ILY851988:IME851988 IVU851988:IWA851988 JFQ851988:JFW851988 JPM851988:JPS851988 JZI851988:JZO851988 KJE851988:KJK851988 KTA851988:KTG851988 LCW851988:LDC851988 LMS851988:LMY851988 LWO851988:LWU851988 MGK851988:MGQ851988 MQG851988:MQM851988 NAC851988:NAI851988 NJY851988:NKE851988 NTU851988:NUA851988 ODQ851988:ODW851988 ONM851988:ONS851988 OXI851988:OXO851988 PHE851988:PHK851988 PRA851988:PRG851988 QAW851988:QBC851988 QKS851988:QKY851988 QUO851988:QUU851988 REK851988:REQ851988 ROG851988:ROM851988 RYC851988:RYI851988 SHY851988:SIE851988 SRU851988:SSA851988 TBQ851988:TBW851988 TLM851988:TLS851988 TVI851988:TVO851988 UFE851988:UFK851988 UPA851988:UPG851988 UYW851988:UZC851988 VIS851988:VIY851988 VSO851988:VSU851988 WCK851988:WCQ851988 WMG851988:WMM851988 WWC851988:WWI851988 U917524:AA917524 JQ917524:JW917524 TM917524:TS917524 ADI917524:ADO917524 ANE917524:ANK917524 AXA917524:AXG917524 BGW917524:BHC917524 BQS917524:BQY917524 CAO917524:CAU917524 CKK917524:CKQ917524 CUG917524:CUM917524 DEC917524:DEI917524 DNY917524:DOE917524 DXU917524:DYA917524 EHQ917524:EHW917524 ERM917524:ERS917524 FBI917524:FBO917524 FLE917524:FLK917524 FVA917524:FVG917524 GEW917524:GFC917524 GOS917524:GOY917524 GYO917524:GYU917524 HIK917524:HIQ917524 HSG917524:HSM917524 ICC917524:ICI917524 ILY917524:IME917524 IVU917524:IWA917524 JFQ917524:JFW917524 JPM917524:JPS917524 JZI917524:JZO917524 KJE917524:KJK917524 KTA917524:KTG917524 LCW917524:LDC917524 LMS917524:LMY917524 LWO917524:LWU917524 MGK917524:MGQ917524 MQG917524:MQM917524 NAC917524:NAI917524 NJY917524:NKE917524 NTU917524:NUA917524 ODQ917524:ODW917524 ONM917524:ONS917524 OXI917524:OXO917524 PHE917524:PHK917524 PRA917524:PRG917524 QAW917524:QBC917524 QKS917524:QKY917524 QUO917524:QUU917524 REK917524:REQ917524 ROG917524:ROM917524 RYC917524:RYI917524 SHY917524:SIE917524 SRU917524:SSA917524 TBQ917524:TBW917524 TLM917524:TLS917524 TVI917524:TVO917524 UFE917524:UFK917524 UPA917524:UPG917524 UYW917524:UZC917524 VIS917524:VIY917524 VSO917524:VSU917524 WCK917524:WCQ917524 WMG917524:WMM917524 WWC917524:WWI917524 U983060:AA983060 JQ983060:JW983060 TM983060:TS983060 ADI983060:ADO983060 ANE983060:ANK983060 AXA983060:AXG983060 BGW983060:BHC983060 BQS983060:BQY983060 CAO983060:CAU983060 CKK983060:CKQ983060 CUG983060:CUM983060 DEC983060:DEI983060 DNY983060:DOE983060 DXU983060:DYA983060 EHQ983060:EHW983060 ERM983060:ERS983060 FBI983060:FBO983060 FLE983060:FLK983060 FVA983060:FVG983060 GEW983060:GFC983060 GOS983060:GOY983060 GYO983060:GYU983060 HIK983060:HIQ983060 HSG983060:HSM983060 ICC983060:ICI983060 ILY983060:IME983060 IVU983060:IWA983060 JFQ983060:JFW983060 JPM983060:JPS983060 JZI983060:JZO983060 KJE983060:KJK983060 KTA983060:KTG983060 LCW983060:LDC983060 LMS983060:LMY983060 LWO983060:LWU983060 MGK983060:MGQ983060 MQG983060:MQM983060 NAC983060:NAI983060 NJY983060:NKE983060 NTU983060:NUA983060 ODQ983060:ODW983060 ONM983060:ONS983060 OXI983060:OXO983060 PHE983060:PHK983060 PRA983060:PRG983060 QAW983060:QBC983060 QKS983060:QKY983060 QUO983060:QUU983060 REK983060:REQ983060 ROG983060:ROM983060 RYC983060:RYI983060 SHY983060:SIE983060 SRU983060:SSA983060 TBQ983060:TBW983060 TLM983060:TLS983060 TVI983060:TVO983060 UFE983060:UFK983060 UPA983060:UPG983060 UYW983060:UZC983060 VIS983060:VIY983060 VSO983060:VSU983060 WCK983060:WCQ983060 WMG983060:WMM983060 U16:AA16" xr:uid="{1DB36721-5E70-4F96-A0CC-8AE85F188A7E}">
      <formula1>#REF!</formula1>
    </dataValidation>
    <dataValidation type="list" allowBlank="1" showInputMessage="1" showErrorMessage="1" sqref="X47:Z47 WWF983067:WWH983067 WMJ983067:WML983067 WCN983067:WCP983067 VSR983067:VST983067 VIV983067:VIX983067 UYZ983067:UZB983067 UPD983067:UPF983067 UFH983067:UFJ983067 TVL983067:TVN983067 TLP983067:TLR983067 TBT983067:TBV983067 SRX983067:SRZ983067 SIB983067:SID983067 RYF983067:RYH983067 ROJ983067:ROL983067 REN983067:REP983067 QUR983067:QUT983067 QKV983067:QKX983067 QAZ983067:QBB983067 PRD983067:PRF983067 PHH983067:PHJ983067 OXL983067:OXN983067 ONP983067:ONR983067 ODT983067:ODV983067 NTX983067:NTZ983067 NKB983067:NKD983067 NAF983067:NAH983067 MQJ983067:MQL983067 MGN983067:MGP983067 LWR983067:LWT983067 LMV983067:LMX983067 LCZ983067:LDB983067 KTD983067:KTF983067 KJH983067:KJJ983067 JZL983067:JZN983067 JPP983067:JPR983067 JFT983067:JFV983067 IVX983067:IVZ983067 IMB983067:IMD983067 ICF983067:ICH983067 HSJ983067:HSL983067 HIN983067:HIP983067 GYR983067:GYT983067 GOV983067:GOX983067 GEZ983067:GFB983067 FVD983067:FVF983067 FLH983067:FLJ983067 FBL983067:FBN983067 ERP983067:ERR983067 EHT983067:EHV983067 DXX983067:DXZ983067 DOB983067:DOD983067 DEF983067:DEH983067 CUJ983067:CUL983067 CKN983067:CKP983067 CAR983067:CAT983067 BQV983067:BQX983067 BGZ983067:BHB983067 AXD983067:AXF983067 ANH983067:ANJ983067 ADL983067:ADN983067 TP983067:TR983067 JT983067:JV983067 X983067:Z983067 WWF917531:WWH917531 WMJ917531:WML917531 WCN917531:WCP917531 VSR917531:VST917531 VIV917531:VIX917531 UYZ917531:UZB917531 UPD917531:UPF917531 UFH917531:UFJ917531 TVL917531:TVN917531 TLP917531:TLR917531 TBT917531:TBV917531 SRX917531:SRZ917531 SIB917531:SID917531 RYF917531:RYH917531 ROJ917531:ROL917531 REN917531:REP917531 QUR917531:QUT917531 QKV917531:QKX917531 QAZ917531:QBB917531 PRD917531:PRF917531 PHH917531:PHJ917531 OXL917531:OXN917531 ONP917531:ONR917531 ODT917531:ODV917531 NTX917531:NTZ917531 NKB917531:NKD917531 NAF917531:NAH917531 MQJ917531:MQL917531 MGN917531:MGP917531 LWR917531:LWT917531 LMV917531:LMX917531 LCZ917531:LDB917531 KTD917531:KTF917531 KJH917531:KJJ917531 JZL917531:JZN917531 JPP917531:JPR917531 JFT917531:JFV917531 IVX917531:IVZ917531 IMB917531:IMD917531 ICF917531:ICH917531 HSJ917531:HSL917531 HIN917531:HIP917531 GYR917531:GYT917531 GOV917531:GOX917531 GEZ917531:GFB917531 FVD917531:FVF917531 FLH917531:FLJ917531 FBL917531:FBN917531 ERP917531:ERR917531 EHT917531:EHV917531 DXX917531:DXZ917531 DOB917531:DOD917531 DEF917531:DEH917531 CUJ917531:CUL917531 CKN917531:CKP917531 CAR917531:CAT917531 BQV917531:BQX917531 BGZ917531:BHB917531 AXD917531:AXF917531 ANH917531:ANJ917531 ADL917531:ADN917531 TP917531:TR917531 JT917531:JV917531 X917531:Z917531 WWF851995:WWH851995 WMJ851995:WML851995 WCN851995:WCP851995 VSR851995:VST851995 VIV851995:VIX851995 UYZ851995:UZB851995 UPD851995:UPF851995 UFH851995:UFJ851995 TVL851995:TVN851995 TLP851995:TLR851995 TBT851995:TBV851995 SRX851995:SRZ851995 SIB851995:SID851995 RYF851995:RYH851995 ROJ851995:ROL851995 REN851995:REP851995 QUR851995:QUT851995 QKV851995:QKX851995 QAZ851995:QBB851995 PRD851995:PRF851995 PHH851995:PHJ851995 OXL851995:OXN851995 ONP851995:ONR851995 ODT851995:ODV851995 NTX851995:NTZ851995 NKB851995:NKD851995 NAF851995:NAH851995 MQJ851995:MQL851995 MGN851995:MGP851995 LWR851995:LWT851995 LMV851995:LMX851995 LCZ851995:LDB851995 KTD851995:KTF851995 KJH851995:KJJ851995 JZL851995:JZN851995 JPP851995:JPR851995 JFT851995:JFV851995 IVX851995:IVZ851995 IMB851995:IMD851995 ICF851995:ICH851995 HSJ851995:HSL851995 HIN851995:HIP851995 GYR851995:GYT851995 GOV851995:GOX851995 GEZ851995:GFB851995 FVD851995:FVF851995 FLH851995:FLJ851995 FBL851995:FBN851995 ERP851995:ERR851995 EHT851995:EHV851995 DXX851995:DXZ851995 DOB851995:DOD851995 DEF851995:DEH851995 CUJ851995:CUL851995 CKN851995:CKP851995 CAR851995:CAT851995 BQV851995:BQX851995 BGZ851995:BHB851995 AXD851995:AXF851995 ANH851995:ANJ851995 ADL851995:ADN851995 TP851995:TR851995 JT851995:JV851995 X851995:Z851995 WWF786459:WWH786459 WMJ786459:WML786459 WCN786459:WCP786459 VSR786459:VST786459 VIV786459:VIX786459 UYZ786459:UZB786459 UPD786459:UPF786459 UFH786459:UFJ786459 TVL786459:TVN786459 TLP786459:TLR786459 TBT786459:TBV786459 SRX786459:SRZ786459 SIB786459:SID786459 RYF786459:RYH786459 ROJ786459:ROL786459 REN786459:REP786459 QUR786459:QUT786459 QKV786459:QKX786459 QAZ786459:QBB786459 PRD786459:PRF786459 PHH786459:PHJ786459 OXL786459:OXN786459 ONP786459:ONR786459 ODT786459:ODV786459 NTX786459:NTZ786459 NKB786459:NKD786459 NAF786459:NAH786459 MQJ786459:MQL786459 MGN786459:MGP786459 LWR786459:LWT786459 LMV786459:LMX786459 LCZ786459:LDB786459 KTD786459:KTF786459 KJH786459:KJJ786459 JZL786459:JZN786459 JPP786459:JPR786459 JFT786459:JFV786459 IVX786459:IVZ786459 IMB786459:IMD786459 ICF786459:ICH786459 HSJ786459:HSL786459 HIN786459:HIP786459 GYR786459:GYT786459 GOV786459:GOX786459 GEZ786459:GFB786459 FVD786459:FVF786459 FLH786459:FLJ786459 FBL786459:FBN786459 ERP786459:ERR786459 EHT786459:EHV786459 DXX786459:DXZ786459 DOB786459:DOD786459 DEF786459:DEH786459 CUJ786459:CUL786459 CKN786459:CKP786459 CAR786459:CAT786459 BQV786459:BQX786459 BGZ786459:BHB786459 AXD786459:AXF786459 ANH786459:ANJ786459 ADL786459:ADN786459 TP786459:TR786459 JT786459:JV786459 X786459:Z786459 WWF720923:WWH720923 WMJ720923:WML720923 WCN720923:WCP720923 VSR720923:VST720923 VIV720923:VIX720923 UYZ720923:UZB720923 UPD720923:UPF720923 UFH720923:UFJ720923 TVL720923:TVN720923 TLP720923:TLR720923 TBT720923:TBV720923 SRX720923:SRZ720923 SIB720923:SID720923 RYF720923:RYH720923 ROJ720923:ROL720923 REN720923:REP720923 QUR720923:QUT720923 QKV720923:QKX720923 QAZ720923:QBB720923 PRD720923:PRF720923 PHH720923:PHJ720923 OXL720923:OXN720923 ONP720923:ONR720923 ODT720923:ODV720923 NTX720923:NTZ720923 NKB720923:NKD720923 NAF720923:NAH720923 MQJ720923:MQL720923 MGN720923:MGP720923 LWR720923:LWT720923 LMV720923:LMX720923 LCZ720923:LDB720923 KTD720923:KTF720923 KJH720923:KJJ720923 JZL720923:JZN720923 JPP720923:JPR720923 JFT720923:JFV720923 IVX720923:IVZ720923 IMB720923:IMD720923 ICF720923:ICH720923 HSJ720923:HSL720923 HIN720923:HIP720923 GYR720923:GYT720923 GOV720923:GOX720923 GEZ720923:GFB720923 FVD720923:FVF720923 FLH720923:FLJ720923 FBL720923:FBN720923 ERP720923:ERR720923 EHT720923:EHV720923 DXX720923:DXZ720923 DOB720923:DOD720923 DEF720923:DEH720923 CUJ720923:CUL720923 CKN720923:CKP720923 CAR720923:CAT720923 BQV720923:BQX720923 BGZ720923:BHB720923 AXD720923:AXF720923 ANH720923:ANJ720923 ADL720923:ADN720923 TP720923:TR720923 JT720923:JV720923 X720923:Z720923 WWF655387:WWH655387 WMJ655387:WML655387 WCN655387:WCP655387 VSR655387:VST655387 VIV655387:VIX655387 UYZ655387:UZB655387 UPD655387:UPF655387 UFH655387:UFJ655387 TVL655387:TVN655387 TLP655387:TLR655387 TBT655387:TBV655387 SRX655387:SRZ655387 SIB655387:SID655387 RYF655387:RYH655387 ROJ655387:ROL655387 REN655387:REP655387 QUR655387:QUT655387 QKV655387:QKX655387 QAZ655387:QBB655387 PRD655387:PRF655387 PHH655387:PHJ655387 OXL655387:OXN655387 ONP655387:ONR655387 ODT655387:ODV655387 NTX655387:NTZ655387 NKB655387:NKD655387 NAF655387:NAH655387 MQJ655387:MQL655387 MGN655387:MGP655387 LWR655387:LWT655387 LMV655387:LMX655387 LCZ655387:LDB655387 KTD655387:KTF655387 KJH655387:KJJ655387 JZL655387:JZN655387 JPP655387:JPR655387 JFT655387:JFV655387 IVX655387:IVZ655387 IMB655387:IMD655387 ICF655387:ICH655387 HSJ655387:HSL655387 HIN655387:HIP655387 GYR655387:GYT655387 GOV655387:GOX655387 GEZ655387:GFB655387 FVD655387:FVF655387 FLH655387:FLJ655387 FBL655387:FBN655387 ERP655387:ERR655387 EHT655387:EHV655387 DXX655387:DXZ655387 DOB655387:DOD655387 DEF655387:DEH655387 CUJ655387:CUL655387 CKN655387:CKP655387 CAR655387:CAT655387 BQV655387:BQX655387 BGZ655387:BHB655387 AXD655387:AXF655387 ANH655387:ANJ655387 ADL655387:ADN655387 TP655387:TR655387 JT655387:JV655387 X655387:Z655387 WWF589851:WWH589851 WMJ589851:WML589851 WCN589851:WCP589851 VSR589851:VST589851 VIV589851:VIX589851 UYZ589851:UZB589851 UPD589851:UPF589851 UFH589851:UFJ589851 TVL589851:TVN589851 TLP589851:TLR589851 TBT589851:TBV589851 SRX589851:SRZ589851 SIB589851:SID589851 RYF589851:RYH589851 ROJ589851:ROL589851 REN589851:REP589851 QUR589851:QUT589851 QKV589851:QKX589851 QAZ589851:QBB589851 PRD589851:PRF589851 PHH589851:PHJ589851 OXL589851:OXN589851 ONP589851:ONR589851 ODT589851:ODV589851 NTX589851:NTZ589851 NKB589851:NKD589851 NAF589851:NAH589851 MQJ589851:MQL589851 MGN589851:MGP589851 LWR589851:LWT589851 LMV589851:LMX589851 LCZ589851:LDB589851 KTD589851:KTF589851 KJH589851:KJJ589851 JZL589851:JZN589851 JPP589851:JPR589851 JFT589851:JFV589851 IVX589851:IVZ589851 IMB589851:IMD589851 ICF589851:ICH589851 HSJ589851:HSL589851 HIN589851:HIP589851 GYR589851:GYT589851 GOV589851:GOX589851 GEZ589851:GFB589851 FVD589851:FVF589851 FLH589851:FLJ589851 FBL589851:FBN589851 ERP589851:ERR589851 EHT589851:EHV589851 DXX589851:DXZ589851 DOB589851:DOD589851 DEF589851:DEH589851 CUJ589851:CUL589851 CKN589851:CKP589851 CAR589851:CAT589851 BQV589851:BQX589851 BGZ589851:BHB589851 AXD589851:AXF589851 ANH589851:ANJ589851 ADL589851:ADN589851 TP589851:TR589851 JT589851:JV589851 X589851:Z589851 WWF524315:WWH524315 WMJ524315:WML524315 WCN524315:WCP524315 VSR524315:VST524315 VIV524315:VIX524315 UYZ524315:UZB524315 UPD524315:UPF524315 UFH524315:UFJ524315 TVL524315:TVN524315 TLP524315:TLR524315 TBT524315:TBV524315 SRX524315:SRZ524315 SIB524315:SID524315 RYF524315:RYH524315 ROJ524315:ROL524315 REN524315:REP524315 QUR524315:QUT524315 QKV524315:QKX524315 QAZ524315:QBB524315 PRD524315:PRF524315 PHH524315:PHJ524315 OXL524315:OXN524315 ONP524315:ONR524315 ODT524315:ODV524315 NTX524315:NTZ524315 NKB524315:NKD524315 NAF524315:NAH524315 MQJ524315:MQL524315 MGN524315:MGP524315 LWR524315:LWT524315 LMV524315:LMX524315 LCZ524315:LDB524315 KTD524315:KTF524315 KJH524315:KJJ524315 JZL524315:JZN524315 JPP524315:JPR524315 JFT524315:JFV524315 IVX524315:IVZ524315 IMB524315:IMD524315 ICF524315:ICH524315 HSJ524315:HSL524315 HIN524315:HIP524315 GYR524315:GYT524315 GOV524315:GOX524315 GEZ524315:GFB524315 FVD524315:FVF524315 FLH524315:FLJ524315 FBL524315:FBN524315 ERP524315:ERR524315 EHT524315:EHV524315 DXX524315:DXZ524315 DOB524315:DOD524315 DEF524315:DEH524315 CUJ524315:CUL524315 CKN524315:CKP524315 CAR524315:CAT524315 BQV524315:BQX524315 BGZ524315:BHB524315 AXD524315:AXF524315 ANH524315:ANJ524315 ADL524315:ADN524315 TP524315:TR524315 JT524315:JV524315 X524315:Z524315 WWF458779:WWH458779 WMJ458779:WML458779 WCN458779:WCP458779 VSR458779:VST458779 VIV458779:VIX458779 UYZ458779:UZB458779 UPD458779:UPF458779 UFH458779:UFJ458779 TVL458779:TVN458779 TLP458779:TLR458779 TBT458779:TBV458779 SRX458779:SRZ458779 SIB458779:SID458779 RYF458779:RYH458779 ROJ458779:ROL458779 REN458779:REP458779 QUR458779:QUT458779 QKV458779:QKX458779 QAZ458779:QBB458779 PRD458779:PRF458779 PHH458779:PHJ458779 OXL458779:OXN458779 ONP458779:ONR458779 ODT458779:ODV458779 NTX458779:NTZ458779 NKB458779:NKD458779 NAF458779:NAH458779 MQJ458779:MQL458779 MGN458779:MGP458779 LWR458779:LWT458779 LMV458779:LMX458779 LCZ458779:LDB458779 KTD458779:KTF458779 KJH458779:KJJ458779 JZL458779:JZN458779 JPP458779:JPR458779 JFT458779:JFV458779 IVX458779:IVZ458779 IMB458779:IMD458779 ICF458779:ICH458779 HSJ458779:HSL458779 HIN458779:HIP458779 GYR458779:GYT458779 GOV458779:GOX458779 GEZ458779:GFB458779 FVD458779:FVF458779 FLH458779:FLJ458779 FBL458779:FBN458779 ERP458779:ERR458779 EHT458779:EHV458779 DXX458779:DXZ458779 DOB458779:DOD458779 DEF458779:DEH458779 CUJ458779:CUL458779 CKN458779:CKP458779 CAR458779:CAT458779 BQV458779:BQX458779 BGZ458779:BHB458779 AXD458779:AXF458779 ANH458779:ANJ458779 ADL458779:ADN458779 TP458779:TR458779 JT458779:JV458779 X458779:Z458779 WWF393243:WWH393243 WMJ393243:WML393243 WCN393243:WCP393243 VSR393243:VST393243 VIV393243:VIX393243 UYZ393243:UZB393243 UPD393243:UPF393243 UFH393243:UFJ393243 TVL393243:TVN393243 TLP393243:TLR393243 TBT393243:TBV393243 SRX393243:SRZ393243 SIB393243:SID393243 RYF393243:RYH393243 ROJ393243:ROL393243 REN393243:REP393243 QUR393243:QUT393243 QKV393243:QKX393243 QAZ393243:QBB393243 PRD393243:PRF393243 PHH393243:PHJ393243 OXL393243:OXN393243 ONP393243:ONR393243 ODT393243:ODV393243 NTX393243:NTZ393243 NKB393243:NKD393243 NAF393243:NAH393243 MQJ393243:MQL393243 MGN393243:MGP393243 LWR393243:LWT393243 LMV393243:LMX393243 LCZ393243:LDB393243 KTD393243:KTF393243 KJH393243:KJJ393243 JZL393243:JZN393243 JPP393243:JPR393243 JFT393243:JFV393243 IVX393243:IVZ393243 IMB393243:IMD393243 ICF393243:ICH393243 HSJ393243:HSL393243 HIN393243:HIP393243 GYR393243:GYT393243 GOV393243:GOX393243 GEZ393243:GFB393243 FVD393243:FVF393243 FLH393243:FLJ393243 FBL393243:FBN393243 ERP393243:ERR393243 EHT393243:EHV393243 DXX393243:DXZ393243 DOB393243:DOD393243 DEF393243:DEH393243 CUJ393243:CUL393243 CKN393243:CKP393243 CAR393243:CAT393243 BQV393243:BQX393243 BGZ393243:BHB393243 AXD393243:AXF393243 ANH393243:ANJ393243 ADL393243:ADN393243 TP393243:TR393243 JT393243:JV393243 X393243:Z393243 WWF327707:WWH327707 WMJ327707:WML327707 WCN327707:WCP327707 VSR327707:VST327707 VIV327707:VIX327707 UYZ327707:UZB327707 UPD327707:UPF327707 UFH327707:UFJ327707 TVL327707:TVN327707 TLP327707:TLR327707 TBT327707:TBV327707 SRX327707:SRZ327707 SIB327707:SID327707 RYF327707:RYH327707 ROJ327707:ROL327707 REN327707:REP327707 QUR327707:QUT327707 QKV327707:QKX327707 QAZ327707:QBB327707 PRD327707:PRF327707 PHH327707:PHJ327707 OXL327707:OXN327707 ONP327707:ONR327707 ODT327707:ODV327707 NTX327707:NTZ327707 NKB327707:NKD327707 NAF327707:NAH327707 MQJ327707:MQL327707 MGN327707:MGP327707 LWR327707:LWT327707 LMV327707:LMX327707 LCZ327707:LDB327707 KTD327707:KTF327707 KJH327707:KJJ327707 JZL327707:JZN327707 JPP327707:JPR327707 JFT327707:JFV327707 IVX327707:IVZ327707 IMB327707:IMD327707 ICF327707:ICH327707 HSJ327707:HSL327707 HIN327707:HIP327707 GYR327707:GYT327707 GOV327707:GOX327707 GEZ327707:GFB327707 FVD327707:FVF327707 FLH327707:FLJ327707 FBL327707:FBN327707 ERP327707:ERR327707 EHT327707:EHV327707 DXX327707:DXZ327707 DOB327707:DOD327707 DEF327707:DEH327707 CUJ327707:CUL327707 CKN327707:CKP327707 CAR327707:CAT327707 BQV327707:BQX327707 BGZ327707:BHB327707 AXD327707:AXF327707 ANH327707:ANJ327707 ADL327707:ADN327707 TP327707:TR327707 JT327707:JV327707 X327707:Z327707 WWF262171:WWH262171 WMJ262171:WML262171 WCN262171:WCP262171 VSR262171:VST262171 VIV262171:VIX262171 UYZ262171:UZB262171 UPD262171:UPF262171 UFH262171:UFJ262171 TVL262171:TVN262171 TLP262171:TLR262171 TBT262171:TBV262171 SRX262171:SRZ262171 SIB262171:SID262171 RYF262171:RYH262171 ROJ262171:ROL262171 REN262171:REP262171 QUR262171:QUT262171 QKV262171:QKX262171 QAZ262171:QBB262171 PRD262171:PRF262171 PHH262171:PHJ262171 OXL262171:OXN262171 ONP262171:ONR262171 ODT262171:ODV262171 NTX262171:NTZ262171 NKB262171:NKD262171 NAF262171:NAH262171 MQJ262171:MQL262171 MGN262171:MGP262171 LWR262171:LWT262171 LMV262171:LMX262171 LCZ262171:LDB262171 KTD262171:KTF262171 KJH262171:KJJ262171 JZL262171:JZN262171 JPP262171:JPR262171 JFT262171:JFV262171 IVX262171:IVZ262171 IMB262171:IMD262171 ICF262171:ICH262171 HSJ262171:HSL262171 HIN262171:HIP262171 GYR262171:GYT262171 GOV262171:GOX262171 GEZ262171:GFB262171 FVD262171:FVF262171 FLH262171:FLJ262171 FBL262171:FBN262171 ERP262171:ERR262171 EHT262171:EHV262171 DXX262171:DXZ262171 DOB262171:DOD262171 DEF262171:DEH262171 CUJ262171:CUL262171 CKN262171:CKP262171 CAR262171:CAT262171 BQV262171:BQX262171 BGZ262171:BHB262171 AXD262171:AXF262171 ANH262171:ANJ262171 ADL262171:ADN262171 TP262171:TR262171 JT262171:JV262171 X262171:Z262171 WWF196635:WWH196635 WMJ196635:WML196635 WCN196635:WCP196635 VSR196635:VST196635 VIV196635:VIX196635 UYZ196635:UZB196635 UPD196635:UPF196635 UFH196635:UFJ196635 TVL196635:TVN196635 TLP196635:TLR196635 TBT196635:TBV196635 SRX196635:SRZ196635 SIB196635:SID196635 RYF196635:RYH196635 ROJ196635:ROL196635 REN196635:REP196635 QUR196635:QUT196635 QKV196635:QKX196635 QAZ196635:QBB196635 PRD196635:PRF196635 PHH196635:PHJ196635 OXL196635:OXN196635 ONP196635:ONR196635 ODT196635:ODV196635 NTX196635:NTZ196635 NKB196635:NKD196635 NAF196635:NAH196635 MQJ196635:MQL196635 MGN196635:MGP196635 LWR196635:LWT196635 LMV196635:LMX196635 LCZ196635:LDB196635 KTD196635:KTF196635 KJH196635:KJJ196635 JZL196635:JZN196635 JPP196635:JPR196635 JFT196635:JFV196635 IVX196635:IVZ196635 IMB196635:IMD196635 ICF196635:ICH196635 HSJ196635:HSL196635 HIN196635:HIP196635 GYR196635:GYT196635 GOV196635:GOX196635 GEZ196635:GFB196635 FVD196635:FVF196635 FLH196635:FLJ196635 FBL196635:FBN196635 ERP196635:ERR196635 EHT196635:EHV196635 DXX196635:DXZ196635 DOB196635:DOD196635 DEF196635:DEH196635 CUJ196635:CUL196635 CKN196635:CKP196635 CAR196635:CAT196635 BQV196635:BQX196635 BGZ196635:BHB196635 AXD196635:AXF196635 ANH196635:ANJ196635 ADL196635:ADN196635 TP196635:TR196635 JT196635:JV196635 X196635:Z196635 WWF131099:WWH131099 WMJ131099:WML131099 WCN131099:WCP131099 VSR131099:VST131099 VIV131099:VIX131099 UYZ131099:UZB131099 UPD131099:UPF131099 UFH131099:UFJ131099 TVL131099:TVN131099 TLP131099:TLR131099 TBT131099:TBV131099 SRX131099:SRZ131099 SIB131099:SID131099 RYF131099:RYH131099 ROJ131099:ROL131099 REN131099:REP131099 QUR131099:QUT131099 QKV131099:QKX131099 QAZ131099:QBB131099 PRD131099:PRF131099 PHH131099:PHJ131099 OXL131099:OXN131099 ONP131099:ONR131099 ODT131099:ODV131099 NTX131099:NTZ131099 NKB131099:NKD131099 NAF131099:NAH131099 MQJ131099:MQL131099 MGN131099:MGP131099 LWR131099:LWT131099 LMV131099:LMX131099 LCZ131099:LDB131099 KTD131099:KTF131099 KJH131099:KJJ131099 JZL131099:JZN131099 JPP131099:JPR131099 JFT131099:JFV131099 IVX131099:IVZ131099 IMB131099:IMD131099 ICF131099:ICH131099 HSJ131099:HSL131099 HIN131099:HIP131099 GYR131099:GYT131099 GOV131099:GOX131099 GEZ131099:GFB131099 FVD131099:FVF131099 FLH131099:FLJ131099 FBL131099:FBN131099 ERP131099:ERR131099 EHT131099:EHV131099 DXX131099:DXZ131099 DOB131099:DOD131099 DEF131099:DEH131099 CUJ131099:CUL131099 CKN131099:CKP131099 CAR131099:CAT131099 BQV131099:BQX131099 BGZ131099:BHB131099 AXD131099:AXF131099 ANH131099:ANJ131099 ADL131099:ADN131099 TP131099:TR131099 JT131099:JV131099 X131099:Z131099 WWF65563:WWH65563 WMJ65563:WML65563 WCN65563:WCP65563 VSR65563:VST65563 VIV65563:VIX65563 UYZ65563:UZB65563 UPD65563:UPF65563 UFH65563:UFJ65563 TVL65563:TVN65563 TLP65563:TLR65563 TBT65563:TBV65563 SRX65563:SRZ65563 SIB65563:SID65563 RYF65563:RYH65563 ROJ65563:ROL65563 REN65563:REP65563 QUR65563:QUT65563 QKV65563:QKX65563 QAZ65563:QBB65563 PRD65563:PRF65563 PHH65563:PHJ65563 OXL65563:OXN65563 ONP65563:ONR65563 ODT65563:ODV65563 NTX65563:NTZ65563 NKB65563:NKD65563 NAF65563:NAH65563 MQJ65563:MQL65563 MGN65563:MGP65563 LWR65563:LWT65563 LMV65563:LMX65563 LCZ65563:LDB65563 KTD65563:KTF65563 KJH65563:KJJ65563 JZL65563:JZN65563 JPP65563:JPR65563 JFT65563:JFV65563 IVX65563:IVZ65563 IMB65563:IMD65563 ICF65563:ICH65563 HSJ65563:HSL65563 HIN65563:HIP65563 GYR65563:GYT65563 GOV65563:GOX65563 GEZ65563:GFB65563 FVD65563:FVF65563 FLH65563:FLJ65563 FBL65563:FBN65563 ERP65563:ERR65563 EHT65563:EHV65563 DXX65563:DXZ65563 DOB65563:DOD65563 DEF65563:DEH65563 CUJ65563:CUL65563 CKN65563:CKP65563 CAR65563:CAT65563 BQV65563:BQX65563 BGZ65563:BHB65563 AXD65563:AXF65563 ANH65563:ANJ65563 ADL65563:ADN65563 TP65563:TR65563 JT65563:JV65563 X65563:Z65563 WWF47:WWH47 WMJ47:WML47 WCN47:WCP47 VSR47:VST47 VIV47:VIX47 UYZ47:UZB47 UPD47:UPF47 UFH47:UFJ47 TVL47:TVN47 TLP47:TLR47 TBT47:TBV47 SRX47:SRZ47 SIB47:SID47 RYF47:RYH47 ROJ47:ROL47 REN47:REP47 QUR47:QUT47 QKV47:QKX47 QAZ47:QBB47 PRD47:PRF47 PHH47:PHJ47 OXL47:OXN47 ONP47:ONR47 ODT47:ODV47 NTX47:NTZ47 NKB47:NKD47 NAF47:NAH47 MQJ47:MQL47 MGN47:MGP47 LWR47:LWT47 LMV47:LMX47 LCZ47:LDB47 KTD47:KTF47 KJH47:KJJ47 JZL47:JZN47 JPP47:JPR47 JFT47:JFV47 IVX47:IVZ47 IMB47:IMD47 ICF47:ICH47 HSJ47:HSL47 HIN47:HIP47 GYR47:GYT47 GOV47:GOX47 GEZ47:GFB47 FVD47:FVF47 FLH47:FLJ47 FBL47:FBN47 ERP47:ERR47 EHT47:EHV47 DXX47:DXZ47 DOB47:DOD47 DEF47:DEH47 CUJ47:CUL47 CKN47:CKP47 CAR47:CAT47 BQV47:BQX47 BGZ47:BHB47 AXD47:AXF47 ANH47:ANJ47 ADL47:ADN47 TP47:TR47 JT47:JV47" xr:uid="{3AD1F416-2A85-4CE3-85BC-28531F581A76}">
      <formula1>$BL$46:$BL$48</formula1>
    </dataValidation>
    <dataValidation type="list" allowBlank="1" showInputMessage="1" showErrorMessage="1" sqref="WWF983068:WWH983069 JT48:JV49 TP48:TR49 ADL48:ADN49 ANH48:ANJ49 AXD48:AXF49 BGZ48:BHB49 BQV48:BQX49 CAR48:CAT49 CKN48:CKP49 CUJ48:CUL49 DEF48:DEH49 DOB48:DOD49 DXX48:DXZ49 EHT48:EHV49 ERP48:ERR49 FBL48:FBN49 FLH48:FLJ49 FVD48:FVF49 GEZ48:GFB49 GOV48:GOX49 GYR48:GYT49 HIN48:HIP49 HSJ48:HSL49 ICF48:ICH49 IMB48:IMD49 IVX48:IVZ49 JFT48:JFV49 JPP48:JPR49 JZL48:JZN49 KJH48:KJJ49 KTD48:KTF49 LCZ48:LDB49 LMV48:LMX49 LWR48:LWT49 MGN48:MGP49 MQJ48:MQL49 NAF48:NAH49 NKB48:NKD49 NTX48:NTZ49 ODT48:ODV49 ONP48:ONR49 OXL48:OXN49 PHH48:PHJ49 PRD48:PRF49 QAZ48:QBB49 QKV48:QKX49 QUR48:QUT49 REN48:REP49 ROJ48:ROL49 RYF48:RYH49 SIB48:SID49 SRX48:SRZ49 TBT48:TBV49 TLP48:TLR49 TVL48:TVN49 UFH48:UFJ49 UPD48:UPF49 UYZ48:UZB49 VIV48:VIX49 VSR48:VST49 WCN48:WCP49 WMJ48:WML49 WWF48:WWH49 X65564:Z65565 JT65564:JV65565 TP65564:TR65565 ADL65564:ADN65565 ANH65564:ANJ65565 AXD65564:AXF65565 BGZ65564:BHB65565 BQV65564:BQX65565 CAR65564:CAT65565 CKN65564:CKP65565 CUJ65564:CUL65565 DEF65564:DEH65565 DOB65564:DOD65565 DXX65564:DXZ65565 EHT65564:EHV65565 ERP65564:ERR65565 FBL65564:FBN65565 FLH65564:FLJ65565 FVD65564:FVF65565 GEZ65564:GFB65565 GOV65564:GOX65565 GYR65564:GYT65565 HIN65564:HIP65565 HSJ65564:HSL65565 ICF65564:ICH65565 IMB65564:IMD65565 IVX65564:IVZ65565 JFT65564:JFV65565 JPP65564:JPR65565 JZL65564:JZN65565 KJH65564:KJJ65565 KTD65564:KTF65565 LCZ65564:LDB65565 LMV65564:LMX65565 LWR65564:LWT65565 MGN65564:MGP65565 MQJ65564:MQL65565 NAF65564:NAH65565 NKB65564:NKD65565 NTX65564:NTZ65565 ODT65564:ODV65565 ONP65564:ONR65565 OXL65564:OXN65565 PHH65564:PHJ65565 PRD65564:PRF65565 QAZ65564:QBB65565 QKV65564:QKX65565 QUR65564:QUT65565 REN65564:REP65565 ROJ65564:ROL65565 RYF65564:RYH65565 SIB65564:SID65565 SRX65564:SRZ65565 TBT65564:TBV65565 TLP65564:TLR65565 TVL65564:TVN65565 UFH65564:UFJ65565 UPD65564:UPF65565 UYZ65564:UZB65565 VIV65564:VIX65565 VSR65564:VST65565 WCN65564:WCP65565 WMJ65564:WML65565 WWF65564:WWH65565 X131100:Z131101 JT131100:JV131101 TP131100:TR131101 ADL131100:ADN131101 ANH131100:ANJ131101 AXD131100:AXF131101 BGZ131100:BHB131101 BQV131100:BQX131101 CAR131100:CAT131101 CKN131100:CKP131101 CUJ131100:CUL131101 DEF131100:DEH131101 DOB131100:DOD131101 DXX131100:DXZ131101 EHT131100:EHV131101 ERP131100:ERR131101 FBL131100:FBN131101 FLH131100:FLJ131101 FVD131100:FVF131101 GEZ131100:GFB131101 GOV131100:GOX131101 GYR131100:GYT131101 HIN131100:HIP131101 HSJ131100:HSL131101 ICF131100:ICH131101 IMB131100:IMD131101 IVX131100:IVZ131101 JFT131100:JFV131101 JPP131100:JPR131101 JZL131100:JZN131101 KJH131100:KJJ131101 KTD131100:KTF131101 LCZ131100:LDB131101 LMV131100:LMX131101 LWR131100:LWT131101 MGN131100:MGP131101 MQJ131100:MQL131101 NAF131100:NAH131101 NKB131100:NKD131101 NTX131100:NTZ131101 ODT131100:ODV131101 ONP131100:ONR131101 OXL131100:OXN131101 PHH131100:PHJ131101 PRD131100:PRF131101 QAZ131100:QBB131101 QKV131100:QKX131101 QUR131100:QUT131101 REN131100:REP131101 ROJ131100:ROL131101 RYF131100:RYH131101 SIB131100:SID131101 SRX131100:SRZ131101 TBT131100:TBV131101 TLP131100:TLR131101 TVL131100:TVN131101 UFH131100:UFJ131101 UPD131100:UPF131101 UYZ131100:UZB131101 VIV131100:VIX131101 VSR131100:VST131101 WCN131100:WCP131101 WMJ131100:WML131101 WWF131100:WWH131101 X196636:Z196637 JT196636:JV196637 TP196636:TR196637 ADL196636:ADN196637 ANH196636:ANJ196637 AXD196636:AXF196637 BGZ196636:BHB196637 BQV196636:BQX196637 CAR196636:CAT196637 CKN196636:CKP196637 CUJ196636:CUL196637 DEF196636:DEH196637 DOB196636:DOD196637 DXX196636:DXZ196637 EHT196636:EHV196637 ERP196636:ERR196637 FBL196636:FBN196637 FLH196636:FLJ196637 FVD196636:FVF196637 GEZ196636:GFB196637 GOV196636:GOX196637 GYR196636:GYT196637 HIN196636:HIP196637 HSJ196636:HSL196637 ICF196636:ICH196637 IMB196636:IMD196637 IVX196636:IVZ196637 JFT196636:JFV196637 JPP196636:JPR196637 JZL196636:JZN196637 KJH196636:KJJ196637 KTD196636:KTF196637 LCZ196636:LDB196637 LMV196636:LMX196637 LWR196636:LWT196637 MGN196636:MGP196637 MQJ196636:MQL196637 NAF196636:NAH196637 NKB196636:NKD196637 NTX196636:NTZ196637 ODT196636:ODV196637 ONP196636:ONR196637 OXL196636:OXN196637 PHH196636:PHJ196637 PRD196636:PRF196637 QAZ196636:QBB196637 QKV196636:QKX196637 QUR196636:QUT196637 REN196636:REP196637 ROJ196636:ROL196637 RYF196636:RYH196637 SIB196636:SID196637 SRX196636:SRZ196637 TBT196636:TBV196637 TLP196636:TLR196637 TVL196636:TVN196637 UFH196636:UFJ196637 UPD196636:UPF196637 UYZ196636:UZB196637 VIV196636:VIX196637 VSR196636:VST196637 WCN196636:WCP196637 WMJ196636:WML196637 WWF196636:WWH196637 X262172:Z262173 JT262172:JV262173 TP262172:TR262173 ADL262172:ADN262173 ANH262172:ANJ262173 AXD262172:AXF262173 BGZ262172:BHB262173 BQV262172:BQX262173 CAR262172:CAT262173 CKN262172:CKP262173 CUJ262172:CUL262173 DEF262172:DEH262173 DOB262172:DOD262173 DXX262172:DXZ262173 EHT262172:EHV262173 ERP262172:ERR262173 FBL262172:FBN262173 FLH262172:FLJ262173 FVD262172:FVF262173 GEZ262172:GFB262173 GOV262172:GOX262173 GYR262172:GYT262173 HIN262172:HIP262173 HSJ262172:HSL262173 ICF262172:ICH262173 IMB262172:IMD262173 IVX262172:IVZ262173 JFT262172:JFV262173 JPP262172:JPR262173 JZL262172:JZN262173 KJH262172:KJJ262173 KTD262172:KTF262173 LCZ262172:LDB262173 LMV262172:LMX262173 LWR262172:LWT262173 MGN262172:MGP262173 MQJ262172:MQL262173 NAF262172:NAH262173 NKB262172:NKD262173 NTX262172:NTZ262173 ODT262172:ODV262173 ONP262172:ONR262173 OXL262172:OXN262173 PHH262172:PHJ262173 PRD262172:PRF262173 QAZ262172:QBB262173 QKV262172:QKX262173 QUR262172:QUT262173 REN262172:REP262173 ROJ262172:ROL262173 RYF262172:RYH262173 SIB262172:SID262173 SRX262172:SRZ262173 TBT262172:TBV262173 TLP262172:TLR262173 TVL262172:TVN262173 UFH262172:UFJ262173 UPD262172:UPF262173 UYZ262172:UZB262173 VIV262172:VIX262173 VSR262172:VST262173 WCN262172:WCP262173 WMJ262172:WML262173 WWF262172:WWH262173 X327708:Z327709 JT327708:JV327709 TP327708:TR327709 ADL327708:ADN327709 ANH327708:ANJ327709 AXD327708:AXF327709 BGZ327708:BHB327709 BQV327708:BQX327709 CAR327708:CAT327709 CKN327708:CKP327709 CUJ327708:CUL327709 DEF327708:DEH327709 DOB327708:DOD327709 DXX327708:DXZ327709 EHT327708:EHV327709 ERP327708:ERR327709 FBL327708:FBN327709 FLH327708:FLJ327709 FVD327708:FVF327709 GEZ327708:GFB327709 GOV327708:GOX327709 GYR327708:GYT327709 HIN327708:HIP327709 HSJ327708:HSL327709 ICF327708:ICH327709 IMB327708:IMD327709 IVX327708:IVZ327709 JFT327708:JFV327709 JPP327708:JPR327709 JZL327708:JZN327709 KJH327708:KJJ327709 KTD327708:KTF327709 LCZ327708:LDB327709 LMV327708:LMX327709 LWR327708:LWT327709 MGN327708:MGP327709 MQJ327708:MQL327709 NAF327708:NAH327709 NKB327708:NKD327709 NTX327708:NTZ327709 ODT327708:ODV327709 ONP327708:ONR327709 OXL327708:OXN327709 PHH327708:PHJ327709 PRD327708:PRF327709 QAZ327708:QBB327709 QKV327708:QKX327709 QUR327708:QUT327709 REN327708:REP327709 ROJ327708:ROL327709 RYF327708:RYH327709 SIB327708:SID327709 SRX327708:SRZ327709 TBT327708:TBV327709 TLP327708:TLR327709 TVL327708:TVN327709 UFH327708:UFJ327709 UPD327708:UPF327709 UYZ327708:UZB327709 VIV327708:VIX327709 VSR327708:VST327709 WCN327708:WCP327709 WMJ327708:WML327709 WWF327708:WWH327709 X393244:Z393245 JT393244:JV393245 TP393244:TR393245 ADL393244:ADN393245 ANH393244:ANJ393245 AXD393244:AXF393245 BGZ393244:BHB393245 BQV393244:BQX393245 CAR393244:CAT393245 CKN393244:CKP393245 CUJ393244:CUL393245 DEF393244:DEH393245 DOB393244:DOD393245 DXX393244:DXZ393245 EHT393244:EHV393245 ERP393244:ERR393245 FBL393244:FBN393245 FLH393244:FLJ393245 FVD393244:FVF393245 GEZ393244:GFB393245 GOV393244:GOX393245 GYR393244:GYT393245 HIN393244:HIP393245 HSJ393244:HSL393245 ICF393244:ICH393245 IMB393244:IMD393245 IVX393244:IVZ393245 JFT393244:JFV393245 JPP393244:JPR393245 JZL393244:JZN393245 KJH393244:KJJ393245 KTD393244:KTF393245 LCZ393244:LDB393245 LMV393244:LMX393245 LWR393244:LWT393245 MGN393244:MGP393245 MQJ393244:MQL393245 NAF393244:NAH393245 NKB393244:NKD393245 NTX393244:NTZ393245 ODT393244:ODV393245 ONP393244:ONR393245 OXL393244:OXN393245 PHH393244:PHJ393245 PRD393244:PRF393245 QAZ393244:QBB393245 QKV393244:QKX393245 QUR393244:QUT393245 REN393244:REP393245 ROJ393244:ROL393245 RYF393244:RYH393245 SIB393244:SID393245 SRX393244:SRZ393245 TBT393244:TBV393245 TLP393244:TLR393245 TVL393244:TVN393245 UFH393244:UFJ393245 UPD393244:UPF393245 UYZ393244:UZB393245 VIV393244:VIX393245 VSR393244:VST393245 WCN393244:WCP393245 WMJ393244:WML393245 WWF393244:WWH393245 X458780:Z458781 JT458780:JV458781 TP458780:TR458781 ADL458780:ADN458781 ANH458780:ANJ458781 AXD458780:AXF458781 BGZ458780:BHB458781 BQV458780:BQX458781 CAR458780:CAT458781 CKN458780:CKP458781 CUJ458780:CUL458781 DEF458780:DEH458781 DOB458780:DOD458781 DXX458780:DXZ458781 EHT458780:EHV458781 ERP458780:ERR458781 FBL458780:FBN458781 FLH458780:FLJ458781 FVD458780:FVF458781 GEZ458780:GFB458781 GOV458780:GOX458781 GYR458780:GYT458781 HIN458780:HIP458781 HSJ458780:HSL458781 ICF458780:ICH458781 IMB458780:IMD458781 IVX458780:IVZ458781 JFT458780:JFV458781 JPP458780:JPR458781 JZL458780:JZN458781 KJH458780:KJJ458781 KTD458780:KTF458781 LCZ458780:LDB458781 LMV458780:LMX458781 LWR458780:LWT458781 MGN458780:MGP458781 MQJ458780:MQL458781 NAF458780:NAH458781 NKB458780:NKD458781 NTX458780:NTZ458781 ODT458780:ODV458781 ONP458780:ONR458781 OXL458780:OXN458781 PHH458780:PHJ458781 PRD458780:PRF458781 QAZ458780:QBB458781 QKV458780:QKX458781 QUR458780:QUT458781 REN458780:REP458781 ROJ458780:ROL458781 RYF458780:RYH458781 SIB458780:SID458781 SRX458780:SRZ458781 TBT458780:TBV458781 TLP458780:TLR458781 TVL458780:TVN458781 UFH458780:UFJ458781 UPD458780:UPF458781 UYZ458780:UZB458781 VIV458780:VIX458781 VSR458780:VST458781 WCN458780:WCP458781 WMJ458780:WML458781 WWF458780:WWH458781 X524316:Z524317 JT524316:JV524317 TP524316:TR524317 ADL524316:ADN524317 ANH524316:ANJ524317 AXD524316:AXF524317 BGZ524316:BHB524317 BQV524316:BQX524317 CAR524316:CAT524317 CKN524316:CKP524317 CUJ524316:CUL524317 DEF524316:DEH524317 DOB524316:DOD524317 DXX524316:DXZ524317 EHT524316:EHV524317 ERP524316:ERR524317 FBL524316:FBN524317 FLH524316:FLJ524317 FVD524316:FVF524317 GEZ524316:GFB524317 GOV524316:GOX524317 GYR524316:GYT524317 HIN524316:HIP524317 HSJ524316:HSL524317 ICF524316:ICH524317 IMB524316:IMD524317 IVX524316:IVZ524317 JFT524316:JFV524317 JPP524316:JPR524317 JZL524316:JZN524317 KJH524316:KJJ524317 KTD524316:KTF524317 LCZ524316:LDB524317 LMV524316:LMX524317 LWR524316:LWT524317 MGN524316:MGP524317 MQJ524316:MQL524317 NAF524316:NAH524317 NKB524316:NKD524317 NTX524316:NTZ524317 ODT524316:ODV524317 ONP524316:ONR524317 OXL524316:OXN524317 PHH524316:PHJ524317 PRD524316:PRF524317 QAZ524316:QBB524317 QKV524316:QKX524317 QUR524316:QUT524317 REN524316:REP524317 ROJ524316:ROL524317 RYF524316:RYH524317 SIB524316:SID524317 SRX524316:SRZ524317 TBT524316:TBV524317 TLP524316:TLR524317 TVL524316:TVN524317 UFH524316:UFJ524317 UPD524316:UPF524317 UYZ524316:UZB524317 VIV524316:VIX524317 VSR524316:VST524317 WCN524316:WCP524317 WMJ524316:WML524317 WWF524316:WWH524317 X589852:Z589853 JT589852:JV589853 TP589852:TR589853 ADL589852:ADN589853 ANH589852:ANJ589853 AXD589852:AXF589853 BGZ589852:BHB589853 BQV589852:BQX589853 CAR589852:CAT589853 CKN589852:CKP589853 CUJ589852:CUL589853 DEF589852:DEH589853 DOB589852:DOD589853 DXX589852:DXZ589853 EHT589852:EHV589853 ERP589852:ERR589853 FBL589852:FBN589853 FLH589852:FLJ589853 FVD589852:FVF589853 GEZ589852:GFB589853 GOV589852:GOX589853 GYR589852:GYT589853 HIN589852:HIP589853 HSJ589852:HSL589853 ICF589852:ICH589853 IMB589852:IMD589853 IVX589852:IVZ589853 JFT589852:JFV589853 JPP589852:JPR589853 JZL589852:JZN589853 KJH589852:KJJ589853 KTD589852:KTF589853 LCZ589852:LDB589853 LMV589852:LMX589853 LWR589852:LWT589853 MGN589852:MGP589853 MQJ589852:MQL589853 NAF589852:NAH589853 NKB589852:NKD589853 NTX589852:NTZ589853 ODT589852:ODV589853 ONP589852:ONR589853 OXL589852:OXN589853 PHH589852:PHJ589853 PRD589852:PRF589853 QAZ589852:QBB589853 QKV589852:QKX589853 QUR589852:QUT589853 REN589852:REP589853 ROJ589852:ROL589853 RYF589852:RYH589853 SIB589852:SID589853 SRX589852:SRZ589853 TBT589852:TBV589853 TLP589852:TLR589853 TVL589852:TVN589853 UFH589852:UFJ589853 UPD589852:UPF589853 UYZ589852:UZB589853 VIV589852:VIX589853 VSR589852:VST589853 WCN589852:WCP589853 WMJ589852:WML589853 WWF589852:WWH589853 X655388:Z655389 JT655388:JV655389 TP655388:TR655389 ADL655388:ADN655389 ANH655388:ANJ655389 AXD655388:AXF655389 BGZ655388:BHB655389 BQV655388:BQX655389 CAR655388:CAT655389 CKN655388:CKP655389 CUJ655388:CUL655389 DEF655388:DEH655389 DOB655388:DOD655389 DXX655388:DXZ655389 EHT655388:EHV655389 ERP655388:ERR655389 FBL655388:FBN655389 FLH655388:FLJ655389 FVD655388:FVF655389 GEZ655388:GFB655389 GOV655388:GOX655389 GYR655388:GYT655389 HIN655388:HIP655389 HSJ655388:HSL655389 ICF655388:ICH655389 IMB655388:IMD655389 IVX655388:IVZ655389 JFT655388:JFV655389 JPP655388:JPR655389 JZL655388:JZN655389 KJH655388:KJJ655389 KTD655388:KTF655389 LCZ655388:LDB655389 LMV655388:LMX655389 LWR655388:LWT655389 MGN655388:MGP655389 MQJ655388:MQL655389 NAF655388:NAH655389 NKB655388:NKD655389 NTX655388:NTZ655389 ODT655388:ODV655389 ONP655388:ONR655389 OXL655388:OXN655389 PHH655388:PHJ655389 PRD655388:PRF655389 QAZ655388:QBB655389 QKV655388:QKX655389 QUR655388:QUT655389 REN655388:REP655389 ROJ655388:ROL655389 RYF655388:RYH655389 SIB655388:SID655389 SRX655388:SRZ655389 TBT655388:TBV655389 TLP655388:TLR655389 TVL655388:TVN655389 UFH655388:UFJ655389 UPD655388:UPF655389 UYZ655388:UZB655389 VIV655388:VIX655389 VSR655388:VST655389 WCN655388:WCP655389 WMJ655388:WML655389 WWF655388:WWH655389 X720924:Z720925 JT720924:JV720925 TP720924:TR720925 ADL720924:ADN720925 ANH720924:ANJ720925 AXD720924:AXF720925 BGZ720924:BHB720925 BQV720924:BQX720925 CAR720924:CAT720925 CKN720924:CKP720925 CUJ720924:CUL720925 DEF720924:DEH720925 DOB720924:DOD720925 DXX720924:DXZ720925 EHT720924:EHV720925 ERP720924:ERR720925 FBL720924:FBN720925 FLH720924:FLJ720925 FVD720924:FVF720925 GEZ720924:GFB720925 GOV720924:GOX720925 GYR720924:GYT720925 HIN720924:HIP720925 HSJ720924:HSL720925 ICF720924:ICH720925 IMB720924:IMD720925 IVX720924:IVZ720925 JFT720924:JFV720925 JPP720924:JPR720925 JZL720924:JZN720925 KJH720924:KJJ720925 KTD720924:KTF720925 LCZ720924:LDB720925 LMV720924:LMX720925 LWR720924:LWT720925 MGN720924:MGP720925 MQJ720924:MQL720925 NAF720924:NAH720925 NKB720924:NKD720925 NTX720924:NTZ720925 ODT720924:ODV720925 ONP720924:ONR720925 OXL720924:OXN720925 PHH720924:PHJ720925 PRD720924:PRF720925 QAZ720924:QBB720925 QKV720924:QKX720925 QUR720924:QUT720925 REN720924:REP720925 ROJ720924:ROL720925 RYF720924:RYH720925 SIB720924:SID720925 SRX720924:SRZ720925 TBT720924:TBV720925 TLP720924:TLR720925 TVL720924:TVN720925 UFH720924:UFJ720925 UPD720924:UPF720925 UYZ720924:UZB720925 VIV720924:VIX720925 VSR720924:VST720925 WCN720924:WCP720925 WMJ720924:WML720925 WWF720924:WWH720925 X786460:Z786461 JT786460:JV786461 TP786460:TR786461 ADL786460:ADN786461 ANH786460:ANJ786461 AXD786460:AXF786461 BGZ786460:BHB786461 BQV786460:BQX786461 CAR786460:CAT786461 CKN786460:CKP786461 CUJ786460:CUL786461 DEF786460:DEH786461 DOB786460:DOD786461 DXX786460:DXZ786461 EHT786460:EHV786461 ERP786460:ERR786461 FBL786460:FBN786461 FLH786460:FLJ786461 FVD786460:FVF786461 GEZ786460:GFB786461 GOV786460:GOX786461 GYR786460:GYT786461 HIN786460:HIP786461 HSJ786460:HSL786461 ICF786460:ICH786461 IMB786460:IMD786461 IVX786460:IVZ786461 JFT786460:JFV786461 JPP786460:JPR786461 JZL786460:JZN786461 KJH786460:KJJ786461 KTD786460:KTF786461 LCZ786460:LDB786461 LMV786460:LMX786461 LWR786460:LWT786461 MGN786460:MGP786461 MQJ786460:MQL786461 NAF786460:NAH786461 NKB786460:NKD786461 NTX786460:NTZ786461 ODT786460:ODV786461 ONP786460:ONR786461 OXL786460:OXN786461 PHH786460:PHJ786461 PRD786460:PRF786461 QAZ786460:QBB786461 QKV786460:QKX786461 QUR786460:QUT786461 REN786460:REP786461 ROJ786460:ROL786461 RYF786460:RYH786461 SIB786460:SID786461 SRX786460:SRZ786461 TBT786460:TBV786461 TLP786460:TLR786461 TVL786460:TVN786461 UFH786460:UFJ786461 UPD786460:UPF786461 UYZ786460:UZB786461 VIV786460:VIX786461 VSR786460:VST786461 WCN786460:WCP786461 WMJ786460:WML786461 WWF786460:WWH786461 X851996:Z851997 JT851996:JV851997 TP851996:TR851997 ADL851996:ADN851997 ANH851996:ANJ851997 AXD851996:AXF851997 BGZ851996:BHB851997 BQV851996:BQX851997 CAR851996:CAT851997 CKN851996:CKP851997 CUJ851996:CUL851997 DEF851996:DEH851997 DOB851996:DOD851997 DXX851996:DXZ851997 EHT851996:EHV851997 ERP851996:ERR851997 FBL851996:FBN851997 FLH851996:FLJ851997 FVD851996:FVF851997 GEZ851996:GFB851997 GOV851996:GOX851997 GYR851996:GYT851997 HIN851996:HIP851997 HSJ851996:HSL851997 ICF851996:ICH851997 IMB851996:IMD851997 IVX851996:IVZ851997 JFT851996:JFV851997 JPP851996:JPR851997 JZL851996:JZN851997 KJH851996:KJJ851997 KTD851996:KTF851997 LCZ851996:LDB851997 LMV851996:LMX851997 LWR851996:LWT851997 MGN851996:MGP851997 MQJ851996:MQL851997 NAF851996:NAH851997 NKB851996:NKD851997 NTX851996:NTZ851997 ODT851996:ODV851997 ONP851996:ONR851997 OXL851996:OXN851997 PHH851996:PHJ851997 PRD851996:PRF851997 QAZ851996:QBB851997 QKV851996:QKX851997 QUR851996:QUT851997 REN851996:REP851997 ROJ851996:ROL851997 RYF851996:RYH851997 SIB851996:SID851997 SRX851996:SRZ851997 TBT851996:TBV851997 TLP851996:TLR851997 TVL851996:TVN851997 UFH851996:UFJ851997 UPD851996:UPF851997 UYZ851996:UZB851997 VIV851996:VIX851997 VSR851996:VST851997 WCN851996:WCP851997 WMJ851996:WML851997 WWF851996:WWH851997 X917532:Z917533 JT917532:JV917533 TP917532:TR917533 ADL917532:ADN917533 ANH917532:ANJ917533 AXD917532:AXF917533 BGZ917532:BHB917533 BQV917532:BQX917533 CAR917532:CAT917533 CKN917532:CKP917533 CUJ917532:CUL917533 DEF917532:DEH917533 DOB917532:DOD917533 DXX917532:DXZ917533 EHT917532:EHV917533 ERP917532:ERR917533 FBL917532:FBN917533 FLH917532:FLJ917533 FVD917532:FVF917533 GEZ917532:GFB917533 GOV917532:GOX917533 GYR917532:GYT917533 HIN917532:HIP917533 HSJ917532:HSL917533 ICF917532:ICH917533 IMB917532:IMD917533 IVX917532:IVZ917533 JFT917532:JFV917533 JPP917532:JPR917533 JZL917532:JZN917533 KJH917532:KJJ917533 KTD917532:KTF917533 LCZ917532:LDB917533 LMV917532:LMX917533 LWR917532:LWT917533 MGN917532:MGP917533 MQJ917532:MQL917533 NAF917532:NAH917533 NKB917532:NKD917533 NTX917532:NTZ917533 ODT917532:ODV917533 ONP917532:ONR917533 OXL917532:OXN917533 PHH917532:PHJ917533 PRD917532:PRF917533 QAZ917532:QBB917533 QKV917532:QKX917533 QUR917532:QUT917533 REN917532:REP917533 ROJ917532:ROL917533 RYF917532:RYH917533 SIB917532:SID917533 SRX917532:SRZ917533 TBT917532:TBV917533 TLP917532:TLR917533 TVL917532:TVN917533 UFH917532:UFJ917533 UPD917532:UPF917533 UYZ917532:UZB917533 VIV917532:VIX917533 VSR917532:VST917533 WCN917532:WCP917533 WMJ917532:WML917533 WWF917532:WWH917533 X983068:Z983069 JT983068:JV983069 TP983068:TR983069 ADL983068:ADN983069 ANH983068:ANJ983069 AXD983068:AXF983069 BGZ983068:BHB983069 BQV983068:BQX983069 CAR983068:CAT983069 CKN983068:CKP983069 CUJ983068:CUL983069 DEF983068:DEH983069 DOB983068:DOD983069 DXX983068:DXZ983069 EHT983068:EHV983069 ERP983068:ERR983069 FBL983068:FBN983069 FLH983068:FLJ983069 FVD983068:FVF983069 GEZ983068:GFB983069 GOV983068:GOX983069 GYR983068:GYT983069 HIN983068:HIP983069 HSJ983068:HSL983069 ICF983068:ICH983069 IMB983068:IMD983069 IVX983068:IVZ983069 JFT983068:JFV983069 JPP983068:JPR983069 JZL983068:JZN983069 KJH983068:KJJ983069 KTD983068:KTF983069 LCZ983068:LDB983069 LMV983068:LMX983069 LWR983068:LWT983069 MGN983068:MGP983069 MQJ983068:MQL983069 NAF983068:NAH983069 NKB983068:NKD983069 NTX983068:NTZ983069 ODT983068:ODV983069 ONP983068:ONR983069 OXL983068:OXN983069 PHH983068:PHJ983069 PRD983068:PRF983069 QAZ983068:QBB983069 QKV983068:QKX983069 QUR983068:QUT983069 REN983068:REP983069 ROJ983068:ROL983069 RYF983068:RYH983069 SIB983068:SID983069 SRX983068:SRZ983069 TBT983068:TBV983069 TLP983068:TLR983069 TVL983068:TVN983069 UFH983068:UFJ983069 UPD983068:UPF983069 UYZ983068:UZB983069 VIV983068:VIX983069 VSR983068:VST983069 WCN983068:WCP983069 WMJ983068:WML983069 X48:Z48" xr:uid="{CEAE2452-33A2-4B1C-9D28-137B1590696E}">
      <formula1>$BL$50:$BL$51</formula1>
    </dataValidation>
    <dataValidation type="list" allowBlank="1" showInputMessage="1" showErrorMessage="1" sqref="WVU983060:WVV983060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M65556:N65556 JI65556:JJ65556 TE65556:TF65556 ADA65556:ADB65556 AMW65556:AMX65556 AWS65556:AWT65556 BGO65556:BGP65556 BQK65556:BQL65556 CAG65556:CAH65556 CKC65556:CKD65556 CTY65556:CTZ65556 DDU65556:DDV65556 DNQ65556:DNR65556 DXM65556:DXN65556 EHI65556:EHJ65556 ERE65556:ERF65556 FBA65556:FBB65556 FKW65556:FKX65556 FUS65556:FUT65556 GEO65556:GEP65556 GOK65556:GOL65556 GYG65556:GYH65556 HIC65556:HID65556 HRY65556:HRZ65556 IBU65556:IBV65556 ILQ65556:ILR65556 IVM65556:IVN65556 JFI65556:JFJ65556 JPE65556:JPF65556 JZA65556:JZB65556 KIW65556:KIX65556 KSS65556:KST65556 LCO65556:LCP65556 LMK65556:LML65556 LWG65556:LWH65556 MGC65556:MGD65556 MPY65556:MPZ65556 MZU65556:MZV65556 NJQ65556:NJR65556 NTM65556:NTN65556 ODI65556:ODJ65556 ONE65556:ONF65556 OXA65556:OXB65556 PGW65556:PGX65556 PQS65556:PQT65556 QAO65556:QAP65556 QKK65556:QKL65556 QUG65556:QUH65556 REC65556:RED65556 RNY65556:RNZ65556 RXU65556:RXV65556 SHQ65556:SHR65556 SRM65556:SRN65556 TBI65556:TBJ65556 TLE65556:TLF65556 TVA65556:TVB65556 UEW65556:UEX65556 UOS65556:UOT65556 UYO65556:UYP65556 VIK65556:VIL65556 VSG65556:VSH65556 WCC65556:WCD65556 WLY65556:WLZ65556 WVU65556:WVV65556 M131092:N131092 JI131092:JJ131092 TE131092:TF131092 ADA131092:ADB131092 AMW131092:AMX131092 AWS131092:AWT131092 BGO131092:BGP131092 BQK131092:BQL131092 CAG131092:CAH131092 CKC131092:CKD131092 CTY131092:CTZ131092 DDU131092:DDV131092 DNQ131092:DNR131092 DXM131092:DXN131092 EHI131092:EHJ131092 ERE131092:ERF131092 FBA131092:FBB131092 FKW131092:FKX131092 FUS131092:FUT131092 GEO131092:GEP131092 GOK131092:GOL131092 GYG131092:GYH131092 HIC131092:HID131092 HRY131092:HRZ131092 IBU131092:IBV131092 ILQ131092:ILR131092 IVM131092:IVN131092 JFI131092:JFJ131092 JPE131092:JPF131092 JZA131092:JZB131092 KIW131092:KIX131092 KSS131092:KST131092 LCO131092:LCP131092 LMK131092:LML131092 LWG131092:LWH131092 MGC131092:MGD131092 MPY131092:MPZ131092 MZU131092:MZV131092 NJQ131092:NJR131092 NTM131092:NTN131092 ODI131092:ODJ131092 ONE131092:ONF131092 OXA131092:OXB131092 PGW131092:PGX131092 PQS131092:PQT131092 QAO131092:QAP131092 QKK131092:QKL131092 QUG131092:QUH131092 REC131092:RED131092 RNY131092:RNZ131092 RXU131092:RXV131092 SHQ131092:SHR131092 SRM131092:SRN131092 TBI131092:TBJ131092 TLE131092:TLF131092 TVA131092:TVB131092 UEW131092:UEX131092 UOS131092:UOT131092 UYO131092:UYP131092 VIK131092:VIL131092 VSG131092:VSH131092 WCC131092:WCD131092 WLY131092:WLZ131092 WVU131092:WVV131092 M196628:N196628 JI196628:JJ196628 TE196628:TF196628 ADA196628:ADB196628 AMW196628:AMX196628 AWS196628:AWT196628 BGO196628:BGP196628 BQK196628:BQL196628 CAG196628:CAH196628 CKC196628:CKD196628 CTY196628:CTZ196628 DDU196628:DDV196628 DNQ196628:DNR196628 DXM196628:DXN196628 EHI196628:EHJ196628 ERE196628:ERF196628 FBA196628:FBB196628 FKW196628:FKX196628 FUS196628:FUT196628 GEO196628:GEP196628 GOK196628:GOL196628 GYG196628:GYH196628 HIC196628:HID196628 HRY196628:HRZ196628 IBU196628:IBV196628 ILQ196628:ILR196628 IVM196628:IVN196628 JFI196628:JFJ196628 JPE196628:JPF196628 JZA196628:JZB196628 KIW196628:KIX196628 KSS196628:KST196628 LCO196628:LCP196628 LMK196628:LML196628 LWG196628:LWH196628 MGC196628:MGD196628 MPY196628:MPZ196628 MZU196628:MZV196628 NJQ196628:NJR196628 NTM196628:NTN196628 ODI196628:ODJ196628 ONE196628:ONF196628 OXA196628:OXB196628 PGW196628:PGX196628 PQS196628:PQT196628 QAO196628:QAP196628 QKK196628:QKL196628 QUG196628:QUH196628 REC196628:RED196628 RNY196628:RNZ196628 RXU196628:RXV196628 SHQ196628:SHR196628 SRM196628:SRN196628 TBI196628:TBJ196628 TLE196628:TLF196628 TVA196628:TVB196628 UEW196628:UEX196628 UOS196628:UOT196628 UYO196628:UYP196628 VIK196628:VIL196628 VSG196628:VSH196628 WCC196628:WCD196628 WLY196628:WLZ196628 WVU196628:WVV196628 M262164:N262164 JI262164:JJ262164 TE262164:TF262164 ADA262164:ADB262164 AMW262164:AMX262164 AWS262164:AWT262164 BGO262164:BGP262164 BQK262164:BQL262164 CAG262164:CAH262164 CKC262164:CKD262164 CTY262164:CTZ262164 DDU262164:DDV262164 DNQ262164:DNR262164 DXM262164:DXN262164 EHI262164:EHJ262164 ERE262164:ERF262164 FBA262164:FBB262164 FKW262164:FKX262164 FUS262164:FUT262164 GEO262164:GEP262164 GOK262164:GOL262164 GYG262164:GYH262164 HIC262164:HID262164 HRY262164:HRZ262164 IBU262164:IBV262164 ILQ262164:ILR262164 IVM262164:IVN262164 JFI262164:JFJ262164 JPE262164:JPF262164 JZA262164:JZB262164 KIW262164:KIX262164 KSS262164:KST262164 LCO262164:LCP262164 LMK262164:LML262164 LWG262164:LWH262164 MGC262164:MGD262164 MPY262164:MPZ262164 MZU262164:MZV262164 NJQ262164:NJR262164 NTM262164:NTN262164 ODI262164:ODJ262164 ONE262164:ONF262164 OXA262164:OXB262164 PGW262164:PGX262164 PQS262164:PQT262164 QAO262164:QAP262164 QKK262164:QKL262164 QUG262164:QUH262164 REC262164:RED262164 RNY262164:RNZ262164 RXU262164:RXV262164 SHQ262164:SHR262164 SRM262164:SRN262164 TBI262164:TBJ262164 TLE262164:TLF262164 TVA262164:TVB262164 UEW262164:UEX262164 UOS262164:UOT262164 UYO262164:UYP262164 VIK262164:VIL262164 VSG262164:VSH262164 WCC262164:WCD262164 WLY262164:WLZ262164 WVU262164:WVV262164 M327700:N327700 JI327700:JJ327700 TE327700:TF327700 ADA327700:ADB327700 AMW327700:AMX327700 AWS327700:AWT327700 BGO327700:BGP327700 BQK327700:BQL327700 CAG327700:CAH327700 CKC327700:CKD327700 CTY327700:CTZ327700 DDU327700:DDV327700 DNQ327700:DNR327700 DXM327700:DXN327700 EHI327700:EHJ327700 ERE327700:ERF327700 FBA327700:FBB327700 FKW327700:FKX327700 FUS327700:FUT327700 GEO327700:GEP327700 GOK327700:GOL327700 GYG327700:GYH327700 HIC327700:HID327700 HRY327700:HRZ327700 IBU327700:IBV327700 ILQ327700:ILR327700 IVM327700:IVN327700 JFI327700:JFJ327700 JPE327700:JPF327700 JZA327700:JZB327700 KIW327700:KIX327700 KSS327700:KST327700 LCO327700:LCP327700 LMK327700:LML327700 LWG327700:LWH327700 MGC327700:MGD327700 MPY327700:MPZ327700 MZU327700:MZV327700 NJQ327700:NJR327700 NTM327700:NTN327700 ODI327700:ODJ327700 ONE327700:ONF327700 OXA327700:OXB327700 PGW327700:PGX327700 PQS327700:PQT327700 QAO327700:QAP327700 QKK327700:QKL327700 QUG327700:QUH327700 REC327700:RED327700 RNY327700:RNZ327700 RXU327700:RXV327700 SHQ327700:SHR327700 SRM327700:SRN327700 TBI327700:TBJ327700 TLE327700:TLF327700 TVA327700:TVB327700 UEW327700:UEX327700 UOS327700:UOT327700 UYO327700:UYP327700 VIK327700:VIL327700 VSG327700:VSH327700 WCC327700:WCD327700 WLY327700:WLZ327700 WVU327700:WVV327700 M393236:N393236 JI393236:JJ393236 TE393236:TF393236 ADA393236:ADB393236 AMW393236:AMX393236 AWS393236:AWT393236 BGO393236:BGP393236 BQK393236:BQL393236 CAG393236:CAH393236 CKC393236:CKD393236 CTY393236:CTZ393236 DDU393236:DDV393236 DNQ393236:DNR393236 DXM393236:DXN393236 EHI393236:EHJ393236 ERE393236:ERF393236 FBA393236:FBB393236 FKW393236:FKX393236 FUS393236:FUT393236 GEO393236:GEP393236 GOK393236:GOL393236 GYG393236:GYH393236 HIC393236:HID393236 HRY393236:HRZ393236 IBU393236:IBV393236 ILQ393236:ILR393236 IVM393236:IVN393236 JFI393236:JFJ393236 JPE393236:JPF393236 JZA393236:JZB393236 KIW393236:KIX393236 KSS393236:KST393236 LCO393236:LCP393236 LMK393236:LML393236 LWG393236:LWH393236 MGC393236:MGD393236 MPY393236:MPZ393236 MZU393236:MZV393236 NJQ393236:NJR393236 NTM393236:NTN393236 ODI393236:ODJ393236 ONE393236:ONF393236 OXA393236:OXB393236 PGW393236:PGX393236 PQS393236:PQT393236 QAO393236:QAP393236 QKK393236:QKL393236 QUG393236:QUH393236 REC393236:RED393236 RNY393236:RNZ393236 RXU393236:RXV393236 SHQ393236:SHR393236 SRM393236:SRN393236 TBI393236:TBJ393236 TLE393236:TLF393236 TVA393236:TVB393236 UEW393236:UEX393236 UOS393236:UOT393236 UYO393236:UYP393236 VIK393236:VIL393236 VSG393236:VSH393236 WCC393236:WCD393236 WLY393236:WLZ393236 WVU393236:WVV393236 M458772:N458772 JI458772:JJ458772 TE458772:TF458772 ADA458772:ADB458772 AMW458772:AMX458772 AWS458772:AWT458772 BGO458772:BGP458772 BQK458772:BQL458772 CAG458772:CAH458772 CKC458772:CKD458772 CTY458772:CTZ458772 DDU458772:DDV458772 DNQ458772:DNR458772 DXM458772:DXN458772 EHI458772:EHJ458772 ERE458772:ERF458772 FBA458772:FBB458772 FKW458772:FKX458772 FUS458772:FUT458772 GEO458772:GEP458772 GOK458772:GOL458772 GYG458772:GYH458772 HIC458772:HID458772 HRY458772:HRZ458772 IBU458772:IBV458772 ILQ458772:ILR458772 IVM458772:IVN458772 JFI458772:JFJ458772 JPE458772:JPF458772 JZA458772:JZB458772 KIW458772:KIX458772 KSS458772:KST458772 LCO458772:LCP458772 LMK458772:LML458772 LWG458772:LWH458772 MGC458772:MGD458772 MPY458772:MPZ458772 MZU458772:MZV458772 NJQ458772:NJR458772 NTM458772:NTN458772 ODI458772:ODJ458772 ONE458772:ONF458772 OXA458772:OXB458772 PGW458772:PGX458772 PQS458772:PQT458772 QAO458772:QAP458772 QKK458772:QKL458772 QUG458772:QUH458772 REC458772:RED458772 RNY458772:RNZ458772 RXU458772:RXV458772 SHQ458772:SHR458772 SRM458772:SRN458772 TBI458772:TBJ458772 TLE458772:TLF458772 TVA458772:TVB458772 UEW458772:UEX458772 UOS458772:UOT458772 UYO458772:UYP458772 VIK458772:VIL458772 VSG458772:VSH458772 WCC458772:WCD458772 WLY458772:WLZ458772 WVU458772:WVV458772 M524308:N524308 JI524308:JJ524308 TE524308:TF524308 ADA524308:ADB524308 AMW524308:AMX524308 AWS524308:AWT524308 BGO524308:BGP524308 BQK524308:BQL524308 CAG524308:CAH524308 CKC524308:CKD524308 CTY524308:CTZ524308 DDU524308:DDV524308 DNQ524308:DNR524308 DXM524308:DXN524308 EHI524308:EHJ524308 ERE524308:ERF524308 FBA524308:FBB524308 FKW524308:FKX524308 FUS524308:FUT524308 GEO524308:GEP524308 GOK524308:GOL524308 GYG524308:GYH524308 HIC524308:HID524308 HRY524308:HRZ524308 IBU524308:IBV524308 ILQ524308:ILR524308 IVM524308:IVN524308 JFI524308:JFJ524308 JPE524308:JPF524308 JZA524308:JZB524308 KIW524308:KIX524308 KSS524308:KST524308 LCO524308:LCP524308 LMK524308:LML524308 LWG524308:LWH524308 MGC524308:MGD524308 MPY524308:MPZ524308 MZU524308:MZV524308 NJQ524308:NJR524308 NTM524308:NTN524308 ODI524308:ODJ524308 ONE524308:ONF524308 OXA524308:OXB524308 PGW524308:PGX524308 PQS524308:PQT524308 QAO524308:QAP524308 QKK524308:QKL524308 QUG524308:QUH524308 REC524308:RED524308 RNY524308:RNZ524308 RXU524308:RXV524308 SHQ524308:SHR524308 SRM524308:SRN524308 TBI524308:TBJ524308 TLE524308:TLF524308 TVA524308:TVB524308 UEW524308:UEX524308 UOS524308:UOT524308 UYO524308:UYP524308 VIK524308:VIL524308 VSG524308:VSH524308 WCC524308:WCD524308 WLY524308:WLZ524308 WVU524308:WVV524308 M589844:N589844 JI589844:JJ589844 TE589844:TF589844 ADA589844:ADB589844 AMW589844:AMX589844 AWS589844:AWT589844 BGO589844:BGP589844 BQK589844:BQL589844 CAG589844:CAH589844 CKC589844:CKD589844 CTY589844:CTZ589844 DDU589844:DDV589844 DNQ589844:DNR589844 DXM589844:DXN589844 EHI589844:EHJ589844 ERE589844:ERF589844 FBA589844:FBB589844 FKW589844:FKX589844 FUS589844:FUT589844 GEO589844:GEP589844 GOK589844:GOL589844 GYG589844:GYH589844 HIC589844:HID589844 HRY589844:HRZ589844 IBU589844:IBV589844 ILQ589844:ILR589844 IVM589844:IVN589844 JFI589844:JFJ589844 JPE589844:JPF589844 JZA589844:JZB589844 KIW589844:KIX589844 KSS589844:KST589844 LCO589844:LCP589844 LMK589844:LML589844 LWG589844:LWH589844 MGC589844:MGD589844 MPY589844:MPZ589844 MZU589844:MZV589844 NJQ589844:NJR589844 NTM589844:NTN589844 ODI589844:ODJ589844 ONE589844:ONF589844 OXA589844:OXB589844 PGW589844:PGX589844 PQS589844:PQT589844 QAO589844:QAP589844 QKK589844:QKL589844 QUG589844:QUH589844 REC589844:RED589844 RNY589844:RNZ589844 RXU589844:RXV589844 SHQ589844:SHR589844 SRM589844:SRN589844 TBI589844:TBJ589844 TLE589844:TLF589844 TVA589844:TVB589844 UEW589844:UEX589844 UOS589844:UOT589844 UYO589844:UYP589844 VIK589844:VIL589844 VSG589844:VSH589844 WCC589844:WCD589844 WLY589844:WLZ589844 WVU589844:WVV589844 M655380:N655380 JI655380:JJ655380 TE655380:TF655380 ADA655380:ADB655380 AMW655380:AMX655380 AWS655380:AWT655380 BGO655380:BGP655380 BQK655380:BQL655380 CAG655380:CAH655380 CKC655380:CKD655380 CTY655380:CTZ655380 DDU655380:DDV655380 DNQ655380:DNR655380 DXM655380:DXN655380 EHI655380:EHJ655380 ERE655380:ERF655380 FBA655380:FBB655380 FKW655380:FKX655380 FUS655380:FUT655380 GEO655380:GEP655380 GOK655380:GOL655380 GYG655380:GYH655380 HIC655380:HID655380 HRY655380:HRZ655380 IBU655380:IBV655380 ILQ655380:ILR655380 IVM655380:IVN655380 JFI655380:JFJ655380 JPE655380:JPF655380 JZA655380:JZB655380 KIW655380:KIX655380 KSS655380:KST655380 LCO655380:LCP655380 LMK655380:LML655380 LWG655380:LWH655380 MGC655380:MGD655380 MPY655380:MPZ655380 MZU655380:MZV655380 NJQ655380:NJR655380 NTM655380:NTN655380 ODI655380:ODJ655380 ONE655380:ONF655380 OXA655380:OXB655380 PGW655380:PGX655380 PQS655380:PQT655380 QAO655380:QAP655380 QKK655380:QKL655380 QUG655380:QUH655380 REC655380:RED655380 RNY655380:RNZ655380 RXU655380:RXV655380 SHQ655380:SHR655380 SRM655380:SRN655380 TBI655380:TBJ655380 TLE655380:TLF655380 TVA655380:TVB655380 UEW655380:UEX655380 UOS655380:UOT655380 UYO655380:UYP655380 VIK655380:VIL655380 VSG655380:VSH655380 WCC655380:WCD655380 WLY655380:WLZ655380 WVU655380:WVV655380 M720916:N720916 JI720916:JJ720916 TE720916:TF720916 ADA720916:ADB720916 AMW720916:AMX720916 AWS720916:AWT720916 BGO720916:BGP720916 BQK720916:BQL720916 CAG720916:CAH720916 CKC720916:CKD720916 CTY720916:CTZ720916 DDU720916:DDV720916 DNQ720916:DNR720916 DXM720916:DXN720916 EHI720916:EHJ720916 ERE720916:ERF720916 FBA720916:FBB720916 FKW720916:FKX720916 FUS720916:FUT720916 GEO720916:GEP720916 GOK720916:GOL720916 GYG720916:GYH720916 HIC720916:HID720916 HRY720916:HRZ720916 IBU720916:IBV720916 ILQ720916:ILR720916 IVM720916:IVN720916 JFI720916:JFJ720916 JPE720916:JPF720916 JZA720916:JZB720916 KIW720916:KIX720916 KSS720916:KST720916 LCO720916:LCP720916 LMK720916:LML720916 LWG720916:LWH720916 MGC720916:MGD720916 MPY720916:MPZ720916 MZU720916:MZV720916 NJQ720916:NJR720916 NTM720916:NTN720916 ODI720916:ODJ720916 ONE720916:ONF720916 OXA720916:OXB720916 PGW720916:PGX720916 PQS720916:PQT720916 QAO720916:QAP720916 QKK720916:QKL720916 QUG720916:QUH720916 REC720916:RED720916 RNY720916:RNZ720916 RXU720916:RXV720916 SHQ720916:SHR720916 SRM720916:SRN720916 TBI720916:TBJ720916 TLE720916:TLF720916 TVA720916:TVB720916 UEW720916:UEX720916 UOS720916:UOT720916 UYO720916:UYP720916 VIK720916:VIL720916 VSG720916:VSH720916 WCC720916:WCD720916 WLY720916:WLZ720916 WVU720916:WVV720916 M786452:N786452 JI786452:JJ786452 TE786452:TF786452 ADA786452:ADB786452 AMW786452:AMX786452 AWS786452:AWT786452 BGO786452:BGP786452 BQK786452:BQL786452 CAG786452:CAH786452 CKC786452:CKD786452 CTY786452:CTZ786452 DDU786452:DDV786452 DNQ786452:DNR786452 DXM786452:DXN786452 EHI786452:EHJ786452 ERE786452:ERF786452 FBA786452:FBB786452 FKW786452:FKX786452 FUS786452:FUT786452 GEO786452:GEP786452 GOK786452:GOL786452 GYG786452:GYH786452 HIC786452:HID786452 HRY786452:HRZ786452 IBU786452:IBV786452 ILQ786452:ILR786452 IVM786452:IVN786452 JFI786452:JFJ786452 JPE786452:JPF786452 JZA786452:JZB786452 KIW786452:KIX786452 KSS786452:KST786452 LCO786452:LCP786452 LMK786452:LML786452 LWG786452:LWH786452 MGC786452:MGD786452 MPY786452:MPZ786452 MZU786452:MZV786452 NJQ786452:NJR786452 NTM786452:NTN786452 ODI786452:ODJ786452 ONE786452:ONF786452 OXA786452:OXB786452 PGW786452:PGX786452 PQS786452:PQT786452 QAO786452:QAP786452 QKK786452:QKL786452 QUG786452:QUH786452 REC786452:RED786452 RNY786452:RNZ786452 RXU786452:RXV786452 SHQ786452:SHR786452 SRM786452:SRN786452 TBI786452:TBJ786452 TLE786452:TLF786452 TVA786452:TVB786452 UEW786452:UEX786452 UOS786452:UOT786452 UYO786452:UYP786452 VIK786452:VIL786452 VSG786452:VSH786452 WCC786452:WCD786452 WLY786452:WLZ786452 WVU786452:WVV786452 M851988:N851988 JI851988:JJ851988 TE851988:TF851988 ADA851988:ADB851988 AMW851988:AMX851988 AWS851988:AWT851988 BGO851988:BGP851988 BQK851988:BQL851988 CAG851988:CAH851988 CKC851988:CKD851988 CTY851988:CTZ851988 DDU851988:DDV851988 DNQ851988:DNR851988 DXM851988:DXN851988 EHI851988:EHJ851988 ERE851988:ERF851988 FBA851988:FBB851988 FKW851988:FKX851988 FUS851988:FUT851988 GEO851988:GEP851988 GOK851988:GOL851988 GYG851988:GYH851988 HIC851988:HID851988 HRY851988:HRZ851988 IBU851988:IBV851988 ILQ851988:ILR851988 IVM851988:IVN851988 JFI851988:JFJ851988 JPE851988:JPF851988 JZA851988:JZB851988 KIW851988:KIX851988 KSS851988:KST851988 LCO851988:LCP851988 LMK851988:LML851988 LWG851988:LWH851988 MGC851988:MGD851988 MPY851988:MPZ851988 MZU851988:MZV851988 NJQ851988:NJR851988 NTM851988:NTN851988 ODI851988:ODJ851988 ONE851988:ONF851988 OXA851988:OXB851988 PGW851988:PGX851988 PQS851988:PQT851988 QAO851988:QAP851988 QKK851988:QKL851988 QUG851988:QUH851988 REC851988:RED851988 RNY851988:RNZ851988 RXU851988:RXV851988 SHQ851988:SHR851988 SRM851988:SRN851988 TBI851988:TBJ851988 TLE851988:TLF851988 TVA851988:TVB851988 UEW851988:UEX851988 UOS851988:UOT851988 UYO851988:UYP851988 VIK851988:VIL851988 VSG851988:VSH851988 WCC851988:WCD851988 WLY851988:WLZ851988 WVU851988:WVV851988 M917524:N917524 JI917524:JJ917524 TE917524:TF917524 ADA917524:ADB917524 AMW917524:AMX917524 AWS917524:AWT917524 BGO917524:BGP917524 BQK917524:BQL917524 CAG917524:CAH917524 CKC917524:CKD917524 CTY917524:CTZ917524 DDU917524:DDV917524 DNQ917524:DNR917524 DXM917524:DXN917524 EHI917524:EHJ917524 ERE917524:ERF917524 FBA917524:FBB917524 FKW917524:FKX917524 FUS917524:FUT917524 GEO917524:GEP917524 GOK917524:GOL917524 GYG917524:GYH917524 HIC917524:HID917524 HRY917524:HRZ917524 IBU917524:IBV917524 ILQ917524:ILR917524 IVM917524:IVN917524 JFI917524:JFJ917524 JPE917524:JPF917524 JZA917524:JZB917524 KIW917524:KIX917524 KSS917524:KST917524 LCO917524:LCP917524 LMK917524:LML917524 LWG917524:LWH917524 MGC917524:MGD917524 MPY917524:MPZ917524 MZU917524:MZV917524 NJQ917524:NJR917524 NTM917524:NTN917524 ODI917524:ODJ917524 ONE917524:ONF917524 OXA917524:OXB917524 PGW917524:PGX917524 PQS917524:PQT917524 QAO917524:QAP917524 QKK917524:QKL917524 QUG917524:QUH917524 REC917524:RED917524 RNY917524:RNZ917524 RXU917524:RXV917524 SHQ917524:SHR917524 SRM917524:SRN917524 TBI917524:TBJ917524 TLE917524:TLF917524 TVA917524:TVB917524 UEW917524:UEX917524 UOS917524:UOT917524 UYO917524:UYP917524 VIK917524:VIL917524 VSG917524:VSH917524 WCC917524:WCD917524 WLY917524:WLZ917524 WVU917524:WVV917524 M983060:N983060 JI983060:JJ983060 TE983060:TF983060 ADA983060:ADB983060 AMW983060:AMX983060 AWS983060:AWT983060 BGO983060:BGP983060 BQK983060:BQL983060 CAG983060:CAH983060 CKC983060:CKD983060 CTY983060:CTZ983060 DDU983060:DDV983060 DNQ983060:DNR983060 DXM983060:DXN983060 EHI983060:EHJ983060 ERE983060:ERF983060 FBA983060:FBB983060 FKW983060:FKX983060 FUS983060:FUT983060 GEO983060:GEP983060 GOK983060:GOL983060 GYG983060:GYH983060 HIC983060:HID983060 HRY983060:HRZ983060 IBU983060:IBV983060 ILQ983060:ILR983060 IVM983060:IVN983060 JFI983060:JFJ983060 JPE983060:JPF983060 JZA983060:JZB983060 KIW983060:KIX983060 KSS983060:KST983060 LCO983060:LCP983060 LMK983060:LML983060 LWG983060:LWH983060 MGC983060:MGD983060 MPY983060:MPZ983060 MZU983060:MZV983060 NJQ983060:NJR983060 NTM983060:NTN983060 ODI983060:ODJ983060 ONE983060:ONF983060 OXA983060:OXB983060 PGW983060:PGX983060 PQS983060:PQT983060 QAO983060:QAP983060 QKK983060:QKL983060 QUG983060:QUH983060 REC983060:RED983060 RNY983060:RNZ983060 RXU983060:RXV983060 SHQ983060:SHR983060 SRM983060:SRN983060 TBI983060:TBJ983060 TLE983060:TLF983060 TVA983060:TVB983060 UEW983060:UEX983060 UOS983060:UOT983060 UYO983060:UYP983060 VIK983060:VIL983060 VSG983060:VSH983060 WCC983060:WCD983060 WLY983060:WLZ983060 M16" xr:uid="{6D1BCAAE-CB11-4473-8B40-4A93DB32BECA}">
      <formula1>$AY$50:$AY$51</formula1>
    </dataValidation>
    <dataValidation type="list" allowBlank="1" showInputMessage="1" showErrorMessage="1" sqref="J7:R7" xr:uid="{78AFB9F7-903F-4BA6-9B69-741BCBC7F1F9}">
      <formula1>$AY$49:$AY$52</formula1>
    </dataValidation>
    <dataValidation type="list" allowBlank="1" showInputMessage="1" showErrorMessage="1" sqref="J9:N9" xr:uid="{CDEB892B-9FDC-4B11-B2AC-7F118ABCBF5E}">
      <formula1>$AY$54:$AY$57</formula1>
    </dataValidation>
    <dataValidation type="list" allowBlank="1" showInputMessage="1" showErrorMessage="1" sqref="B17:J17" xr:uid="{1572E609-4ACC-4524-8C76-1CDF60CE3DB5}">
      <formula1>$AY$58:$AY$61</formula1>
    </dataValidation>
    <dataValidation type="list" allowBlank="1" showInputMessage="1" showErrorMessage="1" prompt="Active : who materially participate in the business_x000a_Limited : who do not materially participate in the business" sqref="Y25:Z25 Y29:Z29 Y33:Z33 Y37:Z37" xr:uid="{6ABA8809-697D-422F-B9CE-B81554065EE1}">
      <formula1>"Select One, Active, Limited"</formula1>
    </dataValidation>
    <dataValidation type="textLength" showInputMessage="1" showErrorMessage="1" sqref="Q5:T5" xr:uid="{B11286DF-BAD5-4CD6-AF7E-6FFD6F838C78}">
      <formula1>9</formula1>
      <formula2>9</formula2>
    </dataValidation>
    <dataValidation type="textLength" showInputMessage="1" showErrorMessage="1" sqref="D5:N5" xr:uid="{CA562A88-F493-4164-BC6B-84F9F3D26EF9}">
      <formula1>2</formula1>
      <formula2>50</formula2>
    </dataValidation>
  </dataValidations>
  <hyperlinks>
    <hyperlink ref="S7:Y7" r:id="rId1" display="Business Activity Codes" xr:uid="{5A3ED0FF-AC45-45AF-8BBC-50EDCE3A8C52}"/>
    <hyperlink ref="CD48:CK48" r:id="rId2" display="Payroll Processing Fee" xr:uid="{8066B438-C51B-494C-BDC1-AF339BC90565}"/>
    <hyperlink ref="BP46:BR46" location="Jan!A1" display="Jan!A1" xr:uid="{186E1D45-2D07-4626-97F1-C596D19553E7}"/>
    <hyperlink ref="BP47:BR47" location="Feb!A1" display="Feb!A1" xr:uid="{8CA125BB-7CA1-4368-8E55-6B037CC17ABE}"/>
    <hyperlink ref="BP48:BR48" location="Mar!A1" display="Mar!A1" xr:uid="{3009B70B-CD69-49F7-BF74-97FA7040D1E9}"/>
    <hyperlink ref="BP49:BR49" location="Apr!A1" display="Apr!A1" xr:uid="{6D4B0EFD-100C-40F6-9CD7-B974DA2EB538}"/>
    <hyperlink ref="BP50:BR50" location="May!A1" display="May!A1" xr:uid="{39F69592-E3DA-4C75-B3D7-54EA290F6F37}"/>
    <hyperlink ref="BP51:BR51" location="June!A1" display="June!A1" xr:uid="{77F28F74-F24B-4259-A5FB-D55DA6718E7C}"/>
    <hyperlink ref="BP52:BR52" location="July!A1" display="July!A1" xr:uid="{47E4A67C-4069-4229-90C1-5126A68DB68E}"/>
    <hyperlink ref="BP53:BR53" location="Aug!A1" display="Aug!A1" xr:uid="{D432C102-3851-407B-BF1B-86AAE9117323}"/>
    <hyperlink ref="BP54:BR54" location="Sep!A1" display="Sep!A1" xr:uid="{52E32282-E909-495E-A07E-58EE9C6C659B}"/>
    <hyperlink ref="BP55:BR55" location="Oct!A1" display="Oct!A1" xr:uid="{39D4BCB3-BC71-461A-BBAB-39F55D7709B4}"/>
    <hyperlink ref="BP56:BR56" location="Nov!A1" display="Nov!A1" xr:uid="{5D9ED265-C425-4790-ADCD-420620CD518A}"/>
    <hyperlink ref="BP57:BR57" location="Dec!A1" display="Dec!A1" xr:uid="{25180FC8-FDA1-427D-ABAB-C3C1336BC21E}"/>
    <hyperlink ref="BP58:BR58" location="'YTD- 2025'!A1" display="YTD - 2025" xr:uid="{F187D2AF-96BC-4B08-9A72-19BCB2F3CA6D}"/>
    <hyperlink ref="BP59:BR59" location="'Main Tab'!A1" display="Main Tab" xr:uid="{F21226FC-C0DC-4804-80A1-E7B959DFA078}"/>
    <hyperlink ref="BP60:BR60" location="PandL!A1" display="Profit and Loss" xr:uid="{EFD47E6F-EBF0-479E-AA2F-68C4667F3F2B}"/>
    <hyperlink ref="BP61:BR61" location="'Balance sheet'!A1" display="Balance Sheet" xr:uid="{5B9795DA-9AA2-49D2-A0BD-A60DC3434EB3}"/>
    <hyperlink ref="BP62:BR62" location="'2024 Tax Estimator'!A1" display="Estimate" xr:uid="{AB65823D-3452-441D-9699-9572E4E4F47C}"/>
  </hyperlinks>
  <pageMargins left="0" right="0" top="0" bottom="0.25" header="0.3" footer="0.3"/>
  <pageSetup orientation="portrait" r:id="rId3"/>
  <headerFooter alignWithMargins="0"/>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ABBA-CEB3-4307-9B5A-FAFC6948E283}">
  <sheetPr codeName="Sheet4" filterMode="1"/>
  <dimension ref="A1:P109"/>
  <sheetViews>
    <sheetView showGridLines="0" zoomScaleNormal="100" workbookViewId="0">
      <selection activeCell="C20" sqref="C20:N20"/>
    </sheetView>
  </sheetViews>
  <sheetFormatPr defaultColWidth="11.5703125" defaultRowHeight="15.75" customHeight="1" x14ac:dyDescent="0.25"/>
  <cols>
    <col min="1" max="1" width="5.140625" style="250" customWidth="1"/>
    <col min="2" max="2" width="9.28515625" style="178" customWidth="1"/>
    <col min="3" max="3" width="6.85546875" style="178" customWidth="1"/>
    <col min="4" max="4" width="9" style="178" customWidth="1"/>
    <col min="5" max="6" width="6.85546875" style="178" customWidth="1"/>
    <col min="7" max="7" width="6.42578125" style="178" customWidth="1"/>
    <col min="8" max="8" width="0.140625" style="178" customWidth="1"/>
    <col min="9" max="9" width="5.140625" style="178" customWidth="1"/>
    <col min="10" max="10" width="2.7109375" style="178" customWidth="1"/>
    <col min="11" max="11" width="9.140625" style="178" customWidth="1"/>
    <col min="12" max="12" width="5.42578125" style="365" customWidth="1"/>
    <col min="13" max="13" width="1.7109375" style="251" customWidth="1"/>
    <col min="14" max="14" width="12.140625" style="251" customWidth="1"/>
    <col min="15" max="15" width="11.42578125" style="178" hidden="1" customWidth="1"/>
    <col min="16" max="16" width="11.5703125" style="178" customWidth="1"/>
    <col min="17" max="16384" width="11.5703125" style="178"/>
  </cols>
  <sheetData>
    <row r="1" spans="1:16" ht="15" customHeight="1" x14ac:dyDescent="0.25">
      <c r="B1" s="1025">
        <f>'Main Tab'!D5</f>
        <v>0</v>
      </c>
      <c r="C1" s="1026"/>
      <c r="D1" s="1026"/>
      <c r="E1" s="1026"/>
      <c r="F1" s="1026"/>
      <c r="G1" s="1026"/>
      <c r="H1" s="1026"/>
      <c r="I1" s="1026"/>
      <c r="J1" s="1026"/>
      <c r="K1" s="1026"/>
      <c r="L1" s="1027"/>
      <c r="M1" s="1027"/>
      <c r="N1" s="1027"/>
      <c r="O1" s="176"/>
      <c r="P1" s="177"/>
    </row>
    <row r="2" spans="1:16" ht="25.5" customHeight="1" x14ac:dyDescent="0.25">
      <c r="B2" s="1026"/>
      <c r="C2" s="1026"/>
      <c r="D2" s="1026"/>
      <c r="E2" s="1026"/>
      <c r="F2" s="1026"/>
      <c r="G2" s="1026"/>
      <c r="H2" s="1026"/>
      <c r="I2" s="1026"/>
      <c r="J2" s="1026"/>
      <c r="K2" s="1026"/>
      <c r="L2" s="1027"/>
      <c r="M2" s="1027"/>
      <c r="N2" s="1027"/>
      <c r="O2" s="186" t="s">
        <v>274</v>
      </c>
      <c r="P2" s="177"/>
    </row>
    <row r="3" spans="1:16" ht="12" customHeight="1" x14ac:dyDescent="0.25">
      <c r="B3" s="1028" t="s">
        <v>369</v>
      </c>
      <c r="C3" s="1029"/>
      <c r="D3" s="1029"/>
      <c r="E3" s="1029"/>
      <c r="F3" s="1029"/>
      <c r="G3" s="1029"/>
      <c r="H3" s="1029"/>
      <c r="I3" s="1029"/>
      <c r="J3" s="1029"/>
      <c r="K3" s="1029"/>
      <c r="L3" s="1030"/>
      <c r="M3" s="1030"/>
      <c r="N3" s="1030"/>
      <c r="O3" s="186" t="s">
        <v>274</v>
      </c>
      <c r="P3" s="177"/>
    </row>
    <row r="4" spans="1:16" ht="10.5" customHeight="1" x14ac:dyDescent="0.25">
      <c r="B4" s="1031"/>
      <c r="C4" s="1031"/>
      <c r="D4" s="1031"/>
      <c r="E4" s="1031"/>
      <c r="F4" s="1031"/>
      <c r="G4" s="1031"/>
      <c r="H4" s="1031"/>
      <c r="I4" s="1031"/>
      <c r="J4" s="1031"/>
      <c r="K4" s="1031"/>
      <c r="L4" s="1032"/>
      <c r="M4" s="1032"/>
      <c r="N4" s="1032"/>
      <c r="O4" s="186" t="s">
        <v>274</v>
      </c>
      <c r="P4" s="177"/>
    </row>
    <row r="5" spans="1:16" s="182" customFormat="1" ht="15" x14ac:dyDescent="0.25">
      <c r="A5" s="285"/>
      <c r="B5" s="250"/>
      <c r="C5" s="250"/>
      <c r="D5" s="250"/>
      <c r="E5" s="286"/>
      <c r="F5" s="286"/>
      <c r="G5" s="286"/>
      <c r="H5" s="286"/>
      <c r="I5" s="286"/>
      <c r="J5" s="286"/>
      <c r="K5" s="286"/>
      <c r="L5" s="364"/>
      <c r="M5" s="287"/>
      <c r="N5" s="287"/>
      <c r="O5" s="186" t="s">
        <v>274</v>
      </c>
      <c r="P5" s="181"/>
    </row>
    <row r="6" spans="1:16" s="358" customFormat="1" ht="23.25" x14ac:dyDescent="0.25">
      <c r="A6" s="357"/>
      <c r="B6" s="1003" t="s">
        <v>341</v>
      </c>
      <c r="C6" s="1004"/>
      <c r="D6" s="1004"/>
      <c r="E6" s="1004"/>
      <c r="F6" s="1004"/>
      <c r="G6" s="1004"/>
      <c r="H6" s="1004"/>
      <c r="I6" s="1004"/>
      <c r="J6" s="1004"/>
      <c r="K6" s="1004"/>
      <c r="L6" s="1005"/>
      <c r="M6" s="1005"/>
      <c r="N6" s="1005"/>
      <c r="O6" s="186" t="s">
        <v>274</v>
      </c>
    </row>
    <row r="7" spans="1:16" s="180" customFormat="1" ht="15" x14ac:dyDescent="0.25">
      <c r="A7" s="288"/>
      <c r="B7" s="290"/>
      <c r="C7" s="1008" t="s">
        <v>242</v>
      </c>
      <c r="D7" s="1008"/>
      <c r="E7" s="1008"/>
      <c r="F7" s="1008"/>
      <c r="G7" s="1008"/>
      <c r="H7" s="1008"/>
      <c r="I7" s="1008"/>
      <c r="J7" s="1008"/>
      <c r="K7" s="1008"/>
      <c r="L7" s="1005" t="s">
        <v>79</v>
      </c>
      <c r="M7" s="1005"/>
      <c r="N7" s="1005"/>
      <c r="O7" s="186" t="s">
        <v>274</v>
      </c>
    </row>
    <row r="8" spans="1:16" s="180" customFormat="1" ht="18" hidden="1" customHeight="1" x14ac:dyDescent="0.25">
      <c r="A8" s="288"/>
      <c r="B8" s="291" t="s">
        <v>44</v>
      </c>
      <c r="C8" s="988" t="s">
        <v>121</v>
      </c>
      <c r="D8" s="988"/>
      <c r="E8" s="988"/>
      <c r="F8" s="988"/>
      <c r="G8" s="988"/>
      <c r="H8" s="988"/>
      <c r="I8" s="988"/>
      <c r="J8" s="988"/>
      <c r="K8" s="988"/>
      <c r="L8" s="987">
        <f>'YTD- 2025'!X20</f>
        <v>0</v>
      </c>
      <c r="M8" s="987"/>
      <c r="N8" s="987"/>
      <c r="O8" s="186" t="str">
        <f>IF($L8&lt;1, "Hide", "Show")</f>
        <v>Hide</v>
      </c>
    </row>
    <row r="9" spans="1:16" s="180" customFormat="1" ht="18" hidden="1" customHeight="1" x14ac:dyDescent="0.2">
      <c r="A9" s="288"/>
      <c r="B9" s="292" t="s">
        <v>44</v>
      </c>
      <c r="C9" s="1009" t="s">
        <v>126</v>
      </c>
      <c r="D9" s="1010"/>
      <c r="E9" s="1010"/>
      <c r="F9" s="1010"/>
      <c r="G9" s="1010"/>
      <c r="H9" s="1010"/>
      <c r="I9" s="1010"/>
      <c r="J9" s="1010"/>
      <c r="K9" s="1009"/>
      <c r="L9" s="987">
        <f>'YTD- 2025'!X23</f>
        <v>0</v>
      </c>
      <c r="M9" s="987"/>
      <c r="N9" s="987"/>
      <c r="O9" s="186" t="str">
        <f t="shared" ref="O9:O77" si="0">IF($L9&lt;1, "Hide", "Show")</f>
        <v>Hide</v>
      </c>
    </row>
    <row r="10" spans="1:16" s="180" customFormat="1" ht="18" hidden="1" customHeight="1" x14ac:dyDescent="0.2">
      <c r="A10" s="288"/>
      <c r="B10" s="292"/>
      <c r="C10" s="75">
        <f>'YTD- 2025'!O24</f>
        <v>0</v>
      </c>
      <c r="D10" s="60"/>
      <c r="E10" s="60"/>
      <c r="F10" s="60"/>
      <c r="G10" s="60"/>
      <c r="H10" s="60"/>
      <c r="I10" s="60"/>
      <c r="J10" s="60"/>
      <c r="K10" s="75"/>
      <c r="L10" s="251"/>
      <c r="M10" s="251"/>
      <c r="N10" s="251">
        <f>'YTD- 2025'!X24</f>
        <v>0</v>
      </c>
      <c r="O10" s="186" t="str">
        <f t="shared" si="0"/>
        <v>Hide</v>
      </c>
    </row>
    <row r="11" spans="1:16" s="180" customFormat="1" ht="18" customHeight="1" x14ac:dyDescent="0.2">
      <c r="A11" s="288"/>
      <c r="B11" s="292"/>
      <c r="C11" s="1009" t="s">
        <v>294</v>
      </c>
      <c r="D11" s="1010"/>
      <c r="E11" s="1010"/>
      <c r="F11" s="1010"/>
      <c r="G11" s="1010"/>
      <c r="H11" s="1010"/>
      <c r="I11" s="1010"/>
      <c r="J11" s="1010"/>
      <c r="K11" s="1009"/>
      <c r="L11" s="251"/>
      <c r="M11" s="251"/>
      <c r="N11" s="251">
        <f>'YTD- 2025'!X22</f>
        <v>0</v>
      </c>
      <c r="O11" s="186" t="str">
        <f>IF($L11&gt;1, "Hide", "Show")</f>
        <v>Show</v>
      </c>
    </row>
    <row r="12" spans="1:16" s="180" customFormat="1" ht="18" hidden="1" customHeight="1" x14ac:dyDescent="0.25">
      <c r="A12" s="288"/>
      <c r="B12" s="292" t="s">
        <v>44</v>
      </c>
      <c r="C12" s="988" t="s">
        <v>124</v>
      </c>
      <c r="D12" s="988"/>
      <c r="E12" s="988"/>
      <c r="F12" s="988"/>
      <c r="G12" s="988"/>
      <c r="H12" s="988"/>
      <c r="I12" s="988"/>
      <c r="J12" s="988"/>
      <c r="K12" s="988"/>
      <c r="L12" s="1011">
        <f>'YTD- 2025'!X21</f>
        <v>0</v>
      </c>
      <c r="M12" s="1011"/>
      <c r="N12" s="1011"/>
      <c r="O12" s="186" t="str">
        <f>IF($L12&gt;-1, "Hide", "Show")</f>
        <v>Hide</v>
      </c>
    </row>
    <row r="13" spans="1:16" s="180" customFormat="1" ht="18" hidden="1" customHeight="1" x14ac:dyDescent="0.25">
      <c r="A13" s="288"/>
      <c r="B13" s="1012" t="s">
        <v>245</v>
      </c>
      <c r="C13" s="1012"/>
      <c r="D13" s="1012"/>
      <c r="E13" s="1012"/>
      <c r="F13" s="1012"/>
      <c r="G13" s="1012"/>
      <c r="H13" s="1012"/>
      <c r="I13" s="1012"/>
      <c r="J13" s="1012"/>
      <c r="K13" s="1012"/>
      <c r="L13" s="1013">
        <f>SUM(L8:N12)</f>
        <v>0</v>
      </c>
      <c r="M13" s="1013"/>
      <c r="N13" s="1013"/>
      <c r="O13" s="186" t="str">
        <f t="shared" si="0"/>
        <v>Hide</v>
      </c>
    </row>
    <row r="14" spans="1:16" s="180" customFormat="1" ht="18" customHeight="1" x14ac:dyDescent="0.25">
      <c r="A14" s="288"/>
      <c r="B14" s="293"/>
      <c r="C14" s="293"/>
      <c r="D14" s="293"/>
      <c r="E14" s="293"/>
      <c r="F14" s="293"/>
      <c r="G14" s="293"/>
      <c r="H14" s="293"/>
      <c r="I14" s="293"/>
      <c r="J14" s="293"/>
      <c r="K14" s="293"/>
      <c r="L14" s="365"/>
      <c r="M14" s="294"/>
      <c r="N14" s="294"/>
      <c r="O14" s="186" t="s">
        <v>274</v>
      </c>
    </row>
    <row r="15" spans="1:16" s="180" customFormat="1" ht="18" customHeight="1" x14ac:dyDescent="0.25">
      <c r="A15" s="288"/>
      <c r="B15" s="1006" t="s">
        <v>244</v>
      </c>
      <c r="C15" s="1006"/>
      <c r="D15" s="1006"/>
      <c r="E15" s="1006"/>
      <c r="F15" s="1006"/>
      <c r="G15" s="1006"/>
      <c r="H15" s="1006"/>
      <c r="I15" s="1006"/>
      <c r="J15" s="1006"/>
      <c r="K15" s="1006"/>
      <c r="L15" s="1007"/>
      <c r="M15" s="1007"/>
      <c r="N15" s="1007"/>
      <c r="O15" s="186" t="s">
        <v>274</v>
      </c>
    </row>
    <row r="16" spans="1:16" s="180" customFormat="1" ht="18" customHeight="1" x14ac:dyDescent="0.25">
      <c r="A16" s="288"/>
      <c r="B16" s="290"/>
      <c r="C16" s="1008" t="s">
        <v>242</v>
      </c>
      <c r="D16" s="1008"/>
      <c r="E16" s="1008"/>
      <c r="F16" s="1008"/>
      <c r="G16" s="1008"/>
      <c r="H16" s="1008"/>
      <c r="I16" s="1008"/>
      <c r="J16" s="1008"/>
      <c r="K16" s="1008"/>
      <c r="L16" s="1005" t="s">
        <v>79</v>
      </c>
      <c r="M16" s="1005"/>
      <c r="N16" s="1005"/>
      <c r="O16" s="186" t="s">
        <v>274</v>
      </c>
    </row>
    <row r="17" spans="1:15" s="180" customFormat="1" ht="18" customHeight="1" x14ac:dyDescent="0.25">
      <c r="A17" s="288"/>
      <c r="B17" s="290"/>
      <c r="C17" s="295" t="str">
        <f>'YTD- 2025'!O29</f>
        <v>Purchase of Goods for Sale</v>
      </c>
      <c r="D17" s="289"/>
      <c r="E17" s="289"/>
      <c r="F17" s="289"/>
      <c r="G17" s="289"/>
      <c r="H17" s="289"/>
      <c r="I17" s="289"/>
      <c r="J17" s="289"/>
      <c r="K17" s="289"/>
      <c r="L17" s="987">
        <f>'YTD- 2025'!X31</f>
        <v>0</v>
      </c>
      <c r="M17" s="987"/>
      <c r="N17" s="987"/>
      <c r="O17" s="186" t="s">
        <v>274</v>
      </c>
    </row>
    <row r="18" spans="1:15" s="180" customFormat="1" ht="18" hidden="1" customHeight="1" x14ac:dyDescent="0.25">
      <c r="A18" s="288"/>
      <c r="B18" s="296"/>
      <c r="C18" s="988" t="s">
        <v>133</v>
      </c>
      <c r="D18" s="988"/>
      <c r="E18" s="988"/>
      <c r="F18" s="988"/>
      <c r="G18" s="988"/>
      <c r="H18" s="988"/>
      <c r="I18" s="988"/>
      <c r="J18" s="988"/>
      <c r="K18" s="988"/>
      <c r="L18" s="987">
        <f>'YTD- 2025'!X34</f>
        <v>0</v>
      </c>
      <c r="M18" s="987"/>
      <c r="N18" s="987"/>
      <c r="O18" s="186" t="str">
        <f t="shared" si="0"/>
        <v>Hide</v>
      </c>
    </row>
    <row r="19" spans="1:15" s="180" customFormat="1" ht="18" hidden="1" customHeight="1" x14ac:dyDescent="0.2">
      <c r="A19" s="288"/>
      <c r="B19" s="296"/>
      <c r="C19" s="1009" t="str">
        <f>'YTD- 2025'!O35</f>
        <v>Consulting fees/Other Direct Exp</v>
      </c>
      <c r="D19" s="1010"/>
      <c r="E19" s="1010"/>
      <c r="F19" s="1010"/>
      <c r="G19" s="1010"/>
      <c r="H19" s="1010"/>
      <c r="I19" s="1010"/>
      <c r="J19" s="1010"/>
      <c r="K19" s="1009"/>
      <c r="L19" s="987">
        <f>'YTD- 2025'!X35</f>
        <v>0</v>
      </c>
      <c r="M19" s="987"/>
      <c r="N19" s="987"/>
      <c r="O19" s="186" t="str">
        <f t="shared" si="0"/>
        <v>Hide</v>
      </c>
    </row>
    <row r="20" spans="1:15" s="180" customFormat="1" ht="18" customHeight="1" x14ac:dyDescent="0.25">
      <c r="A20" s="288"/>
      <c r="B20" s="297"/>
      <c r="C20" s="988"/>
      <c r="D20" s="988"/>
      <c r="E20" s="988"/>
      <c r="F20" s="988"/>
      <c r="G20" s="988"/>
      <c r="H20" s="988"/>
      <c r="I20" s="988"/>
      <c r="J20" s="988"/>
      <c r="K20" s="988"/>
      <c r="L20" s="987"/>
      <c r="M20" s="987"/>
      <c r="N20" s="987"/>
      <c r="O20" s="186" t="s">
        <v>274</v>
      </c>
    </row>
    <row r="21" spans="1:15" s="180" customFormat="1" ht="18" hidden="1" customHeight="1" x14ac:dyDescent="0.25">
      <c r="A21" s="288"/>
      <c r="B21" s="1014" t="s">
        <v>246</v>
      </c>
      <c r="C21" s="1014"/>
      <c r="D21" s="1014"/>
      <c r="E21" s="1014"/>
      <c r="F21" s="1014"/>
      <c r="G21" s="1014"/>
      <c r="H21" s="1014"/>
      <c r="I21" s="1014"/>
      <c r="J21" s="1014"/>
      <c r="K21" s="1014"/>
      <c r="L21" s="1015">
        <f>SUM(L17:N20)</f>
        <v>0</v>
      </c>
      <c r="M21" s="1015"/>
      <c r="N21" s="1015"/>
      <c r="O21" s="186" t="str">
        <f t="shared" si="0"/>
        <v>Hide</v>
      </c>
    </row>
    <row r="22" spans="1:15" s="180" customFormat="1" ht="18" customHeight="1" x14ac:dyDescent="0.25">
      <c r="A22" s="288"/>
      <c r="B22" s="293"/>
      <c r="C22" s="293"/>
      <c r="D22" s="293"/>
      <c r="E22" s="293"/>
      <c r="F22" s="293"/>
      <c r="G22" s="293"/>
      <c r="H22" s="293"/>
      <c r="I22" s="293"/>
      <c r="J22" s="293"/>
      <c r="K22" s="293"/>
      <c r="L22" s="365"/>
      <c r="M22" s="298"/>
      <c r="N22" s="298"/>
      <c r="O22" s="186" t="s">
        <v>274</v>
      </c>
    </row>
    <row r="23" spans="1:15" s="180" customFormat="1" ht="18" customHeight="1" x14ac:dyDescent="0.25">
      <c r="A23" s="288"/>
      <c r="B23" s="1017" t="s">
        <v>247</v>
      </c>
      <c r="C23" s="1017"/>
      <c r="D23" s="1017"/>
      <c r="E23" s="1017"/>
      <c r="F23" s="1017"/>
      <c r="G23" s="1017"/>
      <c r="H23" s="1017"/>
      <c r="I23" s="1017"/>
      <c r="J23" s="1017"/>
      <c r="K23" s="1017"/>
      <c r="L23" s="1016">
        <f>L13-L21</f>
        <v>0</v>
      </c>
      <c r="M23" s="1016"/>
      <c r="N23" s="1016"/>
      <c r="O23" s="186" t="s">
        <v>274</v>
      </c>
    </row>
    <row r="24" spans="1:15" s="180" customFormat="1" ht="12.75" customHeight="1" x14ac:dyDescent="0.25">
      <c r="A24" s="288"/>
      <c r="B24" s="299"/>
      <c r="C24" s="299"/>
      <c r="D24" s="299"/>
      <c r="E24" s="299"/>
      <c r="F24" s="299"/>
      <c r="G24" s="299"/>
      <c r="H24" s="299"/>
      <c r="I24" s="299"/>
      <c r="J24" s="299"/>
      <c r="K24" s="299"/>
      <c r="L24" s="364"/>
      <c r="M24" s="300"/>
      <c r="N24" s="300"/>
      <c r="O24" s="186" t="s">
        <v>274</v>
      </c>
    </row>
    <row r="25" spans="1:15" s="180" customFormat="1" ht="18" customHeight="1" x14ac:dyDescent="0.25">
      <c r="A25" s="288"/>
      <c r="B25" s="1018" t="s">
        <v>248</v>
      </c>
      <c r="C25" s="1019"/>
      <c r="D25" s="1019"/>
      <c r="E25" s="1019"/>
      <c r="F25" s="1019"/>
      <c r="G25" s="1019"/>
      <c r="H25" s="1019"/>
      <c r="I25" s="1019"/>
      <c r="J25" s="1019"/>
      <c r="K25" s="1019"/>
      <c r="L25" s="1020"/>
      <c r="M25" s="1020"/>
      <c r="N25" s="1021"/>
      <c r="O25" s="186" t="s">
        <v>274</v>
      </c>
    </row>
    <row r="26" spans="1:15" s="180" customFormat="1" ht="18" customHeight="1" x14ac:dyDescent="0.25">
      <c r="A26" s="288"/>
      <c r="B26" s="290"/>
      <c r="C26" s="1008" t="s">
        <v>242</v>
      </c>
      <c r="D26" s="1008"/>
      <c r="E26" s="1008"/>
      <c r="F26" s="1008"/>
      <c r="G26" s="1008"/>
      <c r="H26" s="1008"/>
      <c r="I26" s="1008"/>
      <c r="J26" s="1008"/>
      <c r="K26" s="1008"/>
      <c r="L26" s="1005" t="s">
        <v>79</v>
      </c>
      <c r="M26" s="1005"/>
      <c r="N26" s="1005"/>
      <c r="O26" s="186" t="s">
        <v>274</v>
      </c>
    </row>
    <row r="27" spans="1:15" s="180" customFormat="1" ht="18" hidden="1" customHeight="1" x14ac:dyDescent="0.25">
      <c r="A27" s="288"/>
      <c r="B27" s="296"/>
      <c r="C27" s="988" t="str">
        <f>'YTD- 2025'!O39</f>
        <v>Officer/Owner Salary on W2</v>
      </c>
      <c r="D27" s="988"/>
      <c r="E27" s="988"/>
      <c r="F27" s="988"/>
      <c r="G27" s="988"/>
      <c r="H27" s="988"/>
      <c r="I27" s="988"/>
      <c r="J27" s="988"/>
      <c r="K27" s="988"/>
      <c r="L27" s="987">
        <f>'YTD- 2025'!X39</f>
        <v>0</v>
      </c>
      <c r="M27" s="987"/>
      <c r="N27" s="987"/>
      <c r="O27" s="186" t="str">
        <f t="shared" si="0"/>
        <v>Hide</v>
      </c>
    </row>
    <row r="28" spans="1:15" s="180" customFormat="1" ht="18" hidden="1" customHeight="1" x14ac:dyDescent="0.25">
      <c r="A28" s="288"/>
      <c r="B28" s="296"/>
      <c r="C28" s="988" t="str">
        <f>'YTD- 2025'!O40</f>
        <v>All Others Salary/Wages on W2</v>
      </c>
      <c r="D28" s="988"/>
      <c r="E28" s="988"/>
      <c r="F28" s="988"/>
      <c r="G28" s="988"/>
      <c r="H28" s="988"/>
      <c r="I28" s="988"/>
      <c r="J28" s="988"/>
      <c r="K28" s="988"/>
      <c r="L28" s="987">
        <f>'YTD- 2025'!X40</f>
        <v>0</v>
      </c>
      <c r="M28" s="987"/>
      <c r="N28" s="987"/>
      <c r="O28" s="186" t="str">
        <f t="shared" si="0"/>
        <v>Hide</v>
      </c>
    </row>
    <row r="29" spans="1:15" s="180" customFormat="1" ht="18" hidden="1" customHeight="1" x14ac:dyDescent="0.25">
      <c r="A29" s="288"/>
      <c r="B29" s="296"/>
      <c r="C29" s="988" t="str">
        <f>'YTD- 2025'!O41</f>
        <v>Payroll Tax ( Employer Share)</v>
      </c>
      <c r="D29" s="988"/>
      <c r="E29" s="988"/>
      <c r="F29" s="988"/>
      <c r="G29" s="988"/>
      <c r="H29" s="988"/>
      <c r="I29" s="988"/>
      <c r="J29" s="988"/>
      <c r="K29" s="988"/>
      <c r="L29" s="987">
        <f>'YTD- 2025'!X41</f>
        <v>0</v>
      </c>
      <c r="M29" s="987"/>
      <c r="N29" s="987"/>
      <c r="O29" s="186" t="str">
        <f t="shared" si="0"/>
        <v>Hide</v>
      </c>
    </row>
    <row r="30" spans="1:15" s="180" customFormat="1" ht="18" hidden="1" customHeight="1" x14ac:dyDescent="0.25">
      <c r="A30" s="288"/>
      <c r="B30" s="296"/>
      <c r="C30" s="988" t="str">
        <f>'YTD- 2025'!O42</f>
        <v>401K/Sep IRA ( Employer Share)</v>
      </c>
      <c r="D30" s="988"/>
      <c r="E30" s="988"/>
      <c r="F30" s="988"/>
      <c r="G30" s="988"/>
      <c r="H30" s="988"/>
      <c r="I30" s="988"/>
      <c r="J30" s="988"/>
      <c r="K30" s="988"/>
      <c r="L30" s="987">
        <f>'YTD- 2025'!X42</f>
        <v>0</v>
      </c>
      <c r="M30" s="987"/>
      <c r="N30" s="987"/>
      <c r="O30" s="186" t="str">
        <f t="shared" si="0"/>
        <v>Hide</v>
      </c>
    </row>
    <row r="31" spans="1:15" s="180" customFormat="1" ht="17.25" hidden="1" customHeight="1" x14ac:dyDescent="0.25">
      <c r="A31" s="288"/>
      <c r="B31" s="1014" t="s">
        <v>249</v>
      </c>
      <c r="C31" s="1014"/>
      <c r="D31" s="1014"/>
      <c r="E31" s="1014"/>
      <c r="F31" s="1014"/>
      <c r="G31" s="1014"/>
      <c r="H31" s="1014"/>
      <c r="I31" s="1014"/>
      <c r="J31" s="1014"/>
      <c r="K31" s="1014"/>
      <c r="L31" s="1015">
        <f>L27+L28+L30+L29</f>
        <v>0</v>
      </c>
      <c r="M31" s="1015"/>
      <c r="N31" s="1015"/>
      <c r="O31" s="186" t="str">
        <f t="shared" si="0"/>
        <v>Hide</v>
      </c>
    </row>
    <row r="32" spans="1:15" s="180" customFormat="1" ht="18" customHeight="1" x14ac:dyDescent="0.25">
      <c r="A32" s="288"/>
      <c r="B32" s="301"/>
      <c r="C32" s="301"/>
      <c r="D32" s="301"/>
      <c r="E32" s="301"/>
      <c r="F32" s="301"/>
      <c r="G32" s="301"/>
      <c r="H32" s="301"/>
      <c r="I32" s="301"/>
      <c r="J32" s="301"/>
      <c r="K32" s="301"/>
      <c r="L32" s="366"/>
      <c r="M32" s="302"/>
      <c r="N32" s="302"/>
      <c r="O32" s="186" t="s">
        <v>274</v>
      </c>
    </row>
    <row r="33" spans="1:15" s="180" customFormat="1" ht="18" customHeight="1" x14ac:dyDescent="0.25">
      <c r="A33" s="288"/>
      <c r="B33" s="1006" t="s">
        <v>109</v>
      </c>
      <c r="C33" s="1006"/>
      <c r="D33" s="1006"/>
      <c r="E33" s="1006"/>
      <c r="F33" s="1006"/>
      <c r="G33" s="1006"/>
      <c r="H33" s="1006"/>
      <c r="I33" s="1006"/>
      <c r="J33" s="1006"/>
      <c r="K33" s="1006"/>
      <c r="L33" s="1007"/>
      <c r="M33" s="1007"/>
      <c r="N33" s="1007"/>
      <c r="O33" s="186" t="s">
        <v>274</v>
      </c>
    </row>
    <row r="34" spans="1:15" s="180" customFormat="1" ht="18" customHeight="1" x14ac:dyDescent="0.25">
      <c r="A34" s="288"/>
      <c r="B34" s="290"/>
      <c r="C34" s="1008" t="s">
        <v>242</v>
      </c>
      <c r="D34" s="1008"/>
      <c r="E34" s="1008"/>
      <c r="F34" s="1008"/>
      <c r="G34" s="1008"/>
      <c r="H34" s="1008"/>
      <c r="I34" s="1008"/>
      <c r="J34" s="1008"/>
      <c r="K34" s="1008"/>
      <c r="L34" s="1005" t="s">
        <v>79</v>
      </c>
      <c r="M34" s="1005"/>
      <c r="N34" s="1005"/>
      <c r="O34" s="186" t="s">
        <v>274</v>
      </c>
    </row>
    <row r="35" spans="1:15" s="180" customFormat="1" ht="18" hidden="1" customHeight="1" x14ac:dyDescent="0.25">
      <c r="A35" s="288"/>
      <c r="B35" s="303"/>
      <c r="C35" s="988" t="str">
        <f>'YTD- 2025'!B20</f>
        <v>Automobile and Truck Expenses</v>
      </c>
      <c r="D35" s="988"/>
      <c r="E35" s="988"/>
      <c r="F35" s="988"/>
      <c r="G35" s="988"/>
      <c r="H35" s="988"/>
      <c r="I35" s="988"/>
      <c r="J35" s="988"/>
      <c r="K35" s="988"/>
      <c r="L35" s="987">
        <f>'YTD- 2025'!J20</f>
        <v>0</v>
      </c>
      <c r="M35" s="987"/>
      <c r="N35" s="987"/>
      <c r="O35" s="186" t="str">
        <f t="shared" si="0"/>
        <v>Hide</v>
      </c>
    </row>
    <row r="36" spans="1:15" s="180" customFormat="1" ht="18" hidden="1" customHeight="1" x14ac:dyDescent="0.25">
      <c r="A36" s="288"/>
      <c r="B36" s="303"/>
      <c r="C36" s="988" t="str">
        <f>'YTD- 2025'!B21</f>
        <v>Bank Charges</v>
      </c>
      <c r="D36" s="988"/>
      <c r="E36" s="988"/>
      <c r="F36" s="988"/>
      <c r="G36" s="988"/>
      <c r="H36" s="988"/>
      <c r="I36" s="988"/>
      <c r="J36" s="988"/>
      <c r="K36" s="988"/>
      <c r="L36" s="987">
        <f>'YTD- 2025'!J21</f>
        <v>0</v>
      </c>
      <c r="M36" s="987"/>
      <c r="N36" s="987"/>
      <c r="O36" s="186" t="str">
        <f t="shared" si="0"/>
        <v>Hide</v>
      </c>
    </row>
    <row r="37" spans="1:15" s="180" customFormat="1" ht="18" hidden="1" customHeight="1" x14ac:dyDescent="0.25">
      <c r="A37" s="288"/>
      <c r="B37" s="303"/>
      <c r="C37" s="988" t="str">
        <f>'YTD- 2025'!B22</f>
        <v>Credit Card Processing Fees</v>
      </c>
      <c r="D37" s="988"/>
      <c r="E37" s="988"/>
      <c r="F37" s="988"/>
      <c r="G37" s="988"/>
      <c r="H37" s="988"/>
      <c r="I37" s="988"/>
      <c r="J37" s="988"/>
      <c r="K37" s="988"/>
      <c r="L37" s="987">
        <f>'YTD- 2025'!J22</f>
        <v>0</v>
      </c>
      <c r="M37" s="987"/>
      <c r="N37" s="987"/>
      <c r="O37" s="186" t="str">
        <f t="shared" si="0"/>
        <v>Hide</v>
      </c>
    </row>
    <row r="38" spans="1:15" s="180" customFormat="1" ht="18" hidden="1" customHeight="1" x14ac:dyDescent="0.25">
      <c r="A38" s="288"/>
      <c r="B38" s="303"/>
      <c r="C38" s="988" t="str">
        <f>'YTD- 2025'!B23</f>
        <v>Business Meals (50%)</v>
      </c>
      <c r="D38" s="988"/>
      <c r="E38" s="988"/>
      <c r="F38" s="988"/>
      <c r="G38" s="988"/>
      <c r="H38" s="988"/>
      <c r="I38" s="988"/>
      <c r="J38" s="988"/>
      <c r="K38" s="988"/>
      <c r="L38" s="987">
        <f>'YTD- 2025'!F23</f>
        <v>0</v>
      </c>
      <c r="M38" s="987"/>
      <c r="N38" s="987"/>
      <c r="O38" s="186" t="str">
        <f t="shared" si="0"/>
        <v>Hide</v>
      </c>
    </row>
    <row r="39" spans="1:15" s="180" customFormat="1" ht="18" hidden="1" customHeight="1" x14ac:dyDescent="0.25">
      <c r="A39" s="288"/>
      <c r="B39" s="303"/>
      <c r="C39" s="988" t="str">
        <f>'YTD- 2025'!B24</f>
        <v>Business Meals (100%)</v>
      </c>
      <c r="D39" s="988"/>
      <c r="E39" s="988"/>
      <c r="F39" s="988"/>
      <c r="G39" s="988"/>
      <c r="H39" s="988"/>
      <c r="I39" s="988"/>
      <c r="J39" s="988"/>
      <c r="K39" s="988"/>
      <c r="L39" s="987">
        <f>'YTD- 2025'!J24</f>
        <v>0</v>
      </c>
      <c r="M39" s="987"/>
      <c r="N39" s="987"/>
      <c r="O39" s="186" t="str">
        <f t="shared" si="0"/>
        <v>Hide</v>
      </c>
    </row>
    <row r="40" spans="1:15" s="180" customFormat="1" ht="18" hidden="1" customHeight="1" x14ac:dyDescent="0.25">
      <c r="A40" s="288"/>
      <c r="B40" s="303"/>
      <c r="C40" s="988" t="str">
        <f>'YTD- 2025'!B25</f>
        <v>Business Gift ($25 per person limit)</v>
      </c>
      <c r="D40" s="988"/>
      <c r="E40" s="988"/>
      <c r="F40" s="988"/>
      <c r="G40" s="988"/>
      <c r="H40" s="988"/>
      <c r="I40" s="988"/>
      <c r="J40" s="988"/>
      <c r="K40" s="988"/>
      <c r="L40" s="987">
        <f>'YTD- 2025'!J25</f>
        <v>0</v>
      </c>
      <c r="M40" s="987"/>
      <c r="N40" s="987"/>
      <c r="O40" s="186" t="str">
        <f t="shared" si="0"/>
        <v>Hide</v>
      </c>
    </row>
    <row r="41" spans="1:15" s="180" customFormat="1" ht="18" hidden="1" customHeight="1" x14ac:dyDescent="0.25">
      <c r="A41" s="288"/>
      <c r="B41" s="303"/>
      <c r="C41" s="988" t="str">
        <f>'YTD- 2025'!B26</f>
        <v>Delivery/Postage</v>
      </c>
      <c r="D41" s="988"/>
      <c r="E41" s="988"/>
      <c r="F41" s="988"/>
      <c r="G41" s="988"/>
      <c r="H41" s="988"/>
      <c r="I41" s="988"/>
      <c r="J41" s="988"/>
      <c r="K41" s="988"/>
      <c r="L41" s="987">
        <f>'YTD- 2025'!J26</f>
        <v>0</v>
      </c>
      <c r="M41" s="987"/>
      <c r="N41" s="987"/>
      <c r="O41" s="186" t="str">
        <f t="shared" si="0"/>
        <v>Hide</v>
      </c>
    </row>
    <row r="42" spans="1:15" s="180" customFormat="1" ht="18" hidden="1" customHeight="1" x14ac:dyDescent="0.25">
      <c r="A42" s="288"/>
      <c r="B42" s="303"/>
      <c r="C42" s="988" t="str">
        <f>'YTD- 2025'!B27</f>
        <v>Dues and Subscriptions</v>
      </c>
      <c r="D42" s="988"/>
      <c r="E42" s="988"/>
      <c r="F42" s="988"/>
      <c r="G42" s="988"/>
      <c r="H42" s="988"/>
      <c r="I42" s="988"/>
      <c r="J42" s="988"/>
      <c r="K42" s="988"/>
      <c r="L42" s="987">
        <f>'YTD- 2025'!J27</f>
        <v>0</v>
      </c>
      <c r="M42" s="987"/>
      <c r="N42" s="987"/>
      <c r="O42" s="186" t="str">
        <f t="shared" si="0"/>
        <v>Hide</v>
      </c>
    </row>
    <row r="43" spans="1:15" s="180" customFormat="1" ht="18" hidden="1" customHeight="1" x14ac:dyDescent="0.25">
      <c r="A43" s="288"/>
      <c r="B43" s="303"/>
      <c r="C43" s="988" t="str">
        <f>'YTD- 2025'!B28</f>
        <v>Insurance (Business)</v>
      </c>
      <c r="D43" s="988"/>
      <c r="E43" s="988"/>
      <c r="F43" s="988"/>
      <c r="G43" s="988"/>
      <c r="H43" s="988"/>
      <c r="I43" s="988"/>
      <c r="J43" s="988"/>
      <c r="K43" s="988"/>
      <c r="L43" s="987">
        <f>'YTD- 2025'!J28</f>
        <v>0</v>
      </c>
      <c r="M43" s="987"/>
      <c r="N43" s="987"/>
      <c r="O43" s="186" t="str">
        <f t="shared" si="0"/>
        <v>Hide</v>
      </c>
    </row>
    <row r="44" spans="1:15" s="180" customFormat="1" ht="18" hidden="1" customHeight="1" x14ac:dyDescent="0.25">
      <c r="A44" s="288"/>
      <c r="B44" s="303"/>
      <c r="C44" s="988" t="str">
        <f>'YTD- 2025'!B29</f>
        <v>Janitorial/Cleaning</v>
      </c>
      <c r="D44" s="988"/>
      <c r="E44" s="988"/>
      <c r="F44" s="988"/>
      <c r="G44" s="988"/>
      <c r="H44" s="988"/>
      <c r="I44" s="988"/>
      <c r="J44" s="988"/>
      <c r="K44" s="988"/>
      <c r="L44" s="987">
        <f>'YTD- 2025'!J29</f>
        <v>0</v>
      </c>
      <c r="M44" s="987"/>
      <c r="N44" s="987"/>
      <c r="O44" s="186" t="str">
        <f t="shared" si="0"/>
        <v>Hide</v>
      </c>
    </row>
    <row r="45" spans="1:15" s="180" customFormat="1" ht="18" hidden="1" customHeight="1" x14ac:dyDescent="0.25">
      <c r="A45" s="288"/>
      <c r="B45" s="303"/>
      <c r="C45" s="988" t="str">
        <f>'YTD- 2025'!B30</f>
        <v>Legal and Professional Fees</v>
      </c>
      <c r="D45" s="988"/>
      <c r="E45" s="988"/>
      <c r="F45" s="988"/>
      <c r="G45" s="988"/>
      <c r="H45" s="988"/>
      <c r="I45" s="988"/>
      <c r="J45" s="988"/>
      <c r="K45" s="988"/>
      <c r="L45" s="987">
        <f>'YTD- 2025'!J30</f>
        <v>0</v>
      </c>
      <c r="M45" s="987"/>
      <c r="N45" s="987"/>
      <c r="O45" s="186" t="str">
        <f t="shared" si="0"/>
        <v>Hide</v>
      </c>
    </row>
    <row r="46" spans="1:15" s="180" customFormat="1" ht="18" hidden="1" customHeight="1" x14ac:dyDescent="0.25">
      <c r="A46" s="288"/>
      <c r="B46" s="303"/>
      <c r="C46" s="988" t="str">
        <f>'YTD- 2025'!B31</f>
        <v>Office Supplies/Expense</v>
      </c>
      <c r="D46" s="988"/>
      <c r="E46" s="988"/>
      <c r="F46" s="988"/>
      <c r="G46" s="988"/>
      <c r="H46" s="988"/>
      <c r="I46" s="988"/>
      <c r="J46" s="988"/>
      <c r="K46" s="988"/>
      <c r="L46" s="987">
        <f>'YTD- 2025'!J31</f>
        <v>0</v>
      </c>
      <c r="M46" s="987"/>
      <c r="N46" s="987"/>
      <c r="O46" s="186" t="str">
        <f t="shared" si="0"/>
        <v>Hide</v>
      </c>
    </row>
    <row r="47" spans="1:15" s="180" customFormat="1" ht="18" hidden="1" customHeight="1" x14ac:dyDescent="0.25">
      <c r="A47" s="288"/>
      <c r="B47" s="303"/>
      <c r="C47" s="988" t="str">
        <f>'YTD- 2025'!B32</f>
        <v>Parking Fees and Tolls</v>
      </c>
      <c r="D47" s="988"/>
      <c r="E47" s="988"/>
      <c r="F47" s="988"/>
      <c r="G47" s="988"/>
      <c r="H47" s="988"/>
      <c r="I47" s="988"/>
      <c r="J47" s="988"/>
      <c r="K47" s="988"/>
      <c r="L47" s="987">
        <f>'YTD- 2025'!J32</f>
        <v>0</v>
      </c>
      <c r="M47" s="987"/>
      <c r="N47" s="987"/>
      <c r="O47" s="186" t="str">
        <f t="shared" si="0"/>
        <v>Hide</v>
      </c>
    </row>
    <row r="48" spans="1:15" s="180" customFormat="1" ht="18" hidden="1" customHeight="1" x14ac:dyDescent="0.25">
      <c r="A48" s="288"/>
      <c r="B48" s="303"/>
      <c r="C48" s="988" t="str">
        <f>'YTD- 2025'!B33</f>
        <v>Payroll Processing Fee</v>
      </c>
      <c r="D48" s="988"/>
      <c r="E48" s="988"/>
      <c r="F48" s="988"/>
      <c r="G48" s="988"/>
      <c r="H48" s="988"/>
      <c r="I48" s="988"/>
      <c r="J48" s="988"/>
      <c r="K48" s="988"/>
      <c r="L48" s="987">
        <f>'YTD- 2025'!J33</f>
        <v>0</v>
      </c>
      <c r="M48" s="987"/>
      <c r="N48" s="987"/>
      <c r="O48" s="186" t="str">
        <f t="shared" si="0"/>
        <v>Hide</v>
      </c>
    </row>
    <row r="49" spans="1:15" s="180" customFormat="1" ht="18" hidden="1" customHeight="1" x14ac:dyDescent="0.25">
      <c r="A49" s="288"/>
      <c r="B49" s="303"/>
      <c r="C49" s="988" t="str">
        <f>'YTD- 2025'!B34</f>
        <v>Small Tools and Equipment</v>
      </c>
      <c r="D49" s="988"/>
      <c r="E49" s="988"/>
      <c r="F49" s="988"/>
      <c r="G49" s="988"/>
      <c r="H49" s="988"/>
      <c r="I49" s="988"/>
      <c r="J49" s="988"/>
      <c r="K49" s="988"/>
      <c r="L49" s="987">
        <f>'YTD- 2025'!J34</f>
        <v>0</v>
      </c>
      <c r="M49" s="987"/>
      <c r="N49" s="987"/>
      <c r="O49" s="186" t="str">
        <f t="shared" si="0"/>
        <v>Hide</v>
      </c>
    </row>
    <row r="50" spans="1:15" s="180" customFormat="1" ht="18" hidden="1" customHeight="1" x14ac:dyDescent="0.25">
      <c r="A50" s="288"/>
      <c r="B50" s="303"/>
      <c r="C50" s="988" t="str">
        <f>'YTD- 2025'!B35</f>
        <v xml:space="preserve">State Income Tax Paid </v>
      </c>
      <c r="D50" s="988"/>
      <c r="E50" s="988"/>
      <c r="F50" s="988"/>
      <c r="G50" s="988"/>
      <c r="H50" s="988"/>
      <c r="I50" s="988"/>
      <c r="J50" s="988"/>
      <c r="K50" s="988"/>
      <c r="L50" s="987">
        <f>'YTD- 2025'!J35</f>
        <v>0</v>
      </c>
      <c r="M50" s="987"/>
      <c r="N50" s="987"/>
      <c r="O50" s="186" t="str">
        <f t="shared" si="0"/>
        <v>Hide</v>
      </c>
    </row>
    <row r="51" spans="1:15" s="180" customFormat="1" ht="18" hidden="1" customHeight="1" x14ac:dyDescent="0.25">
      <c r="A51" s="288"/>
      <c r="B51" s="303"/>
      <c r="C51" s="988" t="str">
        <f>'YTD- 2025'!B36</f>
        <v>Sec of State ( Annual Report)</v>
      </c>
      <c r="D51" s="988"/>
      <c r="E51" s="988"/>
      <c r="F51" s="988"/>
      <c r="G51" s="988"/>
      <c r="H51" s="988"/>
      <c r="I51" s="988"/>
      <c r="J51" s="988"/>
      <c r="K51" s="988"/>
      <c r="L51" s="987">
        <f>'YTD- 2025'!J36</f>
        <v>0</v>
      </c>
      <c r="M51" s="987"/>
      <c r="N51" s="987"/>
      <c r="O51" s="186" t="str">
        <f t="shared" si="0"/>
        <v>Hide</v>
      </c>
    </row>
    <row r="52" spans="1:15" s="180" customFormat="1" ht="18" hidden="1" customHeight="1" x14ac:dyDescent="0.25">
      <c r="A52" s="288"/>
      <c r="B52" s="303"/>
      <c r="C52" s="988" t="str">
        <f>'YTD- 2025'!B37</f>
        <v>Sale Tax ( Retail Business)</v>
      </c>
      <c r="D52" s="988"/>
      <c r="E52" s="988"/>
      <c r="F52" s="988"/>
      <c r="G52" s="988"/>
      <c r="H52" s="988"/>
      <c r="I52" s="988"/>
      <c r="J52" s="988"/>
      <c r="K52" s="988"/>
      <c r="L52" s="987">
        <f>'YTD- 2025'!J37</f>
        <v>0</v>
      </c>
      <c r="M52" s="987"/>
      <c r="N52" s="987"/>
      <c r="O52" s="186" t="str">
        <f t="shared" si="0"/>
        <v>Hide</v>
      </c>
    </row>
    <row r="53" spans="1:15" s="180" customFormat="1" ht="18" hidden="1" customHeight="1" x14ac:dyDescent="0.25">
      <c r="A53" s="288"/>
      <c r="B53" s="303"/>
      <c r="C53" s="988" t="str">
        <f>'YTD- 2025'!B38</f>
        <v>Storage /Server Fees</v>
      </c>
      <c r="D53" s="988"/>
      <c r="E53" s="988"/>
      <c r="F53" s="988"/>
      <c r="G53" s="988"/>
      <c r="H53" s="988"/>
      <c r="I53" s="988"/>
      <c r="J53" s="988"/>
      <c r="K53" s="988"/>
      <c r="L53" s="987">
        <f>'YTD- 2025'!J38</f>
        <v>0</v>
      </c>
      <c r="M53" s="987"/>
      <c r="N53" s="987"/>
      <c r="O53" s="186" t="str">
        <f t="shared" si="0"/>
        <v>Hide</v>
      </c>
    </row>
    <row r="54" spans="1:15" s="180" customFormat="1" ht="18" hidden="1" customHeight="1" x14ac:dyDescent="0.25">
      <c r="A54" s="288"/>
      <c r="B54" s="303"/>
      <c r="C54" s="988" t="str">
        <f>'YTD- 2025'!B39</f>
        <v>Software Exp</v>
      </c>
      <c r="D54" s="988"/>
      <c r="E54" s="988"/>
      <c r="F54" s="988"/>
      <c r="G54" s="988"/>
      <c r="H54" s="988"/>
      <c r="I54" s="988"/>
      <c r="J54" s="988"/>
      <c r="K54" s="988"/>
      <c r="L54" s="987">
        <f>'YTD- 2025'!J39</f>
        <v>0</v>
      </c>
      <c r="M54" s="987"/>
      <c r="N54" s="987"/>
      <c r="O54" s="186" t="str">
        <f t="shared" si="0"/>
        <v>Hide</v>
      </c>
    </row>
    <row r="55" spans="1:15" s="180" customFormat="1" ht="18" hidden="1" customHeight="1" x14ac:dyDescent="0.25">
      <c r="A55" s="288"/>
      <c r="B55" s="303"/>
      <c r="C55" s="988" t="str">
        <f>'YTD- 2025'!B40</f>
        <v>Training Exp/Prof Development</v>
      </c>
      <c r="D55" s="988"/>
      <c r="E55" s="988"/>
      <c r="F55" s="988"/>
      <c r="G55" s="988"/>
      <c r="H55" s="988"/>
      <c r="I55" s="988"/>
      <c r="J55" s="988"/>
      <c r="K55" s="988"/>
      <c r="L55" s="987">
        <f>'YTD- 2025'!J40</f>
        <v>0</v>
      </c>
      <c r="M55" s="987"/>
      <c r="N55" s="987"/>
      <c r="O55" s="186" t="str">
        <f t="shared" si="0"/>
        <v>Hide</v>
      </c>
    </row>
    <row r="56" spans="1:15" s="180" customFormat="1" ht="18" hidden="1" customHeight="1" x14ac:dyDescent="0.25">
      <c r="A56" s="288"/>
      <c r="B56" s="303"/>
      <c r="C56" s="988" t="str">
        <f>'YTD- 2025'!B41</f>
        <v>Telephone  (Land, Cell, Fax)</v>
      </c>
      <c r="D56" s="988"/>
      <c r="E56" s="988"/>
      <c r="F56" s="988"/>
      <c r="G56" s="988"/>
      <c r="H56" s="988"/>
      <c r="I56" s="988"/>
      <c r="J56" s="988"/>
      <c r="K56" s="988"/>
      <c r="L56" s="987">
        <f>'YTD- 2025'!J41</f>
        <v>0</v>
      </c>
      <c r="M56" s="987"/>
      <c r="N56" s="987"/>
      <c r="O56" s="186" t="str">
        <f t="shared" si="0"/>
        <v>Hide</v>
      </c>
    </row>
    <row r="57" spans="1:15" s="180" customFormat="1" ht="18" hidden="1" customHeight="1" x14ac:dyDescent="0.25">
      <c r="A57" s="288"/>
      <c r="B57" s="303"/>
      <c r="C57" s="988" t="str">
        <f>'YTD- 2025'!B42</f>
        <v>Travel Exp (Flight, Taxi etc.)</v>
      </c>
      <c r="D57" s="988"/>
      <c r="E57" s="988"/>
      <c r="F57" s="988"/>
      <c r="G57" s="988"/>
      <c r="H57" s="988"/>
      <c r="I57" s="988"/>
      <c r="J57" s="988"/>
      <c r="K57" s="988"/>
      <c r="L57" s="987">
        <f>'YTD- 2025'!J42</f>
        <v>0</v>
      </c>
      <c r="M57" s="987"/>
      <c r="N57" s="987"/>
      <c r="O57" s="186" t="str">
        <f t="shared" si="0"/>
        <v>Hide</v>
      </c>
    </row>
    <row r="58" spans="1:15" s="180" customFormat="1" ht="18" hidden="1" customHeight="1" x14ac:dyDescent="0.25">
      <c r="A58" s="288"/>
      <c r="B58" s="303"/>
      <c r="C58" s="988" t="str">
        <f>'YTD- 2025'!B43</f>
        <v>Website/ Hosting Charges</v>
      </c>
      <c r="D58" s="988"/>
      <c r="E58" s="988"/>
      <c r="F58" s="988"/>
      <c r="G58" s="988"/>
      <c r="H58" s="988"/>
      <c r="I58" s="988"/>
      <c r="J58" s="988"/>
      <c r="K58" s="988"/>
      <c r="L58" s="987">
        <f>'YTD- 2025'!J43</f>
        <v>0</v>
      </c>
      <c r="M58" s="987"/>
      <c r="N58" s="987"/>
      <c r="O58" s="186" t="str">
        <f t="shared" si="0"/>
        <v>Hide</v>
      </c>
    </row>
    <row r="59" spans="1:15" s="180" customFormat="1" ht="18" hidden="1" customHeight="1" x14ac:dyDescent="0.25">
      <c r="A59" s="288"/>
      <c r="B59" s="303"/>
      <c r="C59" s="988" t="str">
        <f>'YTD- 2025'!B44</f>
        <v>Utilities (Business Only)</v>
      </c>
      <c r="D59" s="988"/>
      <c r="E59" s="988"/>
      <c r="F59" s="988"/>
      <c r="G59" s="988"/>
      <c r="H59" s="988"/>
      <c r="I59" s="988"/>
      <c r="J59" s="988"/>
      <c r="K59" s="988"/>
      <c r="L59" s="987">
        <f>'YTD- 2025'!J44</f>
        <v>0</v>
      </c>
      <c r="M59" s="987"/>
      <c r="N59" s="987"/>
      <c r="O59" s="186" t="str">
        <f t="shared" si="0"/>
        <v>Hide</v>
      </c>
    </row>
    <row r="60" spans="1:15" s="180" customFormat="1" ht="18" hidden="1" customHeight="1" x14ac:dyDescent="0.25">
      <c r="A60" s="288"/>
      <c r="B60" s="303"/>
      <c r="C60" s="988" t="str">
        <f>'YTD- 2025'!B45</f>
        <v>Repairs on Business Assets</v>
      </c>
      <c r="D60" s="988"/>
      <c r="E60" s="988"/>
      <c r="F60" s="988"/>
      <c r="G60" s="988"/>
      <c r="H60" s="988"/>
      <c r="I60" s="988"/>
      <c r="J60" s="988"/>
      <c r="K60" s="988"/>
      <c r="L60" s="987">
        <f>'YTD- 2025'!J45</f>
        <v>0</v>
      </c>
      <c r="M60" s="987"/>
      <c r="N60" s="987"/>
      <c r="O60" s="186" t="str">
        <f t="shared" si="0"/>
        <v>Hide</v>
      </c>
    </row>
    <row r="61" spans="1:15" s="180" customFormat="1" ht="18" hidden="1" customHeight="1" x14ac:dyDescent="0.25">
      <c r="A61" s="288"/>
      <c r="B61" s="303"/>
      <c r="C61" s="988" t="str">
        <f>'YTD- 2025'!B46</f>
        <v>Rent for the Office or Equipment's</v>
      </c>
      <c r="D61" s="988"/>
      <c r="E61" s="988"/>
      <c r="F61" s="988"/>
      <c r="G61" s="988"/>
      <c r="H61" s="988"/>
      <c r="I61" s="988"/>
      <c r="J61" s="988"/>
      <c r="K61" s="988"/>
      <c r="L61" s="987">
        <f>'YTD- 2025'!J46</f>
        <v>0</v>
      </c>
      <c r="M61" s="987"/>
      <c r="N61" s="987"/>
      <c r="O61" s="186" t="str">
        <f t="shared" si="0"/>
        <v>Hide</v>
      </c>
    </row>
    <row r="62" spans="1:15" s="180" customFormat="1" ht="18" hidden="1" customHeight="1" x14ac:dyDescent="0.25">
      <c r="A62" s="288"/>
      <c r="B62" s="303"/>
      <c r="C62" s="988" t="str">
        <f>'YTD- 2025'!B47</f>
        <v>License and Permits</v>
      </c>
      <c r="D62" s="988"/>
      <c r="E62" s="988"/>
      <c r="F62" s="988"/>
      <c r="G62" s="988"/>
      <c r="H62" s="988"/>
      <c r="I62" s="988"/>
      <c r="J62" s="988"/>
      <c r="K62" s="988"/>
      <c r="L62" s="987">
        <f>'YTD- 2025'!J47</f>
        <v>0</v>
      </c>
      <c r="M62" s="987"/>
      <c r="N62" s="987"/>
      <c r="O62" s="186" t="str">
        <f t="shared" si="0"/>
        <v>Hide</v>
      </c>
    </row>
    <row r="63" spans="1:15" s="180" customFormat="1" ht="18" hidden="1" customHeight="1" x14ac:dyDescent="0.25">
      <c r="A63" s="288"/>
      <c r="B63" s="303"/>
      <c r="C63" s="988" t="str">
        <f>'YTD- 2025'!B48</f>
        <v>Interest on Business Loan/Car</v>
      </c>
      <c r="D63" s="988"/>
      <c r="E63" s="988"/>
      <c r="F63" s="988"/>
      <c r="G63" s="988"/>
      <c r="H63" s="988"/>
      <c r="I63" s="988"/>
      <c r="J63" s="988"/>
      <c r="K63" s="988"/>
      <c r="L63" s="987">
        <f>'YTD- 2025'!J48</f>
        <v>0</v>
      </c>
      <c r="M63" s="987"/>
      <c r="N63" s="987"/>
      <c r="O63" s="186" t="str">
        <f t="shared" si="0"/>
        <v>Hide</v>
      </c>
    </row>
    <row r="64" spans="1:15" s="180" customFormat="1" ht="18" hidden="1" customHeight="1" x14ac:dyDescent="0.25">
      <c r="A64" s="288"/>
      <c r="B64" s="303"/>
      <c r="C64" s="988" t="str">
        <f>'YTD- 2025'!B49</f>
        <v>Advertisement</v>
      </c>
      <c r="D64" s="988"/>
      <c r="E64" s="988"/>
      <c r="F64" s="988"/>
      <c r="G64" s="988"/>
      <c r="H64" s="988"/>
      <c r="I64" s="988"/>
      <c r="J64" s="988"/>
      <c r="K64" s="988"/>
      <c r="L64" s="987">
        <f>'YTD- 2025'!J49</f>
        <v>0</v>
      </c>
      <c r="M64" s="987"/>
      <c r="N64" s="987"/>
      <c r="O64" s="186" t="str">
        <f t="shared" si="0"/>
        <v>Hide</v>
      </c>
    </row>
    <row r="65" spans="1:15" s="180" customFormat="1" ht="18" hidden="1" customHeight="1" x14ac:dyDescent="0.25">
      <c r="A65" s="288"/>
      <c r="B65" s="303"/>
      <c r="C65" s="988" t="str">
        <f>'YTD- 2025'!B50</f>
        <v>Internet Expense</v>
      </c>
      <c r="D65" s="988"/>
      <c r="E65" s="988"/>
      <c r="F65" s="988"/>
      <c r="G65" s="988"/>
      <c r="H65" s="988"/>
      <c r="I65" s="988"/>
      <c r="J65" s="988"/>
      <c r="K65" s="988"/>
      <c r="L65" s="987">
        <f>'YTD- 2025'!J50</f>
        <v>0</v>
      </c>
      <c r="M65" s="987"/>
      <c r="N65" s="987"/>
      <c r="O65" s="186" t="str">
        <f t="shared" si="0"/>
        <v>Hide</v>
      </c>
    </row>
    <row r="66" spans="1:15" s="180" customFormat="1" ht="18" hidden="1" customHeight="1" x14ac:dyDescent="0.25">
      <c r="A66" s="288"/>
      <c r="B66" s="303"/>
      <c r="C66" s="988">
        <f>'YTD- 2025'!B51</f>
        <v>0</v>
      </c>
      <c r="D66" s="988"/>
      <c r="E66" s="988"/>
      <c r="F66" s="988"/>
      <c r="G66" s="988"/>
      <c r="H66" s="988"/>
      <c r="I66" s="988"/>
      <c r="J66" s="988"/>
      <c r="K66" s="988"/>
      <c r="L66" s="987">
        <f>'YTD- 2025'!J51</f>
        <v>0</v>
      </c>
      <c r="M66" s="987"/>
      <c r="N66" s="987"/>
      <c r="O66" s="186" t="str">
        <f t="shared" si="0"/>
        <v>Hide</v>
      </c>
    </row>
    <row r="67" spans="1:15" s="180" customFormat="1" ht="18" hidden="1" customHeight="1" x14ac:dyDescent="0.25">
      <c r="A67" s="288"/>
      <c r="B67" s="303"/>
      <c r="C67" s="988">
        <f>'YTD- 2025'!B52</f>
        <v>0</v>
      </c>
      <c r="D67" s="988"/>
      <c r="E67" s="988"/>
      <c r="F67" s="988"/>
      <c r="G67" s="988"/>
      <c r="H67" s="988"/>
      <c r="I67" s="988"/>
      <c r="J67" s="988"/>
      <c r="K67" s="988"/>
      <c r="L67" s="987">
        <f>'YTD- 2025'!J52</f>
        <v>0</v>
      </c>
      <c r="M67" s="987"/>
      <c r="N67" s="987"/>
      <c r="O67" s="186" t="str">
        <f t="shared" si="0"/>
        <v>Hide</v>
      </c>
    </row>
    <row r="68" spans="1:15" s="180" customFormat="1" ht="18" hidden="1" customHeight="1" x14ac:dyDescent="0.25">
      <c r="A68" s="288"/>
      <c r="B68" s="303"/>
      <c r="C68" s="988">
        <f>'YTD- 2025'!B53</f>
        <v>0</v>
      </c>
      <c r="D68" s="988"/>
      <c r="E68" s="988"/>
      <c r="F68" s="988"/>
      <c r="G68" s="988"/>
      <c r="H68" s="988"/>
      <c r="I68" s="988"/>
      <c r="J68" s="988"/>
      <c r="K68" s="988"/>
      <c r="L68" s="987">
        <f>'YTD- 2025'!J53</f>
        <v>0</v>
      </c>
      <c r="M68" s="987"/>
      <c r="N68" s="987"/>
      <c r="O68" s="186" t="str">
        <f t="shared" si="0"/>
        <v>Hide</v>
      </c>
    </row>
    <row r="69" spans="1:15" s="180" customFormat="1" ht="18" hidden="1" customHeight="1" x14ac:dyDescent="0.25">
      <c r="A69" s="288"/>
      <c r="B69" s="303"/>
      <c r="C69" s="988">
        <f>'YTD- 2025'!B54</f>
        <v>0</v>
      </c>
      <c r="D69" s="988"/>
      <c r="E69" s="988"/>
      <c r="F69" s="988"/>
      <c r="G69" s="988"/>
      <c r="H69" s="988"/>
      <c r="I69" s="988"/>
      <c r="J69" s="988"/>
      <c r="K69" s="988"/>
      <c r="L69" s="987">
        <f>'YTD- 2025'!J54</f>
        <v>0</v>
      </c>
      <c r="M69" s="987"/>
      <c r="N69" s="987"/>
      <c r="O69" s="186" t="str">
        <f t="shared" si="0"/>
        <v>Hide</v>
      </c>
    </row>
    <row r="70" spans="1:15" s="180" customFormat="1" ht="18" hidden="1" customHeight="1" x14ac:dyDescent="0.25">
      <c r="A70" s="288"/>
      <c r="B70" s="303"/>
      <c r="C70" s="988">
        <f>'YTD- 2025'!B55</f>
        <v>0</v>
      </c>
      <c r="D70" s="988"/>
      <c r="E70" s="988"/>
      <c r="F70" s="988"/>
      <c r="G70" s="988"/>
      <c r="H70" s="988"/>
      <c r="I70" s="988"/>
      <c r="J70" s="988"/>
      <c r="K70" s="988"/>
      <c r="L70" s="987">
        <f>'YTD- 2025'!J55</f>
        <v>0</v>
      </c>
      <c r="M70" s="987"/>
      <c r="N70" s="987"/>
      <c r="O70" s="186" t="str">
        <f t="shared" si="0"/>
        <v>Hide</v>
      </c>
    </row>
    <row r="71" spans="1:15" s="180" customFormat="1" ht="18" hidden="1" customHeight="1" x14ac:dyDescent="0.25">
      <c r="A71" s="288"/>
      <c r="B71" s="303"/>
      <c r="C71" s="988" t="str">
        <f>'YTD- 2025'!O45</f>
        <v>Home Office  (Simplified Option)</v>
      </c>
      <c r="D71" s="988"/>
      <c r="E71" s="988"/>
      <c r="F71" s="988"/>
      <c r="G71" s="988"/>
      <c r="H71" s="988"/>
      <c r="I71" s="988"/>
      <c r="J71" s="988"/>
      <c r="K71" s="988"/>
      <c r="L71" s="987">
        <f>'YTD- 2025'!X45</f>
        <v>0</v>
      </c>
      <c r="M71" s="987"/>
      <c r="N71" s="987"/>
      <c r="O71" s="186" t="str">
        <f t="shared" si="0"/>
        <v>Hide</v>
      </c>
    </row>
    <row r="72" spans="1:15" s="180" customFormat="1" ht="18" hidden="1" customHeight="1" x14ac:dyDescent="0.25">
      <c r="A72" s="288"/>
      <c r="B72" s="303"/>
      <c r="C72" s="988" t="str">
        <f>'YTD- 2025'!O48</f>
        <v>Depreciation/New Assets</v>
      </c>
      <c r="D72" s="988"/>
      <c r="E72" s="988"/>
      <c r="F72" s="988"/>
      <c r="G72" s="988"/>
      <c r="H72" s="988"/>
      <c r="I72" s="988"/>
      <c r="J72" s="988"/>
      <c r="K72" s="988"/>
      <c r="L72" s="987">
        <f>'YTD- 2025'!X48</f>
        <v>0</v>
      </c>
      <c r="M72" s="987"/>
      <c r="N72" s="987"/>
      <c r="O72" s="186" t="str">
        <f t="shared" si="0"/>
        <v>Hide</v>
      </c>
    </row>
    <row r="73" spans="1:15" s="180" customFormat="1" ht="18" hidden="1" customHeight="1" x14ac:dyDescent="0.25">
      <c r="A73" s="288"/>
      <c r="B73" s="303"/>
      <c r="C73" s="988">
        <f>'YTD- 2025'!O49</f>
        <v>0</v>
      </c>
      <c r="D73" s="988"/>
      <c r="E73" s="988"/>
      <c r="F73" s="988"/>
      <c r="G73" s="988"/>
      <c r="H73" s="988"/>
      <c r="I73" s="988"/>
      <c r="J73" s="988"/>
      <c r="K73" s="988"/>
      <c r="L73" s="987">
        <f>'YTD- 2025'!X49</f>
        <v>0</v>
      </c>
      <c r="M73" s="987"/>
      <c r="N73" s="987"/>
      <c r="O73" s="186" t="str">
        <f t="shared" si="0"/>
        <v>Hide</v>
      </c>
    </row>
    <row r="74" spans="1:15" s="180" customFormat="1" ht="18" hidden="1" customHeight="1" x14ac:dyDescent="0.25">
      <c r="A74" s="288"/>
      <c r="B74" s="303"/>
      <c r="C74" s="988">
        <f>'YTD- 2025'!O50</f>
        <v>0</v>
      </c>
      <c r="D74" s="988"/>
      <c r="E74" s="988"/>
      <c r="F74" s="988"/>
      <c r="G74" s="988"/>
      <c r="H74" s="988"/>
      <c r="I74" s="988"/>
      <c r="J74" s="988"/>
      <c r="K74" s="988"/>
      <c r="L74" s="987">
        <f>'YTD- 2025'!X50</f>
        <v>0</v>
      </c>
      <c r="M74" s="987"/>
      <c r="N74" s="987"/>
      <c r="O74" s="186" t="str">
        <f t="shared" si="0"/>
        <v>Hide</v>
      </c>
    </row>
    <row r="75" spans="1:15" s="180" customFormat="1" ht="18" hidden="1" customHeight="1" x14ac:dyDescent="0.25">
      <c r="A75" s="288"/>
      <c r="B75" s="303"/>
      <c r="C75" s="988">
        <f>'YTD- 2025'!O51</f>
        <v>0</v>
      </c>
      <c r="D75" s="988"/>
      <c r="E75" s="988"/>
      <c r="F75" s="988"/>
      <c r="G75" s="988"/>
      <c r="H75" s="988"/>
      <c r="I75" s="988"/>
      <c r="J75" s="988"/>
      <c r="K75" s="988"/>
      <c r="L75" s="987">
        <f>'YTD- 2025'!X51</f>
        <v>0</v>
      </c>
      <c r="M75" s="987"/>
      <c r="N75" s="987"/>
      <c r="O75" s="186" t="str">
        <f t="shared" si="0"/>
        <v>Hide</v>
      </c>
    </row>
    <row r="76" spans="1:15" s="180" customFormat="1" ht="18" hidden="1" customHeight="1" x14ac:dyDescent="0.25">
      <c r="A76" s="288"/>
      <c r="B76" s="291"/>
      <c r="C76" s="988">
        <f>'YTD- 2025'!O52</f>
        <v>0</v>
      </c>
      <c r="D76" s="988"/>
      <c r="E76" s="988"/>
      <c r="F76" s="988"/>
      <c r="G76" s="988"/>
      <c r="H76" s="988"/>
      <c r="I76" s="988"/>
      <c r="J76" s="988"/>
      <c r="K76" s="988"/>
      <c r="L76" s="987">
        <f>'YTD- 2025'!X52</f>
        <v>0</v>
      </c>
      <c r="M76" s="987"/>
      <c r="N76" s="987"/>
      <c r="O76" s="186" t="str">
        <f t="shared" si="0"/>
        <v>Hide</v>
      </c>
    </row>
    <row r="77" spans="1:15" s="180" customFormat="1" ht="18" hidden="1" customHeight="1" x14ac:dyDescent="0.25">
      <c r="A77" s="288"/>
      <c r="B77" s="1012" t="s">
        <v>250</v>
      </c>
      <c r="C77" s="1012"/>
      <c r="D77" s="1012"/>
      <c r="E77" s="1012"/>
      <c r="F77" s="1012"/>
      <c r="G77" s="1012"/>
      <c r="H77" s="1012"/>
      <c r="I77" s="1012"/>
      <c r="J77" s="1012"/>
      <c r="K77" s="1012"/>
      <c r="L77" s="1033">
        <f>SUBTOTAL(9,L35:N76)</f>
        <v>0</v>
      </c>
      <c r="M77" s="1033"/>
      <c r="N77" s="1033"/>
      <c r="O77" s="186" t="str">
        <f t="shared" si="0"/>
        <v>Hide</v>
      </c>
    </row>
    <row r="78" spans="1:15" s="180" customFormat="1" ht="18" customHeight="1" x14ac:dyDescent="0.25">
      <c r="A78" s="288"/>
      <c r="B78" s="296"/>
      <c r="C78" s="296"/>
      <c r="D78" s="296"/>
      <c r="E78" s="296"/>
      <c r="F78" s="296"/>
      <c r="G78" s="296"/>
      <c r="H78" s="296"/>
      <c r="I78" s="296"/>
      <c r="J78" s="296"/>
      <c r="K78" s="296"/>
      <c r="L78" s="367"/>
      <c r="M78" s="304"/>
      <c r="N78" s="304"/>
      <c r="O78" s="186" t="s">
        <v>274</v>
      </c>
    </row>
    <row r="79" spans="1:15" s="183" customFormat="1" ht="18" customHeight="1" x14ac:dyDescent="0.25">
      <c r="A79" s="305"/>
      <c r="B79" s="992" t="s">
        <v>251</v>
      </c>
      <c r="C79" s="993"/>
      <c r="D79" s="993"/>
      <c r="E79" s="993"/>
      <c r="F79" s="993"/>
      <c r="G79" s="993"/>
      <c r="H79" s="993"/>
      <c r="I79" s="993"/>
      <c r="J79" s="993"/>
      <c r="K79" s="994">
        <f>L23-L31-L77</f>
        <v>0</v>
      </c>
      <c r="L79" s="995"/>
      <c r="M79" s="995"/>
      <c r="N79" s="995"/>
      <c r="O79" s="186" t="s">
        <v>274</v>
      </c>
    </row>
    <row r="80" spans="1:15" s="183" customFormat="1" ht="18" customHeight="1" x14ac:dyDescent="0.25">
      <c r="A80" s="305"/>
      <c r="B80" s="306"/>
      <c r="C80" s="307"/>
      <c r="D80" s="307"/>
      <c r="E80" s="307"/>
      <c r="F80" s="307"/>
      <c r="G80" s="307"/>
      <c r="H80" s="307"/>
      <c r="I80" s="307"/>
      <c r="J80" s="307"/>
      <c r="K80" s="308"/>
      <c r="L80" s="368"/>
      <c r="M80" s="309"/>
      <c r="N80" s="309"/>
      <c r="O80" s="186" t="s">
        <v>274</v>
      </c>
    </row>
    <row r="81" spans="1:15" s="183" customFormat="1" ht="18" customHeight="1" x14ac:dyDescent="0.25">
      <c r="A81" s="305"/>
      <c r="B81" s="306"/>
      <c r="C81" s="307"/>
      <c r="D81" s="307"/>
      <c r="E81" s="307"/>
      <c r="F81" s="307"/>
      <c r="G81" s="307"/>
      <c r="H81" s="307"/>
      <c r="I81" s="307"/>
      <c r="J81" s="307"/>
      <c r="K81" s="308"/>
      <c r="L81" s="368"/>
      <c r="M81" s="309"/>
      <c r="N81" s="309"/>
      <c r="O81" s="186" t="s">
        <v>274</v>
      </c>
    </row>
    <row r="82" spans="1:15" s="183" customFormat="1" ht="18" customHeight="1" x14ac:dyDescent="0.25">
      <c r="A82" s="305"/>
      <c r="B82" s="310"/>
      <c r="C82" s="310"/>
      <c r="D82" s="310"/>
      <c r="E82" s="310"/>
      <c r="F82" s="310"/>
      <c r="G82" s="310"/>
      <c r="H82" s="310"/>
      <c r="I82" s="310"/>
      <c r="J82" s="310"/>
      <c r="K82" s="310"/>
      <c r="L82" s="369"/>
      <c r="M82" s="311"/>
      <c r="N82" s="311"/>
      <c r="O82" s="186" t="s">
        <v>274</v>
      </c>
    </row>
    <row r="83" spans="1:15" s="180" customFormat="1" ht="27" customHeight="1" x14ac:dyDescent="0.25">
      <c r="A83" s="288"/>
      <c r="B83" s="998" t="s">
        <v>271</v>
      </c>
      <c r="C83" s="999"/>
      <c r="D83" s="999"/>
      <c r="E83" s="999"/>
      <c r="F83" s="999"/>
      <c r="G83" s="999"/>
      <c r="H83" s="999"/>
      <c r="I83" s="999"/>
      <c r="J83" s="999"/>
      <c r="K83" s="999"/>
      <c r="L83" s="1000"/>
      <c r="M83" s="1000"/>
      <c r="N83" s="1000"/>
      <c r="O83" s="186" t="s">
        <v>274</v>
      </c>
    </row>
    <row r="84" spans="1:15" s="180" customFormat="1" ht="27" customHeight="1" x14ac:dyDescent="0.25">
      <c r="A84" s="288"/>
      <c r="B84" s="312"/>
      <c r="C84" s="313"/>
      <c r="D84" s="313"/>
      <c r="E84" s="313"/>
      <c r="F84" s="313"/>
      <c r="G84" s="313"/>
      <c r="H84" s="313"/>
      <c r="I84" s="313"/>
      <c r="J84" s="313"/>
      <c r="K84" s="313"/>
      <c r="L84" s="370"/>
      <c r="M84" s="252"/>
      <c r="N84" s="252"/>
      <c r="O84" s="186" t="s">
        <v>274</v>
      </c>
    </row>
    <row r="85" spans="1:15" ht="25.5" customHeight="1" x14ac:dyDescent="0.25">
      <c r="B85" s="996">
        <f>'Main Tab'!AG15</f>
        <v>0</v>
      </c>
      <c r="C85" s="997"/>
      <c r="D85" s="997"/>
      <c r="E85" s="997"/>
      <c r="F85" s="997"/>
      <c r="G85" s="997"/>
      <c r="H85" s="314"/>
      <c r="I85" s="1001" t="s">
        <v>314</v>
      </c>
      <c r="J85" s="1001"/>
      <c r="K85" s="1001"/>
      <c r="L85" s="1002"/>
      <c r="N85" s="315">
        <f ca="1">TODAY()</f>
        <v>45664</v>
      </c>
      <c r="O85" s="186" t="s">
        <v>274</v>
      </c>
    </row>
    <row r="86" spans="1:15" s="179" customFormat="1" ht="16.5" customHeight="1" x14ac:dyDescent="0.25">
      <c r="A86" s="316"/>
      <c r="B86" s="989" t="s">
        <v>311</v>
      </c>
      <c r="C86" s="990"/>
      <c r="D86" s="990"/>
      <c r="E86" s="990"/>
      <c r="F86" s="990"/>
      <c r="G86" s="990"/>
      <c r="H86" s="990"/>
      <c r="I86" s="990"/>
      <c r="J86" s="990"/>
      <c r="K86" s="990"/>
      <c r="L86" s="991"/>
      <c r="M86" s="253"/>
      <c r="N86" s="253" t="s">
        <v>243</v>
      </c>
      <c r="O86" s="186" t="s">
        <v>274</v>
      </c>
    </row>
    <row r="87" spans="1:15" ht="7.5" customHeight="1" x14ac:dyDescent="0.25">
      <c r="A87" s="1022"/>
      <c r="B87" s="1023"/>
      <c r="C87" s="1023"/>
      <c r="D87" s="1023"/>
      <c r="E87" s="1023"/>
      <c r="F87" s="1023"/>
      <c r="G87" s="1023"/>
      <c r="H87" s="1023"/>
      <c r="I87" s="1023"/>
      <c r="J87" s="1023"/>
      <c r="K87" s="1023"/>
      <c r="L87" s="1024"/>
      <c r="M87" s="1024"/>
      <c r="N87" s="1024"/>
      <c r="O87" s="186" t="s">
        <v>274</v>
      </c>
    </row>
    <row r="88" spans="1:15" ht="18.75" customHeight="1" x14ac:dyDescent="0.25">
      <c r="B88" s="184"/>
      <c r="C88" s="184"/>
      <c r="D88" s="184"/>
    </row>
    <row r="89" spans="1:15" ht="18.75" customHeight="1" x14ac:dyDescent="0.25">
      <c r="B89" s="184"/>
      <c r="C89" s="184"/>
      <c r="D89" s="184"/>
    </row>
    <row r="90" spans="1:15" ht="18.75" customHeight="1" x14ac:dyDescent="0.25">
      <c r="B90" s="184"/>
      <c r="C90" s="184"/>
      <c r="D90" s="184"/>
    </row>
    <row r="91" spans="1:15" ht="18.75" customHeight="1" x14ac:dyDescent="0.25">
      <c r="B91" s="184"/>
      <c r="C91" s="184"/>
      <c r="D91" s="184"/>
    </row>
    <row r="92" spans="1:15" ht="18.75" customHeight="1" x14ac:dyDescent="0.25">
      <c r="B92" s="184"/>
      <c r="C92" s="184"/>
      <c r="D92" s="184"/>
    </row>
    <row r="93" spans="1:15" ht="18.75" customHeight="1" x14ac:dyDescent="0.25">
      <c r="B93" s="184"/>
      <c r="C93" s="184"/>
      <c r="D93" s="184"/>
    </row>
    <row r="94" spans="1:15" ht="18.75" customHeight="1" x14ac:dyDescent="0.25">
      <c r="B94" s="184"/>
      <c r="C94" s="184"/>
      <c r="D94" s="184"/>
    </row>
    <row r="95" spans="1:15" ht="18.75" customHeight="1" x14ac:dyDescent="0.25">
      <c r="B95" s="184"/>
      <c r="C95" s="184"/>
      <c r="D95" s="184"/>
    </row>
    <row r="96" spans="1:15" ht="18.75" customHeight="1" x14ac:dyDescent="0.25">
      <c r="B96" s="184"/>
      <c r="C96" s="184"/>
      <c r="D96" s="184"/>
    </row>
    <row r="97" spans="2:4" ht="18.75" customHeight="1" x14ac:dyDescent="0.25">
      <c r="B97" s="184"/>
      <c r="C97" s="184"/>
      <c r="D97" s="184"/>
    </row>
    <row r="98" spans="2:4" ht="18.75" customHeight="1" x14ac:dyDescent="0.25">
      <c r="B98" s="184"/>
      <c r="C98" s="184"/>
      <c r="D98" s="184"/>
    </row>
    <row r="99" spans="2:4" ht="18.75" customHeight="1" x14ac:dyDescent="0.25">
      <c r="B99" s="184"/>
      <c r="C99" s="184"/>
      <c r="D99" s="184"/>
    </row>
    <row r="100" spans="2:4" ht="18.75" customHeight="1" x14ac:dyDescent="0.25">
      <c r="B100" s="184"/>
      <c r="C100" s="184"/>
      <c r="D100" s="184"/>
    </row>
    <row r="101" spans="2:4" ht="18.75" customHeight="1" x14ac:dyDescent="0.25">
      <c r="B101" s="184"/>
      <c r="C101" s="184"/>
      <c r="D101" s="184"/>
    </row>
    <row r="102" spans="2:4" ht="18.75" customHeight="1" x14ac:dyDescent="0.25">
      <c r="B102" s="184"/>
      <c r="C102" s="184"/>
      <c r="D102" s="184"/>
    </row>
    <row r="103" spans="2:4" ht="18.75" customHeight="1" x14ac:dyDescent="0.25">
      <c r="B103" s="184"/>
      <c r="C103" s="184"/>
      <c r="D103" s="184"/>
    </row>
    <row r="104" spans="2:4" ht="18.75" customHeight="1" x14ac:dyDescent="0.25">
      <c r="B104" s="184"/>
      <c r="C104" s="184"/>
      <c r="D104" s="184"/>
    </row>
    <row r="105" spans="2:4" ht="18.75" customHeight="1" x14ac:dyDescent="0.25">
      <c r="B105" s="184"/>
      <c r="C105" s="184"/>
      <c r="D105" s="184"/>
    </row>
    <row r="106" spans="2:4" ht="18.75" customHeight="1" x14ac:dyDescent="0.25">
      <c r="B106" s="184"/>
      <c r="C106" s="184"/>
      <c r="D106" s="184"/>
    </row>
    <row r="107" spans="2:4" ht="15.75" customHeight="1" x14ac:dyDescent="0.25">
      <c r="B107" s="184"/>
      <c r="C107" s="184"/>
      <c r="D107" s="184"/>
    </row>
    <row r="108" spans="2:4" ht="15.75" customHeight="1" x14ac:dyDescent="0.25">
      <c r="B108" s="184"/>
      <c r="C108" s="184"/>
      <c r="D108" s="184"/>
    </row>
    <row r="109" spans="2:4" ht="15.75" customHeight="1" x14ac:dyDescent="0.25">
      <c r="B109" s="184"/>
      <c r="C109" s="184"/>
      <c r="D109" s="184"/>
    </row>
  </sheetData>
  <autoFilter ref="O1:O109" xr:uid="{7834ABBA-CEB3-4307-9B5A-FAFC6948E283}">
    <filterColumn colId="0">
      <filters blank="1">
        <filter val="Show"/>
      </filters>
    </filterColumn>
  </autoFilter>
  <mergeCells count="137">
    <mergeCell ref="A87:N87"/>
    <mergeCell ref="B1:N2"/>
    <mergeCell ref="B3:N4"/>
    <mergeCell ref="C76:K76"/>
    <mergeCell ref="L76:N76"/>
    <mergeCell ref="B77:K77"/>
    <mergeCell ref="L77:N77"/>
    <mergeCell ref="C58:K58"/>
    <mergeCell ref="L58:N58"/>
    <mergeCell ref="C61:K61"/>
    <mergeCell ref="L61:N61"/>
    <mergeCell ref="L46:N46"/>
    <mergeCell ref="C47:K47"/>
    <mergeCell ref="L47:N47"/>
    <mergeCell ref="C48:K48"/>
    <mergeCell ref="L48:N48"/>
    <mergeCell ref="C62:K62"/>
    <mergeCell ref="L62:N62"/>
    <mergeCell ref="C49:K49"/>
    <mergeCell ref="L49:N49"/>
    <mergeCell ref="C50:K50"/>
    <mergeCell ref="L50:N50"/>
    <mergeCell ref="C57:K57"/>
    <mergeCell ref="L57:N57"/>
    <mergeCell ref="C53:K53"/>
    <mergeCell ref="C54:K54"/>
    <mergeCell ref="C55:K55"/>
    <mergeCell ref="L53:N53"/>
    <mergeCell ref="L54:N54"/>
    <mergeCell ref="L55:N55"/>
    <mergeCell ref="L56:N56"/>
    <mergeCell ref="C51:K51"/>
    <mergeCell ref="C52:K52"/>
    <mergeCell ref="C56:K56"/>
    <mergeCell ref="L51:N51"/>
    <mergeCell ref="L52:N52"/>
    <mergeCell ref="C19:K19"/>
    <mergeCell ref="L19:N19"/>
    <mergeCell ref="C20:K20"/>
    <mergeCell ref="L20:N20"/>
    <mergeCell ref="B21:K21"/>
    <mergeCell ref="L21:N21"/>
    <mergeCell ref="B33:N33"/>
    <mergeCell ref="C34:K34"/>
    <mergeCell ref="L34:N34"/>
    <mergeCell ref="L23:N23"/>
    <mergeCell ref="B23:K23"/>
    <mergeCell ref="B25:N25"/>
    <mergeCell ref="C26:K26"/>
    <mergeCell ref="L26:N26"/>
    <mergeCell ref="C27:K27"/>
    <mergeCell ref="L27:N27"/>
    <mergeCell ref="C28:K28"/>
    <mergeCell ref="L28:N28"/>
    <mergeCell ref="L30:N30"/>
    <mergeCell ref="B31:K31"/>
    <mergeCell ref="L31:N31"/>
    <mergeCell ref="C29:K29"/>
    <mergeCell ref="C30:K30"/>
    <mergeCell ref="L29:N29"/>
    <mergeCell ref="B6:N6"/>
    <mergeCell ref="B15:N15"/>
    <mergeCell ref="C16:K16"/>
    <mergeCell ref="L16:N16"/>
    <mergeCell ref="C18:K18"/>
    <mergeCell ref="L18:N18"/>
    <mergeCell ref="C7:K7"/>
    <mergeCell ref="L7:N7"/>
    <mergeCell ref="C8:K8"/>
    <mergeCell ref="L8:N8"/>
    <mergeCell ref="C9:K9"/>
    <mergeCell ref="L9:N9"/>
    <mergeCell ref="C12:K12"/>
    <mergeCell ref="L12:N12"/>
    <mergeCell ref="B13:K13"/>
    <mergeCell ref="L13:N13"/>
    <mergeCell ref="C11:K11"/>
    <mergeCell ref="L17:N17"/>
    <mergeCell ref="C45:K45"/>
    <mergeCell ref="L45:N45"/>
    <mergeCell ref="C46:K46"/>
    <mergeCell ref="C36:K36"/>
    <mergeCell ref="L36:N36"/>
    <mergeCell ref="C35:K35"/>
    <mergeCell ref="L35:N35"/>
    <mergeCell ref="C37:K37"/>
    <mergeCell ref="L37:N37"/>
    <mergeCell ref="C40:K40"/>
    <mergeCell ref="L40:N40"/>
    <mergeCell ref="C41:K41"/>
    <mergeCell ref="L41:N41"/>
    <mergeCell ref="C42:K42"/>
    <mergeCell ref="L42:N42"/>
    <mergeCell ref="C43:K43"/>
    <mergeCell ref="L43:N43"/>
    <mergeCell ref="C44:K44"/>
    <mergeCell ref="L44:N44"/>
    <mergeCell ref="C38:K38"/>
    <mergeCell ref="L38:N38"/>
    <mergeCell ref="C39:K39"/>
    <mergeCell ref="L39:N39"/>
    <mergeCell ref="B86:L86"/>
    <mergeCell ref="L68:N68"/>
    <mergeCell ref="L69:N69"/>
    <mergeCell ref="L70:N70"/>
    <mergeCell ref="L71:N71"/>
    <mergeCell ref="L72:N72"/>
    <mergeCell ref="B79:J79"/>
    <mergeCell ref="K79:N79"/>
    <mergeCell ref="B85:G85"/>
    <mergeCell ref="B83:N83"/>
    <mergeCell ref="I85:L85"/>
    <mergeCell ref="C68:K68"/>
    <mergeCell ref="C69:K69"/>
    <mergeCell ref="C70:K70"/>
    <mergeCell ref="C71:K71"/>
    <mergeCell ref="C72:K72"/>
    <mergeCell ref="C73:K73"/>
    <mergeCell ref="C74:K74"/>
    <mergeCell ref="C75:K75"/>
    <mergeCell ref="L74:N74"/>
    <mergeCell ref="L75:N75"/>
    <mergeCell ref="L59:N59"/>
    <mergeCell ref="L67:N67"/>
    <mergeCell ref="L73:N73"/>
    <mergeCell ref="C65:K65"/>
    <mergeCell ref="C66:K66"/>
    <mergeCell ref="L65:N65"/>
    <mergeCell ref="L66:N66"/>
    <mergeCell ref="L63:N63"/>
    <mergeCell ref="L64:N64"/>
    <mergeCell ref="L60:N60"/>
    <mergeCell ref="C63:K63"/>
    <mergeCell ref="C64:K64"/>
    <mergeCell ref="C59:K59"/>
    <mergeCell ref="C60:K60"/>
    <mergeCell ref="C67:K67"/>
  </mergeCells>
  <conditionalFormatting sqref="O2:O87">
    <cfRule type="expression" priority="1">
      <formula>ISBLANK(O2)</formula>
    </cfRule>
  </conditionalFormatting>
  <printOptions horizontalCentered="1" verticalCentered="1"/>
  <pageMargins left="0.25" right="0.25" top="0.75" bottom="0.75" header="0.3" footer="0.3"/>
  <pageSetup paperSize="9" scale="7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320E-3EC5-483C-B1D0-9F9AC2FF43F9}">
  <sheetPr codeName="Sheet10" filterMode="1">
    <tabColor theme="6"/>
    <pageSetUpPr fitToPage="1"/>
  </sheetPr>
  <dimension ref="A1:AS217"/>
  <sheetViews>
    <sheetView zoomScaleNormal="59" zoomScaleSheetLayoutView="100" workbookViewId="0">
      <selection activeCell="C20" sqref="C20:N20"/>
    </sheetView>
  </sheetViews>
  <sheetFormatPr defaultColWidth="10.140625" defaultRowHeight="12.75" x14ac:dyDescent="0.2"/>
  <cols>
    <col min="1" max="1" width="4.42578125" style="205" customWidth="1"/>
    <col min="2" max="2" width="62.140625" style="198" customWidth="1"/>
    <col min="3" max="3" width="14" style="206" hidden="1" customWidth="1"/>
    <col min="4" max="4" width="22.140625" style="283" customWidth="1"/>
    <col min="5" max="5" width="6" style="208" customWidth="1"/>
    <col min="6" max="8" width="10.140625" style="208" hidden="1" customWidth="1"/>
    <col min="9" max="9" width="0" style="208" hidden="1" customWidth="1"/>
    <col min="10" max="45" width="10.140625" style="208"/>
    <col min="46" max="16384" width="10.140625" style="198"/>
  </cols>
  <sheetData>
    <row r="1" spans="1:45" ht="30.75" customHeight="1" thickBot="1" x14ac:dyDescent="0.45">
      <c r="A1" s="207"/>
      <c r="B1" s="1037">
        <f>'Main Tab'!D5</f>
        <v>0</v>
      </c>
      <c r="C1" s="1038"/>
      <c r="D1" s="1039"/>
    </row>
    <row r="2" spans="1:45" ht="30" customHeight="1" x14ac:dyDescent="0.25">
      <c r="A2" s="257"/>
      <c r="B2" s="1040" t="s">
        <v>370</v>
      </c>
      <c r="C2" s="868"/>
      <c r="D2" s="868"/>
      <c r="E2" s="257"/>
    </row>
    <row r="3" spans="1:45" ht="30" customHeight="1" x14ac:dyDescent="0.25">
      <c r="A3" s="257"/>
      <c r="B3" s="377"/>
      <c r="C3" s="376"/>
      <c r="D3" s="376"/>
      <c r="E3" s="257"/>
    </row>
    <row r="4" spans="1:45" s="199" customFormat="1" ht="34.5" customHeight="1" x14ac:dyDescent="0.2">
      <c r="A4" s="209"/>
      <c r="B4" s="258" t="s">
        <v>264</v>
      </c>
      <c r="C4" s="258"/>
      <c r="D4" s="273"/>
      <c r="E4" s="210"/>
      <c r="F4" s="210"/>
      <c r="G4" s="208" t="s">
        <v>274</v>
      </c>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row>
    <row r="5" spans="1:45" s="199" customFormat="1" ht="18" customHeight="1" x14ac:dyDescent="0.2">
      <c r="A5" s="209"/>
      <c r="B5" s="330" t="s">
        <v>325</v>
      </c>
      <c r="C5" s="330"/>
      <c r="D5" s="331" t="s">
        <v>79</v>
      </c>
      <c r="E5" s="210"/>
      <c r="F5" s="210"/>
      <c r="G5" s="208" t="s">
        <v>274</v>
      </c>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row>
    <row r="6" spans="1:45" s="200" customFormat="1" ht="18" hidden="1" customHeight="1" x14ac:dyDescent="0.2">
      <c r="A6" s="259"/>
      <c r="B6" s="211" t="s">
        <v>44</v>
      </c>
      <c r="C6" s="212" t="s">
        <v>265</v>
      </c>
      <c r="D6" s="274" t="s">
        <v>322</v>
      </c>
      <c r="E6" s="260"/>
      <c r="F6" s="260"/>
      <c r="G6" s="208" t="s">
        <v>323</v>
      </c>
      <c r="H6" s="260"/>
      <c r="I6" s="260"/>
      <c r="J6" s="260"/>
      <c r="K6" s="260"/>
      <c r="L6" s="260"/>
      <c r="M6" s="260"/>
      <c r="N6" s="260"/>
      <c r="O6" s="260"/>
      <c r="P6" s="260"/>
      <c r="Q6" s="260"/>
      <c r="R6" s="260"/>
      <c r="S6" s="260"/>
      <c r="T6" s="260"/>
      <c r="U6" s="260"/>
      <c r="V6" s="260"/>
      <c r="W6" s="260"/>
      <c r="X6" s="260"/>
    </row>
    <row r="7" spans="1:45" s="200" customFormat="1" ht="18" customHeight="1" x14ac:dyDescent="0.2">
      <c r="A7" s="259"/>
      <c r="B7" s="211"/>
      <c r="C7" s="212"/>
      <c r="D7" s="274"/>
      <c r="E7" s="260"/>
      <c r="F7" s="260"/>
      <c r="G7" s="208"/>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row>
    <row r="8" spans="1:45" ht="18" hidden="1" customHeight="1" x14ac:dyDescent="0.25">
      <c r="A8" s="207"/>
      <c r="B8" s="213" t="s">
        <v>266</v>
      </c>
      <c r="C8" s="214"/>
      <c r="D8" s="274"/>
      <c r="G8" s="208" t="str">
        <f>IF($D8&lt;1, "Hide", "Show")</f>
        <v>Hide</v>
      </c>
      <c r="Y8" s="198"/>
      <c r="Z8" s="198"/>
      <c r="AA8" s="198"/>
      <c r="AB8" s="198"/>
      <c r="AC8" s="198"/>
      <c r="AD8" s="198"/>
      <c r="AE8" s="198"/>
      <c r="AF8" s="198"/>
      <c r="AG8" s="198"/>
      <c r="AH8" s="198"/>
      <c r="AI8" s="198"/>
      <c r="AJ8" s="198"/>
      <c r="AK8" s="198"/>
      <c r="AL8" s="198"/>
      <c r="AM8" s="198"/>
      <c r="AN8" s="198"/>
      <c r="AO8" s="198"/>
      <c r="AP8" s="198"/>
      <c r="AQ8" s="198"/>
      <c r="AR8" s="198"/>
      <c r="AS8" s="198"/>
    </row>
    <row r="9" spans="1:45" ht="18" hidden="1" customHeight="1" x14ac:dyDescent="0.25">
      <c r="A9" s="207"/>
      <c r="B9" s="213" t="s">
        <v>371</v>
      </c>
      <c r="C9" s="214"/>
      <c r="D9" s="274">
        <f>'Main Tab'!J47</f>
        <v>0</v>
      </c>
      <c r="G9" s="208" t="str">
        <f t="shared" ref="G9:G74" si="0">IF($D9&lt;1, "Hide", "Show")</f>
        <v>Hide</v>
      </c>
      <c r="Y9" s="198"/>
      <c r="Z9" s="198"/>
      <c r="AA9" s="198"/>
      <c r="AB9" s="198"/>
      <c r="AC9" s="198"/>
      <c r="AD9" s="198"/>
      <c r="AE9" s="198"/>
      <c r="AF9" s="198"/>
      <c r="AG9" s="198"/>
      <c r="AH9" s="198"/>
      <c r="AI9" s="198"/>
      <c r="AJ9" s="198"/>
      <c r="AK9" s="198"/>
      <c r="AL9" s="198"/>
      <c r="AM9" s="198"/>
      <c r="AN9" s="198"/>
      <c r="AO9" s="198"/>
      <c r="AP9" s="198"/>
      <c r="AQ9" s="198"/>
      <c r="AR9" s="198"/>
      <c r="AS9" s="198"/>
    </row>
    <row r="10" spans="1:45" ht="18" hidden="1" customHeight="1" x14ac:dyDescent="0.25">
      <c r="A10" s="207"/>
      <c r="B10" s="213" t="str">
        <f>'Main Tab'!B48</f>
        <v>Security Deposit with Landlord</v>
      </c>
      <c r="C10" s="214"/>
      <c r="D10" s="274">
        <f>'Main Tab'!J48</f>
        <v>0</v>
      </c>
      <c r="G10" s="208" t="str">
        <f t="shared" si="0"/>
        <v>Hide</v>
      </c>
      <c r="Y10" s="198"/>
      <c r="Z10" s="198"/>
      <c r="AA10" s="198"/>
      <c r="AB10" s="198"/>
      <c r="AC10" s="198"/>
      <c r="AD10" s="198"/>
      <c r="AE10" s="198"/>
      <c r="AF10" s="198"/>
      <c r="AG10" s="198"/>
      <c r="AH10" s="198"/>
      <c r="AI10" s="198"/>
      <c r="AJ10" s="198"/>
      <c r="AK10" s="198"/>
      <c r="AL10" s="198"/>
      <c r="AM10" s="198"/>
      <c r="AN10" s="198"/>
      <c r="AO10" s="198"/>
      <c r="AP10" s="198"/>
      <c r="AQ10" s="198"/>
      <c r="AR10" s="198"/>
      <c r="AS10" s="198"/>
    </row>
    <row r="11" spans="1:45" ht="18" hidden="1" customHeight="1" x14ac:dyDescent="0.25">
      <c r="A11" s="207"/>
      <c r="B11" s="213" t="str">
        <f>'Main Tab'!B49</f>
        <v xml:space="preserve">Other Investments </v>
      </c>
      <c r="C11" s="214"/>
      <c r="D11" s="274">
        <f>'Main Tab'!J49</f>
        <v>0</v>
      </c>
      <c r="G11" s="208" t="str">
        <f t="shared" si="0"/>
        <v>Hide</v>
      </c>
      <c r="Y11" s="198"/>
      <c r="Z11" s="198"/>
      <c r="AA11" s="198"/>
      <c r="AB11" s="198"/>
      <c r="AC11" s="198"/>
      <c r="AD11" s="198"/>
      <c r="AE11" s="198"/>
      <c r="AF11" s="198"/>
      <c r="AG11" s="198"/>
      <c r="AH11" s="198"/>
      <c r="AI11" s="198"/>
      <c r="AJ11" s="198"/>
      <c r="AK11" s="198"/>
      <c r="AL11" s="198"/>
      <c r="AM11" s="198"/>
      <c r="AN11" s="198"/>
      <c r="AO11" s="198"/>
      <c r="AP11" s="198"/>
      <c r="AQ11" s="198"/>
      <c r="AR11" s="198"/>
      <c r="AS11" s="198"/>
    </row>
    <row r="12" spans="1:45" ht="18" hidden="1" customHeight="1" x14ac:dyDescent="0.25">
      <c r="A12" s="207"/>
      <c r="B12" s="213" t="s">
        <v>315</v>
      </c>
      <c r="C12" s="214"/>
      <c r="D12" s="274">
        <f>'Main Tab'!X56</f>
        <v>0</v>
      </c>
      <c r="G12" s="208" t="str">
        <f t="shared" si="0"/>
        <v>Hide</v>
      </c>
      <c r="Y12" s="198"/>
      <c r="Z12" s="198"/>
      <c r="AA12" s="198"/>
      <c r="AB12" s="198"/>
      <c r="AC12" s="198"/>
      <c r="AD12" s="198"/>
      <c r="AE12" s="198"/>
      <c r="AF12" s="198"/>
      <c r="AG12" s="198"/>
      <c r="AH12" s="198"/>
      <c r="AI12" s="198"/>
      <c r="AJ12" s="198"/>
      <c r="AK12" s="198"/>
      <c r="AL12" s="198"/>
      <c r="AM12" s="198"/>
      <c r="AN12" s="198"/>
      <c r="AO12" s="198"/>
      <c r="AP12" s="198"/>
      <c r="AQ12" s="198"/>
      <c r="AR12" s="198"/>
      <c r="AS12" s="198"/>
    </row>
    <row r="13" spans="1:45" ht="18" hidden="1" customHeight="1" x14ac:dyDescent="0.25">
      <c r="A13" s="207"/>
      <c r="B13" s="213" t="s">
        <v>316</v>
      </c>
      <c r="C13" s="214"/>
      <c r="D13" s="274">
        <f>'Main Tab'!J61</f>
        <v>0</v>
      </c>
      <c r="G13" s="208" t="str">
        <f t="shared" si="0"/>
        <v>Hide</v>
      </c>
      <c r="Y13" s="198"/>
      <c r="Z13" s="198"/>
      <c r="AA13" s="198"/>
      <c r="AB13" s="198"/>
      <c r="AC13" s="198"/>
      <c r="AD13" s="198"/>
      <c r="AE13" s="198"/>
      <c r="AF13" s="198"/>
      <c r="AG13" s="198"/>
      <c r="AH13" s="198"/>
      <c r="AI13" s="198"/>
      <c r="AJ13" s="198"/>
      <c r="AK13" s="198"/>
      <c r="AL13" s="198"/>
      <c r="AM13" s="198"/>
      <c r="AN13" s="198"/>
      <c r="AO13" s="198"/>
      <c r="AP13" s="198"/>
      <c r="AQ13" s="198"/>
      <c r="AR13" s="198"/>
      <c r="AS13" s="198"/>
    </row>
    <row r="14" spans="1:45" ht="18" hidden="1" customHeight="1" x14ac:dyDescent="0.25">
      <c r="A14" s="207"/>
      <c r="B14" s="213" t="str">
        <f>'Main Tab'!O58</f>
        <v>Loan to Officer</v>
      </c>
      <c r="C14" s="214"/>
      <c r="D14" s="274">
        <f>'Main Tab'!X58</f>
        <v>0</v>
      </c>
      <c r="G14" s="208" t="str">
        <f t="shared" si="0"/>
        <v>Hide</v>
      </c>
      <c r="Y14" s="198"/>
      <c r="Z14" s="198"/>
      <c r="AA14" s="198"/>
      <c r="AB14" s="198"/>
      <c r="AC14" s="198"/>
      <c r="AD14" s="198"/>
      <c r="AE14" s="198"/>
      <c r="AF14" s="198"/>
      <c r="AG14" s="198"/>
      <c r="AH14" s="198"/>
      <c r="AI14" s="198"/>
      <c r="AJ14" s="198"/>
      <c r="AK14" s="198"/>
      <c r="AL14" s="198"/>
      <c r="AM14" s="198"/>
      <c r="AN14" s="198"/>
      <c r="AO14" s="198"/>
      <c r="AP14" s="198"/>
      <c r="AQ14" s="198"/>
      <c r="AR14" s="198"/>
      <c r="AS14" s="198"/>
    </row>
    <row r="15" spans="1:45" ht="18" hidden="1" customHeight="1" x14ac:dyDescent="0.25">
      <c r="A15" s="207"/>
      <c r="B15" s="213"/>
      <c r="C15" s="214"/>
      <c r="D15" s="274"/>
      <c r="G15" s="208" t="s">
        <v>323</v>
      </c>
      <c r="Y15" s="198"/>
      <c r="Z15" s="198"/>
      <c r="AA15" s="198"/>
      <c r="AB15" s="198"/>
      <c r="AC15" s="198"/>
      <c r="AD15" s="198"/>
      <c r="AE15" s="198"/>
      <c r="AF15" s="198"/>
      <c r="AG15" s="198"/>
      <c r="AH15" s="198"/>
      <c r="AI15" s="198"/>
      <c r="AJ15" s="198"/>
      <c r="AK15" s="198"/>
      <c r="AL15" s="198"/>
      <c r="AM15" s="198"/>
      <c r="AN15" s="198"/>
      <c r="AO15" s="198"/>
      <c r="AP15" s="198"/>
      <c r="AQ15" s="198"/>
      <c r="AR15" s="198"/>
      <c r="AS15" s="198"/>
    </row>
    <row r="16" spans="1:45" s="387" customFormat="1" ht="18" hidden="1" customHeight="1" x14ac:dyDescent="0.25">
      <c r="A16" s="383"/>
      <c r="B16" s="384" t="s">
        <v>326</v>
      </c>
      <c r="C16" s="322"/>
      <c r="D16" s="385">
        <f>SUBTOTAL(109,CurrentAssets[Column1])</f>
        <v>0</v>
      </c>
      <c r="E16" s="386"/>
      <c r="F16" s="386"/>
      <c r="G16" s="386" t="str">
        <f t="shared" si="0"/>
        <v>Hide</v>
      </c>
      <c r="H16" s="386"/>
      <c r="I16" s="386"/>
      <c r="J16" s="386"/>
      <c r="K16" s="386"/>
      <c r="L16" s="386"/>
      <c r="M16" s="386"/>
      <c r="N16" s="386"/>
      <c r="O16" s="386"/>
      <c r="P16" s="386"/>
      <c r="Q16" s="386"/>
      <c r="R16" s="386"/>
      <c r="S16" s="386"/>
      <c r="T16" s="386"/>
      <c r="U16" s="386"/>
      <c r="V16" s="386"/>
      <c r="W16" s="386"/>
      <c r="X16" s="386"/>
    </row>
    <row r="17" spans="1:45" ht="18" customHeight="1" x14ac:dyDescent="0.2">
      <c r="A17" s="207"/>
      <c r="B17" s="261"/>
      <c r="C17" s="261"/>
      <c r="D17" s="275"/>
      <c r="G17" s="208" t="s">
        <v>274</v>
      </c>
    </row>
    <row r="18" spans="1:45" s="340" customFormat="1" ht="18" customHeight="1" x14ac:dyDescent="0.35">
      <c r="A18" s="335"/>
      <c r="B18" s="330" t="s">
        <v>327</v>
      </c>
      <c r="C18" s="330"/>
      <c r="D18" s="331" t="s">
        <v>79</v>
      </c>
      <c r="E18" s="339"/>
      <c r="F18" s="339"/>
      <c r="G18" s="339" t="s">
        <v>328</v>
      </c>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row>
    <row r="19" spans="1:45" s="201" customFormat="1" ht="18" hidden="1" customHeight="1" x14ac:dyDescent="0.2">
      <c r="A19" s="262"/>
      <c r="B19" s="263" t="s">
        <v>44</v>
      </c>
      <c r="C19" s="264" t="s">
        <v>265</v>
      </c>
      <c r="D19" s="276" t="s">
        <v>324</v>
      </c>
      <c r="E19" s="265"/>
      <c r="F19" s="265"/>
      <c r="G19" s="208" t="s">
        <v>323</v>
      </c>
      <c r="H19" s="265"/>
      <c r="I19" s="265"/>
      <c r="J19" s="265"/>
      <c r="K19" s="265"/>
      <c r="L19" s="265"/>
      <c r="M19" s="265"/>
      <c r="N19" s="265"/>
      <c r="O19" s="265"/>
      <c r="P19" s="265"/>
      <c r="Q19" s="265"/>
      <c r="R19" s="265"/>
      <c r="S19" s="265"/>
      <c r="T19" s="265"/>
      <c r="U19" s="265"/>
      <c r="V19" s="265"/>
      <c r="W19" s="265"/>
      <c r="X19" s="265"/>
    </row>
    <row r="20" spans="1:45" s="201" customFormat="1" ht="18" customHeight="1" x14ac:dyDescent="0.2">
      <c r="A20" s="262"/>
      <c r="B20" s="263"/>
      <c r="C20" s="264"/>
      <c r="D20" s="276"/>
      <c r="E20" s="265"/>
      <c r="F20" s="265"/>
      <c r="G20" s="208" t="s">
        <v>274</v>
      </c>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row>
    <row r="21" spans="1:45" ht="18" hidden="1" customHeight="1" x14ac:dyDescent="0.25">
      <c r="A21" s="207"/>
      <c r="B21" s="213" t="str">
        <f>'Main Tab'!O59</f>
        <v>Automobile, Property &amp; Equipment</v>
      </c>
      <c r="C21" s="214"/>
      <c r="D21" s="274">
        <f>'Main Tab'!X59</f>
        <v>0</v>
      </c>
      <c r="G21" s="208" t="str">
        <f t="shared" si="0"/>
        <v>Hide</v>
      </c>
      <c r="Y21" s="198"/>
      <c r="Z21" s="198"/>
      <c r="AA21" s="198"/>
      <c r="AB21" s="198"/>
      <c r="AC21" s="198"/>
      <c r="AD21" s="198"/>
      <c r="AE21" s="198"/>
      <c r="AF21" s="198"/>
      <c r="AG21" s="198"/>
      <c r="AH21" s="198"/>
      <c r="AI21" s="198"/>
      <c r="AJ21" s="198"/>
      <c r="AK21" s="198"/>
      <c r="AL21" s="198"/>
      <c r="AM21" s="198"/>
      <c r="AN21" s="198"/>
      <c r="AO21" s="198"/>
      <c r="AP21" s="198"/>
      <c r="AQ21" s="198"/>
      <c r="AR21" s="198"/>
      <c r="AS21" s="198"/>
    </row>
    <row r="22" spans="1:45" ht="18" customHeight="1" x14ac:dyDescent="0.25">
      <c r="A22" s="207"/>
      <c r="B22" s="213" t="str">
        <f>'Main Tab'!O60</f>
        <v>Less Accumulated Depreciation</v>
      </c>
      <c r="C22" s="214"/>
      <c r="D22" s="379">
        <f>'Main Tab'!X60*-1</f>
        <v>0</v>
      </c>
      <c r="G22" s="208" t="str">
        <f>IF($D22&gt;0, "Hide", "Show")</f>
        <v>Show</v>
      </c>
      <c r="Y22" s="198"/>
      <c r="Z22" s="198"/>
      <c r="AA22" s="198"/>
      <c r="AB22" s="198"/>
      <c r="AC22" s="198"/>
      <c r="AD22" s="198"/>
      <c r="AE22" s="198"/>
      <c r="AF22" s="198"/>
      <c r="AG22" s="198"/>
      <c r="AH22" s="198"/>
      <c r="AI22" s="198"/>
      <c r="AJ22" s="198"/>
      <c r="AK22" s="198"/>
      <c r="AL22" s="198"/>
      <c r="AM22" s="198"/>
      <c r="AN22" s="198"/>
      <c r="AO22" s="198"/>
      <c r="AP22" s="198"/>
      <c r="AQ22" s="198"/>
      <c r="AR22" s="198"/>
      <c r="AS22" s="198"/>
    </row>
    <row r="23" spans="1:45" ht="18" hidden="1" customHeight="1" x14ac:dyDescent="0.25">
      <c r="A23" s="207"/>
      <c r="B23" s="213" t="s">
        <v>318</v>
      </c>
      <c r="C23" s="254"/>
      <c r="D23" s="274">
        <f>D21+D22</f>
        <v>0</v>
      </c>
      <c r="G23" s="208" t="str">
        <f t="shared" si="0"/>
        <v>Hide</v>
      </c>
      <c r="Y23" s="198"/>
      <c r="Z23" s="198"/>
      <c r="AA23" s="198"/>
      <c r="AB23" s="198"/>
      <c r="AC23" s="198"/>
      <c r="AD23" s="198"/>
      <c r="AE23" s="198"/>
      <c r="AF23" s="198"/>
      <c r="AG23" s="198"/>
      <c r="AH23" s="198"/>
      <c r="AI23" s="198"/>
      <c r="AJ23" s="198"/>
      <c r="AK23" s="198"/>
      <c r="AL23" s="198"/>
      <c r="AM23" s="198"/>
      <c r="AN23" s="198"/>
      <c r="AO23" s="198"/>
      <c r="AP23" s="198"/>
      <c r="AQ23" s="198"/>
      <c r="AR23" s="198"/>
      <c r="AS23" s="198"/>
    </row>
    <row r="24" spans="1:45" ht="18" hidden="1" customHeight="1" x14ac:dyDescent="0.25">
      <c r="A24" s="207"/>
      <c r="B24" s="213" t="str">
        <f>'Main Tab'!O61</f>
        <v xml:space="preserve">Land </v>
      </c>
      <c r="C24" s="214"/>
      <c r="D24" s="274">
        <f>'Main Tab'!X61</f>
        <v>0</v>
      </c>
      <c r="G24" s="208" t="str">
        <f t="shared" si="0"/>
        <v>Hide</v>
      </c>
      <c r="Y24" s="198"/>
      <c r="Z24" s="198"/>
      <c r="AA24" s="198"/>
      <c r="AB24" s="198"/>
      <c r="AC24" s="198"/>
      <c r="AD24" s="198"/>
      <c r="AE24" s="198"/>
      <c r="AF24" s="198"/>
      <c r="AG24" s="198"/>
      <c r="AH24" s="198"/>
      <c r="AI24" s="198"/>
      <c r="AJ24" s="198"/>
      <c r="AK24" s="198"/>
      <c r="AL24" s="198"/>
      <c r="AM24" s="198"/>
      <c r="AN24" s="198"/>
      <c r="AO24" s="198"/>
      <c r="AP24" s="198"/>
      <c r="AQ24" s="198"/>
      <c r="AR24" s="198"/>
      <c r="AS24" s="198"/>
    </row>
    <row r="25" spans="1:45" s="334" customFormat="1" ht="18" hidden="1" customHeight="1" x14ac:dyDescent="0.3">
      <c r="A25" s="332"/>
      <c r="B25" s="318" t="s">
        <v>329</v>
      </c>
      <c r="C25" s="319"/>
      <c r="D25" s="320">
        <f>D23+D24</f>
        <v>0</v>
      </c>
      <c r="E25" s="333"/>
      <c r="F25" s="333"/>
      <c r="G25" s="333" t="str">
        <f t="shared" si="0"/>
        <v>Hide</v>
      </c>
      <c r="H25" s="333"/>
      <c r="I25" s="333"/>
      <c r="J25" s="333"/>
      <c r="K25" s="333"/>
      <c r="L25" s="333"/>
      <c r="M25" s="333"/>
      <c r="N25" s="333"/>
      <c r="O25" s="333"/>
      <c r="P25" s="333"/>
      <c r="Q25" s="333"/>
      <c r="R25" s="333"/>
      <c r="S25" s="333"/>
      <c r="T25" s="333"/>
      <c r="U25" s="333"/>
      <c r="V25" s="333"/>
      <c r="W25" s="333"/>
      <c r="X25" s="333"/>
    </row>
    <row r="26" spans="1:45" ht="18" hidden="1" customHeight="1" x14ac:dyDescent="0.2">
      <c r="A26" s="207"/>
      <c r="B26" s="208"/>
      <c r="C26" s="266"/>
      <c r="D26" s="277"/>
      <c r="G26" s="208" t="str">
        <f t="shared" si="0"/>
        <v>Hide</v>
      </c>
      <c r="Y26" s="198"/>
      <c r="Z26" s="198"/>
      <c r="AA26" s="198"/>
      <c r="AB26" s="198"/>
      <c r="AC26" s="198"/>
      <c r="AD26" s="198"/>
      <c r="AE26" s="198"/>
      <c r="AF26" s="198"/>
      <c r="AG26" s="198"/>
      <c r="AH26" s="198"/>
      <c r="AI26" s="198"/>
      <c r="AJ26" s="198"/>
      <c r="AK26" s="198"/>
      <c r="AL26" s="198"/>
      <c r="AM26" s="198"/>
      <c r="AN26" s="198"/>
      <c r="AO26" s="198"/>
      <c r="AP26" s="198"/>
      <c r="AQ26" s="198"/>
      <c r="AR26" s="198"/>
      <c r="AS26" s="198"/>
    </row>
    <row r="27" spans="1:45" s="354" customFormat="1" ht="18" customHeight="1" x14ac:dyDescent="0.35">
      <c r="A27" s="352"/>
      <c r="B27" s="355" t="s">
        <v>330</v>
      </c>
      <c r="C27" s="322"/>
      <c r="D27" s="356" t="s">
        <v>79</v>
      </c>
      <c r="E27" s="353"/>
      <c r="F27" s="353"/>
      <c r="G27" s="353" t="str">
        <f t="shared" si="0"/>
        <v>Show</v>
      </c>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row>
    <row r="28" spans="1:45" s="340" customFormat="1" ht="18" hidden="1" customHeight="1" x14ac:dyDescent="0.35">
      <c r="A28" s="335"/>
      <c r="B28" s="336" t="s">
        <v>330</v>
      </c>
      <c r="C28" s="337" t="s">
        <v>265</v>
      </c>
      <c r="D28" s="338" t="s">
        <v>79</v>
      </c>
      <c r="E28" s="339"/>
      <c r="F28" s="339"/>
      <c r="G28" s="317" t="s">
        <v>323</v>
      </c>
      <c r="H28" s="339"/>
      <c r="I28" s="339"/>
      <c r="J28" s="339"/>
      <c r="K28" s="339"/>
      <c r="L28" s="339"/>
      <c r="M28" s="339"/>
      <c r="N28" s="339"/>
      <c r="O28" s="339"/>
      <c r="P28" s="339"/>
      <c r="Q28" s="339"/>
      <c r="R28" s="339"/>
      <c r="S28" s="339"/>
      <c r="T28" s="339"/>
      <c r="U28" s="339"/>
      <c r="V28" s="339"/>
      <c r="W28" s="339"/>
      <c r="X28" s="339"/>
    </row>
    <row r="29" spans="1:45" ht="18" hidden="1" customHeight="1" x14ac:dyDescent="0.25">
      <c r="A29" s="207"/>
      <c r="B29" s="213" t="str">
        <f>'Main Tab'!O62</f>
        <v>Intangible Assets/Goodwill</v>
      </c>
      <c r="C29" s="214"/>
      <c r="D29" s="274">
        <f>'Main Tab'!AA62</f>
        <v>0</v>
      </c>
      <c r="G29" s="208" t="str">
        <f t="shared" si="0"/>
        <v>Hide</v>
      </c>
      <c r="Y29" s="198"/>
      <c r="Z29" s="198"/>
      <c r="AA29" s="198"/>
      <c r="AB29" s="198"/>
      <c r="AC29" s="198"/>
      <c r="AD29" s="198"/>
      <c r="AE29" s="198"/>
      <c r="AF29" s="198"/>
      <c r="AG29" s="198"/>
      <c r="AH29" s="198"/>
      <c r="AI29" s="198"/>
      <c r="AJ29" s="198"/>
      <c r="AK29" s="198"/>
      <c r="AL29" s="198"/>
      <c r="AM29" s="198"/>
      <c r="AN29" s="198"/>
      <c r="AO29" s="198"/>
      <c r="AP29" s="198"/>
      <c r="AQ29" s="198"/>
      <c r="AR29" s="198"/>
      <c r="AS29" s="198"/>
    </row>
    <row r="30" spans="1:45" ht="18" customHeight="1" x14ac:dyDescent="0.25">
      <c r="A30" s="207"/>
      <c r="B30" s="213" t="str">
        <f>'Main Tab'!O63</f>
        <v>Less Accumulated Amortization</v>
      </c>
      <c r="C30" s="214"/>
      <c r="D30" s="379">
        <f>'Main Tab'!AA63</f>
        <v>0</v>
      </c>
      <c r="G30" s="208" t="str">
        <f>IF($D30&gt;0, "Hide", "Show")</f>
        <v>Show</v>
      </c>
      <c r="Y30" s="198"/>
      <c r="Z30" s="198"/>
      <c r="AA30" s="198"/>
      <c r="AB30" s="198"/>
      <c r="AC30" s="198"/>
      <c r="AD30" s="198"/>
      <c r="AE30" s="198"/>
      <c r="AF30" s="198"/>
      <c r="AG30" s="198"/>
      <c r="AH30" s="198"/>
      <c r="AI30" s="198"/>
      <c r="AJ30" s="198"/>
      <c r="AK30" s="198"/>
      <c r="AL30" s="198"/>
      <c r="AM30" s="198"/>
      <c r="AN30" s="198"/>
      <c r="AO30" s="198"/>
      <c r="AP30" s="198"/>
      <c r="AQ30" s="198"/>
      <c r="AR30" s="198"/>
      <c r="AS30" s="198"/>
    </row>
    <row r="31" spans="1:45" s="334" customFormat="1" ht="18" hidden="1" customHeight="1" x14ac:dyDescent="0.3">
      <c r="A31" s="332"/>
      <c r="B31" s="321" t="s">
        <v>336</v>
      </c>
      <c r="C31" s="341"/>
      <c r="D31" s="342">
        <f>SUBTOTAL(109,OtherAssets[Amount])</f>
        <v>0</v>
      </c>
      <c r="E31" s="333"/>
      <c r="F31" s="333"/>
      <c r="G31" s="333" t="str">
        <f t="shared" si="0"/>
        <v>Hide</v>
      </c>
      <c r="H31" s="333"/>
      <c r="I31" s="333"/>
      <c r="J31" s="333"/>
      <c r="K31" s="333"/>
      <c r="L31" s="333"/>
      <c r="M31" s="333"/>
      <c r="N31" s="333"/>
      <c r="O31" s="333"/>
      <c r="P31" s="333"/>
      <c r="Q31" s="333"/>
      <c r="R31" s="333"/>
      <c r="S31" s="333"/>
      <c r="T31" s="333"/>
      <c r="U31" s="333"/>
      <c r="V31" s="333"/>
      <c r="W31" s="333"/>
      <c r="X31" s="333"/>
    </row>
    <row r="32" spans="1:45" ht="18" customHeight="1" x14ac:dyDescent="0.2">
      <c r="A32" s="207"/>
      <c r="B32" s="323"/>
      <c r="C32" s="255"/>
      <c r="D32" s="278"/>
    </row>
    <row r="33" spans="1:45" s="202" customFormat="1" ht="18" hidden="1" customHeight="1" thickTop="1" x14ac:dyDescent="0.2">
      <c r="A33" s="267"/>
      <c r="B33" s="324" t="s">
        <v>331</v>
      </c>
      <c r="C33" s="325"/>
      <c r="D33" s="326">
        <f>OtherAssets[[#Totals],[Amount]]+FixedAssets[[#Totals],[ 2]]+CurrentAssets[[#Totals],[Column1]]</f>
        <v>0</v>
      </c>
      <c r="E33" s="268"/>
      <c r="F33" s="268"/>
      <c r="G33" s="208" t="str">
        <f t="shared" si="0"/>
        <v>Hide</v>
      </c>
      <c r="H33" s="268"/>
      <c r="I33" s="268"/>
      <c r="J33" s="268"/>
      <c r="K33" s="268"/>
      <c r="L33" s="268"/>
      <c r="M33" s="268"/>
      <c r="N33" s="268"/>
      <c r="O33" s="268"/>
      <c r="P33" s="268"/>
      <c r="Q33" s="268"/>
      <c r="R33" s="268"/>
      <c r="S33" s="268"/>
      <c r="T33" s="268"/>
      <c r="U33" s="268"/>
      <c r="V33" s="268"/>
      <c r="W33" s="268"/>
      <c r="X33" s="268"/>
    </row>
    <row r="34" spans="1:45" s="203" customFormat="1" ht="18" hidden="1" customHeight="1" x14ac:dyDescent="0.2">
      <c r="A34" s="269"/>
      <c r="B34" s="215"/>
      <c r="C34" s="216"/>
      <c r="D34" s="279"/>
      <c r="E34" s="270"/>
      <c r="F34" s="270"/>
      <c r="G34" s="208" t="str">
        <f t="shared" si="0"/>
        <v>Hide</v>
      </c>
      <c r="H34" s="270"/>
      <c r="I34" s="270"/>
      <c r="J34" s="270"/>
      <c r="K34" s="270"/>
      <c r="L34" s="270"/>
      <c r="M34" s="270"/>
      <c r="N34" s="270"/>
      <c r="O34" s="270"/>
      <c r="P34" s="270"/>
      <c r="Q34" s="270"/>
      <c r="R34" s="270"/>
      <c r="S34" s="270"/>
      <c r="T34" s="270"/>
      <c r="U34" s="270"/>
      <c r="V34" s="270"/>
      <c r="W34" s="270"/>
      <c r="X34" s="270"/>
    </row>
    <row r="35" spans="1:45" ht="18" hidden="1" customHeight="1" x14ac:dyDescent="0.2">
      <c r="A35" s="257"/>
      <c r="B35" s="257"/>
      <c r="C35" s="257"/>
      <c r="D35" s="280"/>
      <c r="E35" s="257"/>
      <c r="G35" s="208" t="str">
        <f t="shared" si="0"/>
        <v>Hide</v>
      </c>
      <c r="Y35" s="198"/>
      <c r="Z35" s="198"/>
      <c r="AA35" s="198"/>
      <c r="AB35" s="198"/>
      <c r="AC35" s="198"/>
      <c r="AD35" s="198"/>
      <c r="AE35" s="198"/>
      <c r="AF35" s="198"/>
      <c r="AG35" s="198"/>
      <c r="AH35" s="198"/>
      <c r="AI35" s="198"/>
      <c r="AJ35" s="198"/>
      <c r="AK35" s="198"/>
      <c r="AL35" s="198"/>
      <c r="AM35" s="198"/>
      <c r="AN35" s="198"/>
      <c r="AO35" s="198"/>
      <c r="AP35" s="198"/>
      <c r="AQ35" s="198"/>
      <c r="AR35" s="198"/>
      <c r="AS35" s="198"/>
    </row>
    <row r="36" spans="1:45" s="345" customFormat="1" ht="18" hidden="1" customHeight="1" x14ac:dyDescent="0.35">
      <c r="A36" s="343"/>
      <c r="B36" s="258" t="s">
        <v>332</v>
      </c>
      <c r="C36" s="258"/>
      <c r="D36" s="273"/>
      <c r="E36" s="344"/>
      <c r="F36" s="344"/>
      <c r="G36" s="371" t="str">
        <f t="shared" si="0"/>
        <v>Hide</v>
      </c>
      <c r="H36" s="344"/>
      <c r="I36" s="344"/>
      <c r="J36" s="344"/>
      <c r="K36" s="344"/>
      <c r="L36" s="344"/>
      <c r="M36" s="344"/>
      <c r="N36" s="344"/>
      <c r="O36" s="344"/>
      <c r="P36" s="344"/>
      <c r="Q36" s="344"/>
      <c r="R36" s="344"/>
      <c r="S36" s="344"/>
      <c r="T36" s="344"/>
      <c r="U36" s="344"/>
      <c r="V36" s="344"/>
      <c r="W36" s="344"/>
      <c r="X36" s="344"/>
    </row>
    <row r="37" spans="1:45" s="199" customFormat="1" ht="18" customHeight="1" x14ac:dyDescent="0.2">
      <c r="A37" s="209"/>
      <c r="B37" s="258"/>
      <c r="C37" s="258"/>
      <c r="D37" s="273"/>
      <c r="E37" s="210"/>
      <c r="F37" s="210"/>
      <c r="G37" s="208"/>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row>
    <row r="38" spans="1:45" s="199" customFormat="1" ht="34.5" customHeight="1" x14ac:dyDescent="0.2">
      <c r="A38" s="209"/>
      <c r="B38" s="258" t="s">
        <v>332</v>
      </c>
      <c r="C38" s="258"/>
      <c r="D38" s="273"/>
      <c r="E38" s="210"/>
      <c r="F38" s="210"/>
      <c r="G38" s="208" t="s">
        <v>274</v>
      </c>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row>
    <row r="39" spans="1:45" s="202" customFormat="1" ht="18" customHeight="1" x14ac:dyDescent="0.35">
      <c r="A39" s="267"/>
      <c r="B39" s="330" t="s">
        <v>333</v>
      </c>
      <c r="C39" s="330"/>
      <c r="D39" s="346" t="s">
        <v>79</v>
      </c>
      <c r="E39" s="268"/>
      <c r="F39" s="268"/>
      <c r="G39" s="317"/>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row>
    <row r="40" spans="1:45" s="201" customFormat="1" ht="18" hidden="1" customHeight="1" x14ac:dyDescent="0.2">
      <c r="A40" s="262"/>
      <c r="B40" s="211" t="s">
        <v>44</v>
      </c>
      <c r="C40" s="212" t="s">
        <v>265</v>
      </c>
      <c r="D40" s="274" t="s">
        <v>324</v>
      </c>
      <c r="E40" s="265"/>
      <c r="F40" s="265"/>
      <c r="G40" s="208" t="s">
        <v>323</v>
      </c>
      <c r="H40" s="265"/>
      <c r="I40" s="265"/>
      <c r="J40" s="265"/>
      <c r="K40" s="265"/>
      <c r="L40" s="265"/>
      <c r="M40" s="265"/>
      <c r="N40" s="265"/>
      <c r="O40" s="265"/>
      <c r="P40" s="265"/>
      <c r="Q40" s="265"/>
      <c r="R40" s="265"/>
      <c r="S40" s="265"/>
      <c r="T40" s="265"/>
      <c r="U40" s="265"/>
      <c r="V40" s="265"/>
      <c r="W40" s="265"/>
      <c r="X40" s="265"/>
    </row>
    <row r="41" spans="1:45" s="201" customFormat="1" ht="18" customHeight="1" x14ac:dyDescent="0.2">
      <c r="A41" s="262"/>
      <c r="B41" s="211"/>
      <c r="C41" s="212"/>
      <c r="D41" s="274"/>
      <c r="E41" s="265"/>
      <c r="F41" s="265"/>
      <c r="G41" s="208"/>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row>
    <row r="42" spans="1:45" ht="18" hidden="1" customHeight="1" x14ac:dyDescent="0.25">
      <c r="A42" s="207"/>
      <c r="B42" s="219" t="str">
        <f>'Main Tab'!B51</f>
        <v>Credit Cards Balance as of Dec 31</v>
      </c>
      <c r="C42" s="220"/>
      <c r="D42" s="281">
        <f>'Main Tab'!J51</f>
        <v>0</v>
      </c>
      <c r="G42" s="208" t="str">
        <f t="shared" si="0"/>
        <v>Hide</v>
      </c>
      <c r="Y42" s="198"/>
      <c r="Z42" s="198"/>
      <c r="AA42" s="198"/>
      <c r="AB42" s="198"/>
      <c r="AC42" s="198"/>
      <c r="AD42" s="198"/>
      <c r="AE42" s="198"/>
      <c r="AF42" s="198"/>
      <c r="AG42" s="198"/>
      <c r="AH42" s="198"/>
      <c r="AI42" s="198"/>
      <c r="AJ42" s="198"/>
      <c r="AK42" s="198"/>
      <c r="AL42" s="198"/>
      <c r="AM42" s="198"/>
      <c r="AN42" s="198"/>
      <c r="AO42" s="198"/>
      <c r="AP42" s="198"/>
      <c r="AQ42" s="198"/>
      <c r="AR42" s="198"/>
      <c r="AS42" s="198"/>
    </row>
    <row r="43" spans="1:45" ht="18" hidden="1" customHeight="1" x14ac:dyDescent="0.25">
      <c r="A43" s="207"/>
      <c r="B43" s="219" t="str">
        <f>'Main Tab'!B52</f>
        <v>Short-Term Loans</v>
      </c>
      <c r="C43" s="220"/>
      <c r="D43" s="281">
        <f>'Main Tab'!J52</f>
        <v>0</v>
      </c>
      <c r="G43" s="208" t="str">
        <f t="shared" si="0"/>
        <v>Hide</v>
      </c>
      <c r="Y43" s="198"/>
      <c r="Z43" s="198"/>
      <c r="AA43" s="198"/>
      <c r="AB43" s="198"/>
      <c r="AC43" s="198"/>
      <c r="AD43" s="198"/>
      <c r="AE43" s="198"/>
      <c r="AF43" s="198"/>
      <c r="AG43" s="198"/>
      <c r="AH43" s="198"/>
      <c r="AI43" s="198"/>
      <c r="AJ43" s="198"/>
      <c r="AK43" s="198"/>
      <c r="AL43" s="198"/>
      <c r="AM43" s="198"/>
      <c r="AN43" s="198"/>
      <c r="AO43" s="198"/>
      <c r="AP43" s="198"/>
      <c r="AQ43" s="198"/>
      <c r="AR43" s="198"/>
      <c r="AS43" s="198"/>
    </row>
    <row r="44" spans="1:45" ht="18" hidden="1" customHeight="1" x14ac:dyDescent="0.25">
      <c r="A44" s="207"/>
      <c r="B44" s="219" t="s">
        <v>319</v>
      </c>
      <c r="C44" s="220"/>
      <c r="D44" s="281">
        <f>'Main Tab'!J62</f>
        <v>0</v>
      </c>
      <c r="G44" s="208" t="str">
        <f t="shared" si="0"/>
        <v>Hide</v>
      </c>
      <c r="Y44" s="198"/>
      <c r="Z44" s="198"/>
      <c r="AA44" s="198"/>
      <c r="AB44" s="198"/>
      <c r="AC44" s="198"/>
      <c r="AD44" s="198"/>
      <c r="AE44" s="198"/>
      <c r="AF44" s="198"/>
      <c r="AG44" s="198"/>
      <c r="AH44" s="198"/>
      <c r="AI44" s="198"/>
      <c r="AJ44" s="198"/>
      <c r="AK44" s="198"/>
      <c r="AL44" s="198"/>
      <c r="AM44" s="198"/>
      <c r="AN44" s="198"/>
      <c r="AO44" s="198"/>
      <c r="AP44" s="198"/>
      <c r="AQ44" s="198"/>
      <c r="AR44" s="198"/>
      <c r="AS44" s="198"/>
    </row>
    <row r="45" spans="1:45" ht="18" hidden="1" customHeight="1" x14ac:dyDescent="0.25">
      <c r="A45" s="207"/>
      <c r="B45" s="219" t="str">
        <f>'Main Tab'!O55</f>
        <v>Tax Payable</v>
      </c>
      <c r="C45" s="220"/>
      <c r="D45" s="281">
        <f>'Main Tab'!X55</f>
        <v>0</v>
      </c>
      <c r="G45" s="208" t="str">
        <f t="shared" si="0"/>
        <v>Hide</v>
      </c>
      <c r="Y45" s="198"/>
      <c r="Z45" s="198"/>
      <c r="AA45" s="198"/>
      <c r="AB45" s="198"/>
      <c r="AC45" s="198"/>
      <c r="AD45" s="198"/>
      <c r="AE45" s="198"/>
      <c r="AF45" s="198"/>
      <c r="AG45" s="198"/>
      <c r="AH45" s="198"/>
      <c r="AI45" s="198"/>
      <c r="AJ45" s="198"/>
      <c r="AK45" s="198"/>
      <c r="AL45" s="198"/>
      <c r="AM45" s="198"/>
      <c r="AN45" s="198"/>
      <c r="AO45" s="198"/>
      <c r="AP45" s="198"/>
      <c r="AQ45" s="198"/>
      <c r="AR45" s="198"/>
      <c r="AS45" s="198"/>
    </row>
    <row r="46" spans="1:45" s="334" customFormat="1" ht="18" hidden="1" customHeight="1" x14ac:dyDescent="0.3">
      <c r="A46" s="332"/>
      <c r="B46" s="347" t="s">
        <v>337</v>
      </c>
      <c r="C46" s="348"/>
      <c r="D46" s="342">
        <f>SUBTOTAL(109,CurrentLiabilities[[ 2]])</f>
        <v>0</v>
      </c>
      <c r="E46" s="333"/>
      <c r="F46" s="333"/>
      <c r="G46" s="333" t="str">
        <f t="shared" si="0"/>
        <v>Hide</v>
      </c>
      <c r="H46" s="333"/>
      <c r="I46" s="333"/>
      <c r="J46" s="333"/>
      <c r="K46" s="333"/>
      <c r="L46" s="333"/>
      <c r="M46" s="333"/>
      <c r="N46" s="333"/>
      <c r="O46" s="333"/>
      <c r="P46" s="333"/>
      <c r="Q46" s="333"/>
      <c r="R46" s="333"/>
      <c r="S46" s="333"/>
      <c r="T46" s="333"/>
      <c r="U46" s="333"/>
      <c r="V46" s="333"/>
      <c r="W46" s="333"/>
      <c r="X46" s="333"/>
    </row>
    <row r="47" spans="1:45" ht="18" hidden="1" customHeight="1" x14ac:dyDescent="0.2">
      <c r="A47" s="207"/>
      <c r="B47" s="256"/>
      <c r="C47" s="256"/>
      <c r="D47" s="276"/>
      <c r="G47" s="208" t="str">
        <f t="shared" ref="G47:G53" si="1">IF($D47&lt;1, "Hide", "Show")</f>
        <v>Hide</v>
      </c>
      <c r="Y47" s="198"/>
      <c r="Z47" s="198"/>
      <c r="AA47" s="198"/>
      <c r="AB47" s="198"/>
      <c r="AC47" s="198"/>
      <c r="AD47" s="198"/>
      <c r="AE47" s="198"/>
      <c r="AF47" s="198"/>
      <c r="AG47" s="198"/>
      <c r="AH47" s="198"/>
      <c r="AI47" s="198"/>
      <c r="AJ47" s="198"/>
      <c r="AK47" s="198"/>
      <c r="AL47" s="198"/>
      <c r="AM47" s="198"/>
      <c r="AN47" s="198"/>
      <c r="AO47" s="198"/>
      <c r="AP47" s="198"/>
      <c r="AQ47" s="198"/>
      <c r="AR47" s="198"/>
      <c r="AS47" s="198"/>
    </row>
    <row r="48" spans="1:45" s="340" customFormat="1" ht="18" customHeight="1" x14ac:dyDescent="0.35">
      <c r="A48" s="335"/>
      <c r="B48" s="350" t="s">
        <v>340</v>
      </c>
      <c r="C48" s="349"/>
      <c r="D48" s="351" t="s">
        <v>79</v>
      </c>
      <c r="E48" s="339"/>
      <c r="F48" s="339"/>
      <c r="G48" s="339" t="str">
        <f t="shared" si="1"/>
        <v>Show</v>
      </c>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row>
    <row r="49" spans="1:45" s="201" customFormat="1" ht="18" hidden="1" customHeight="1" x14ac:dyDescent="0.2">
      <c r="A49" s="262"/>
      <c r="B49" s="217" t="s">
        <v>322</v>
      </c>
      <c r="C49" s="218" t="s">
        <v>265</v>
      </c>
      <c r="D49" s="281" t="s">
        <v>334</v>
      </c>
      <c r="E49" s="265"/>
      <c r="F49" s="265"/>
      <c r="G49" s="208" t="s">
        <v>323</v>
      </c>
      <c r="H49" s="265"/>
      <c r="I49" s="265"/>
      <c r="J49" s="265"/>
      <c r="K49" s="265"/>
      <c r="L49" s="265"/>
      <c r="M49" s="265"/>
      <c r="N49" s="265"/>
      <c r="O49" s="265"/>
      <c r="P49" s="265"/>
      <c r="Q49" s="265"/>
      <c r="R49" s="265"/>
      <c r="S49" s="265"/>
      <c r="T49" s="265"/>
      <c r="U49" s="265"/>
      <c r="V49" s="265"/>
      <c r="W49" s="265"/>
      <c r="X49" s="265"/>
    </row>
    <row r="50" spans="1:45" ht="18" hidden="1" customHeight="1" x14ac:dyDescent="0.25">
      <c r="A50" s="207"/>
      <c r="B50" s="219" t="str">
        <f>'Main Tab'!B56</f>
        <v>Mortgage/Loan Balance - Dec 31st</v>
      </c>
      <c r="C50" s="220"/>
      <c r="D50" s="281">
        <f>'Main Tab'!J56</f>
        <v>0</v>
      </c>
      <c r="G50" s="208" t="str">
        <f t="shared" si="1"/>
        <v>Hide</v>
      </c>
      <c r="Y50" s="198"/>
      <c r="Z50" s="198"/>
      <c r="AA50" s="198"/>
      <c r="AB50" s="198"/>
      <c r="AC50" s="198"/>
      <c r="AD50" s="198"/>
      <c r="AE50" s="198"/>
      <c r="AF50" s="198"/>
      <c r="AG50" s="198"/>
      <c r="AH50" s="198"/>
      <c r="AI50" s="198"/>
      <c r="AJ50" s="198"/>
      <c r="AK50" s="198"/>
      <c r="AL50" s="198"/>
      <c r="AM50" s="198"/>
      <c r="AN50" s="198"/>
      <c r="AO50" s="198"/>
      <c r="AP50" s="198"/>
      <c r="AQ50" s="198"/>
      <c r="AR50" s="198"/>
      <c r="AS50" s="198"/>
    </row>
    <row r="51" spans="1:45" ht="18" hidden="1" customHeight="1" x14ac:dyDescent="0.25">
      <c r="A51" s="207"/>
      <c r="B51" s="223" t="s">
        <v>372</v>
      </c>
      <c r="C51" s="220"/>
      <c r="D51" s="281">
        <f>'Main Tab'!J54</f>
        <v>0</v>
      </c>
      <c r="G51" s="208" t="str">
        <f t="shared" si="1"/>
        <v>Hide</v>
      </c>
      <c r="Y51" s="198"/>
      <c r="Z51" s="198"/>
      <c r="AA51" s="198"/>
      <c r="AB51" s="198"/>
      <c r="AC51" s="198"/>
      <c r="AD51" s="198"/>
      <c r="AE51" s="198"/>
      <c r="AF51" s="198"/>
      <c r="AG51" s="198"/>
      <c r="AH51" s="198"/>
      <c r="AI51" s="198"/>
      <c r="AJ51" s="198"/>
      <c r="AK51" s="198"/>
      <c r="AL51" s="198"/>
      <c r="AM51" s="198"/>
      <c r="AN51" s="198"/>
      <c r="AO51" s="198"/>
      <c r="AP51" s="198"/>
      <c r="AQ51" s="198"/>
      <c r="AR51" s="198"/>
      <c r="AS51" s="198"/>
    </row>
    <row r="52" spans="1:45" ht="18" hidden="1" customHeight="1" x14ac:dyDescent="0.25">
      <c r="A52" s="207"/>
      <c r="B52" s="223" t="str">
        <f>'Main Tab'!B55</f>
        <v>Loan (EIDL Loan) as of Dec 31 st</v>
      </c>
      <c r="C52" s="220"/>
      <c r="D52" s="281">
        <f>'Main Tab'!J55</f>
        <v>0</v>
      </c>
      <c r="G52" s="208" t="str">
        <f t="shared" si="1"/>
        <v>Hide</v>
      </c>
      <c r="Y52" s="198"/>
      <c r="Z52" s="198"/>
      <c r="AA52" s="198"/>
      <c r="AB52" s="198"/>
      <c r="AC52" s="198"/>
      <c r="AD52" s="198"/>
      <c r="AE52" s="198"/>
      <c r="AF52" s="198"/>
      <c r="AG52" s="198"/>
      <c r="AH52" s="198"/>
      <c r="AI52" s="198"/>
      <c r="AJ52" s="198"/>
      <c r="AK52" s="198"/>
      <c r="AL52" s="198"/>
      <c r="AM52" s="198"/>
      <c r="AN52" s="198"/>
      <c r="AO52" s="198"/>
      <c r="AP52" s="198"/>
      <c r="AQ52" s="198"/>
      <c r="AR52" s="198"/>
      <c r="AS52" s="198"/>
    </row>
    <row r="53" spans="1:45" s="334" customFormat="1" ht="18" hidden="1" customHeight="1" x14ac:dyDescent="0.3">
      <c r="A53" s="332"/>
      <c r="B53" s="347" t="s">
        <v>338</v>
      </c>
      <c r="C53" s="341"/>
      <c r="D53" s="342">
        <f>SUBTOTAL(109,LongTermLiabilities[Column2])</f>
        <v>0</v>
      </c>
      <c r="E53" s="333"/>
      <c r="F53" s="333"/>
      <c r="G53" s="333" t="str">
        <f t="shared" si="1"/>
        <v>Hide</v>
      </c>
      <c r="H53" s="333"/>
      <c r="I53" s="333"/>
      <c r="J53" s="333"/>
      <c r="K53" s="333"/>
      <c r="L53" s="333"/>
      <c r="M53" s="333"/>
      <c r="N53" s="333"/>
      <c r="O53" s="333"/>
      <c r="P53" s="333"/>
      <c r="Q53" s="333"/>
      <c r="R53" s="333"/>
      <c r="S53" s="333"/>
      <c r="T53" s="333"/>
      <c r="U53" s="333"/>
      <c r="V53" s="333"/>
      <c r="W53" s="333"/>
      <c r="X53" s="333"/>
    </row>
    <row r="54" spans="1:45" ht="18" customHeight="1" x14ac:dyDescent="0.2">
      <c r="A54" s="207"/>
      <c r="B54" s="256"/>
      <c r="C54" s="256"/>
      <c r="D54" s="276"/>
      <c r="G54" s="208" t="s">
        <v>274</v>
      </c>
      <c r="Y54" s="198"/>
      <c r="Z54" s="198"/>
      <c r="AA54" s="198"/>
      <c r="AB54" s="198"/>
      <c r="AC54" s="198"/>
      <c r="AD54" s="198"/>
      <c r="AE54" s="198"/>
      <c r="AF54" s="198"/>
      <c r="AG54" s="198"/>
      <c r="AH54" s="198"/>
      <c r="AI54" s="198"/>
      <c r="AJ54" s="198"/>
      <c r="AK54" s="198"/>
      <c r="AL54" s="198"/>
      <c r="AM54" s="198"/>
      <c r="AN54" s="198"/>
      <c r="AO54" s="198"/>
      <c r="AP54" s="198"/>
      <c r="AQ54" s="198"/>
      <c r="AR54" s="198"/>
      <c r="AS54" s="198"/>
    </row>
    <row r="55" spans="1:45" s="354" customFormat="1" ht="18" customHeight="1" x14ac:dyDescent="0.35">
      <c r="A55" s="352"/>
      <c r="B55" s="350" t="s">
        <v>335</v>
      </c>
      <c r="C55" s="349"/>
      <c r="D55" s="351" t="s">
        <v>79</v>
      </c>
      <c r="E55" s="353"/>
      <c r="F55" s="353"/>
      <c r="G55" s="353" t="str">
        <f t="shared" si="0"/>
        <v>Show</v>
      </c>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row>
    <row r="56" spans="1:45" s="201" customFormat="1" ht="18" hidden="1" customHeight="1" x14ac:dyDescent="0.2">
      <c r="A56" s="262"/>
      <c r="B56" s="217" t="s">
        <v>267</v>
      </c>
      <c r="C56" s="218" t="s">
        <v>265</v>
      </c>
      <c r="D56" s="281" t="s">
        <v>79</v>
      </c>
      <c r="E56" s="265"/>
      <c r="F56" s="265"/>
      <c r="G56" s="208" t="s">
        <v>323</v>
      </c>
      <c r="H56" s="265"/>
      <c r="I56" s="265"/>
      <c r="J56" s="265"/>
      <c r="K56" s="265"/>
      <c r="L56" s="265"/>
      <c r="M56" s="265"/>
      <c r="N56" s="265"/>
      <c r="O56" s="265"/>
      <c r="P56" s="265"/>
      <c r="Q56" s="265"/>
      <c r="R56" s="265"/>
      <c r="S56" s="265"/>
      <c r="T56" s="265"/>
      <c r="U56" s="265"/>
      <c r="V56" s="265"/>
      <c r="W56" s="265"/>
      <c r="X56" s="265"/>
    </row>
    <row r="57" spans="1:45" s="201" customFormat="1" ht="18" hidden="1" customHeight="1" x14ac:dyDescent="0.2">
      <c r="A57" s="262"/>
      <c r="B57" s="217" t="str">
        <f>'Main Tab'!O52</f>
        <v>Capital Stock</v>
      </c>
      <c r="C57" s="218"/>
      <c r="D57" s="281">
        <f>'Main Tab'!X52</f>
        <v>0</v>
      </c>
      <c r="E57" s="265"/>
      <c r="F57" s="265"/>
      <c r="G57" s="208" t="str">
        <f t="shared" si="0"/>
        <v>Hide</v>
      </c>
      <c r="H57" s="265"/>
      <c r="I57" s="265"/>
      <c r="J57" s="265"/>
      <c r="K57" s="265"/>
      <c r="L57" s="265"/>
      <c r="M57" s="265"/>
      <c r="N57" s="265"/>
      <c r="O57" s="265"/>
      <c r="P57" s="265"/>
      <c r="Q57" s="265"/>
      <c r="R57" s="265"/>
      <c r="S57" s="265"/>
      <c r="T57" s="265"/>
      <c r="U57" s="265"/>
      <c r="V57" s="265"/>
      <c r="W57" s="265"/>
      <c r="X57" s="265"/>
    </row>
    <row r="58" spans="1:45" s="201" customFormat="1" ht="18" hidden="1" customHeight="1" x14ac:dyDescent="0.2">
      <c r="A58" s="262"/>
      <c r="B58" s="217" t="s">
        <v>268</v>
      </c>
      <c r="C58" s="224"/>
      <c r="D58" s="281">
        <f>'Main Tab'!X54</f>
        <v>0</v>
      </c>
      <c r="E58" s="265"/>
      <c r="F58" s="265"/>
      <c r="G58" s="208" t="str">
        <f t="shared" si="0"/>
        <v>Hide</v>
      </c>
      <c r="H58" s="265"/>
      <c r="I58" s="265"/>
      <c r="J58" s="265"/>
      <c r="K58" s="265"/>
      <c r="L58" s="265"/>
      <c r="M58" s="265"/>
      <c r="N58" s="265"/>
      <c r="O58" s="265"/>
      <c r="P58" s="265"/>
      <c r="Q58" s="265"/>
      <c r="R58" s="265"/>
      <c r="S58" s="265"/>
      <c r="T58" s="265"/>
      <c r="U58" s="265"/>
      <c r="V58" s="265"/>
      <c r="W58" s="265"/>
      <c r="X58" s="265"/>
    </row>
    <row r="59" spans="1:45" s="201" customFormat="1" ht="18" hidden="1" customHeight="1" x14ac:dyDescent="0.2">
      <c r="A59" s="262"/>
      <c r="B59" s="217" t="str">
        <f>'Main Tab'!O53</f>
        <v>Additional Paid in Capital</v>
      </c>
      <c r="C59" s="218"/>
      <c r="D59" s="281">
        <f>'Main Tab'!X53</f>
        <v>0</v>
      </c>
      <c r="E59" s="265"/>
      <c r="F59" s="265"/>
      <c r="G59" s="208" t="str">
        <f t="shared" si="0"/>
        <v>Hide</v>
      </c>
      <c r="H59" s="265"/>
      <c r="I59" s="265"/>
      <c r="J59" s="265"/>
      <c r="K59" s="265"/>
      <c r="L59" s="265"/>
      <c r="M59" s="265"/>
      <c r="N59" s="265"/>
      <c r="O59" s="265"/>
      <c r="P59" s="265"/>
      <c r="Q59" s="265"/>
      <c r="R59" s="265"/>
      <c r="S59" s="265"/>
      <c r="T59" s="265"/>
      <c r="U59" s="265"/>
      <c r="V59" s="265"/>
      <c r="W59" s="265"/>
      <c r="X59" s="265"/>
    </row>
    <row r="60" spans="1:45" s="373" customFormat="1" ht="18" hidden="1" customHeight="1" x14ac:dyDescent="0.35">
      <c r="A60" s="372"/>
      <c r="B60" s="374" t="s">
        <v>151</v>
      </c>
      <c r="C60" s="220"/>
      <c r="D60" s="375">
        <f>'YTD- 2025'!X53</f>
        <v>0</v>
      </c>
      <c r="E60" s="371"/>
      <c r="F60" s="208"/>
      <c r="G60" s="208" t="str">
        <f t="shared" si="0"/>
        <v>Hide</v>
      </c>
      <c r="H60" s="371"/>
      <c r="I60" s="371"/>
      <c r="J60" s="371"/>
      <c r="K60" s="371"/>
      <c r="L60" s="371"/>
      <c r="M60" s="371"/>
      <c r="N60" s="371"/>
      <c r="O60" s="371"/>
      <c r="P60" s="371"/>
      <c r="Q60" s="371"/>
      <c r="R60" s="371"/>
      <c r="S60" s="371"/>
      <c r="T60" s="371"/>
      <c r="U60" s="371"/>
      <c r="V60" s="371"/>
      <c r="W60" s="371"/>
      <c r="X60" s="371"/>
    </row>
    <row r="61" spans="1:45" ht="18" customHeight="1" x14ac:dyDescent="0.25">
      <c r="A61" s="207"/>
      <c r="B61" s="219" t="str">
        <f>'Main Tab'!B59</f>
        <v>Owners Draw/Profit Distributions</v>
      </c>
      <c r="C61" s="220"/>
      <c r="D61" s="380">
        <f>'Main Tab'!J59*-1</f>
        <v>0</v>
      </c>
      <c r="G61" s="208" t="str">
        <f>IF($D61&gt;0, "Hide", "Show")</f>
        <v>Show</v>
      </c>
      <c r="Y61" s="198"/>
      <c r="Z61" s="198"/>
      <c r="AA61" s="198"/>
      <c r="AB61" s="198"/>
      <c r="AC61" s="198"/>
      <c r="AD61" s="198"/>
      <c r="AE61" s="198"/>
      <c r="AF61" s="198"/>
      <c r="AG61" s="198"/>
      <c r="AH61" s="198"/>
      <c r="AI61" s="198"/>
      <c r="AJ61" s="198"/>
      <c r="AK61" s="198"/>
      <c r="AL61" s="198"/>
      <c r="AM61" s="198"/>
      <c r="AN61" s="198"/>
      <c r="AO61" s="198"/>
      <c r="AP61" s="198"/>
      <c r="AQ61" s="198"/>
      <c r="AR61" s="198"/>
      <c r="AS61" s="198"/>
    </row>
    <row r="62" spans="1:45" ht="18" customHeight="1" x14ac:dyDescent="0.25">
      <c r="A62" s="207"/>
      <c r="B62" s="219" t="s">
        <v>422</v>
      </c>
      <c r="C62" s="220"/>
      <c r="D62" s="380">
        <f>'YTD- 2025'!F23*-1</f>
        <v>0</v>
      </c>
      <c r="G62" s="208" t="str">
        <f>IF($D62&gt;0, "Hide", "Show")</f>
        <v>Show</v>
      </c>
      <c r="Y62" s="198"/>
      <c r="Z62" s="198"/>
      <c r="AA62" s="198"/>
      <c r="AB62" s="198"/>
      <c r="AC62" s="198"/>
      <c r="AD62" s="198"/>
      <c r="AE62" s="198"/>
      <c r="AF62" s="198"/>
      <c r="AG62" s="198"/>
      <c r="AH62" s="198"/>
      <c r="AI62" s="198"/>
      <c r="AJ62" s="198"/>
      <c r="AK62" s="198"/>
      <c r="AL62" s="198"/>
      <c r="AM62" s="198"/>
      <c r="AN62" s="198"/>
      <c r="AO62" s="198"/>
      <c r="AP62" s="198"/>
      <c r="AQ62" s="198"/>
      <c r="AR62" s="198"/>
      <c r="AS62" s="198"/>
    </row>
    <row r="63" spans="1:45" ht="18" hidden="1" customHeight="1" x14ac:dyDescent="0.25">
      <c r="A63" s="207"/>
      <c r="B63" s="219" t="s">
        <v>273</v>
      </c>
      <c r="C63" s="220"/>
      <c r="D63" s="281">
        <f>'Main Tab'!J58</f>
        <v>0</v>
      </c>
      <c r="G63" s="208" t="str">
        <f t="shared" si="0"/>
        <v>Hide</v>
      </c>
      <c r="Y63" s="198"/>
      <c r="Z63" s="198"/>
      <c r="AA63" s="198"/>
      <c r="AB63" s="198"/>
      <c r="AC63" s="198"/>
      <c r="AD63" s="198"/>
      <c r="AE63" s="198"/>
      <c r="AF63" s="198"/>
      <c r="AG63" s="198"/>
      <c r="AH63" s="198"/>
      <c r="AI63" s="198"/>
      <c r="AJ63" s="198"/>
      <c r="AK63" s="198"/>
      <c r="AL63" s="198"/>
      <c r="AM63" s="198"/>
      <c r="AN63" s="198"/>
      <c r="AO63" s="198"/>
      <c r="AP63" s="198"/>
      <c r="AQ63" s="198"/>
      <c r="AR63" s="198"/>
      <c r="AS63" s="198"/>
    </row>
    <row r="64" spans="1:45" s="334" customFormat="1" ht="18" hidden="1" customHeight="1" x14ac:dyDescent="0.3">
      <c r="A64" s="332"/>
      <c r="B64" s="347" t="s">
        <v>339</v>
      </c>
      <c r="C64" s="341"/>
      <c r="D64" s="342">
        <f>SUBTOTAL(109,OwnersEquity[Amount])</f>
        <v>0</v>
      </c>
      <c r="E64" s="333"/>
      <c r="F64" s="333"/>
      <c r="G64" s="333" t="str">
        <f t="shared" si="0"/>
        <v>Hide</v>
      </c>
      <c r="H64" s="333"/>
      <c r="I64" s="333"/>
      <c r="J64" s="333"/>
      <c r="K64" s="333"/>
      <c r="L64" s="333"/>
      <c r="M64" s="333"/>
      <c r="N64" s="333"/>
      <c r="O64" s="333"/>
      <c r="P64" s="333"/>
      <c r="Q64" s="333"/>
      <c r="R64" s="333"/>
      <c r="S64" s="333"/>
      <c r="T64" s="333"/>
      <c r="U64" s="333"/>
      <c r="V64" s="333"/>
      <c r="W64" s="333"/>
      <c r="X64" s="333"/>
    </row>
    <row r="65" spans="1:45" s="334" customFormat="1" ht="18" customHeight="1" x14ac:dyDescent="0.3">
      <c r="A65" s="332"/>
      <c r="B65" s="347"/>
      <c r="C65" s="341"/>
      <c r="D65" s="342"/>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row>
    <row r="66" spans="1:45" s="204" customFormat="1" ht="18" hidden="1" customHeight="1" thickTop="1" x14ac:dyDescent="0.35">
      <c r="A66" s="271"/>
      <c r="B66" s="324" t="s">
        <v>368</v>
      </c>
      <c r="C66" s="325"/>
      <c r="D66" s="326">
        <f>OwnersEquity[[#Totals],[Amount]]+LongTermLiabilities[[#Totals],[Column2]]+CurrentLiabilities[[#Totals],[ 2]]</f>
        <v>0</v>
      </c>
      <c r="E66" s="272"/>
      <c r="F66" s="272"/>
      <c r="G66" s="208" t="str">
        <f t="shared" si="0"/>
        <v>Hide</v>
      </c>
      <c r="H66" s="272"/>
      <c r="I66" s="272"/>
      <c r="J66" s="272"/>
      <c r="K66" s="272"/>
      <c r="L66" s="272"/>
      <c r="M66" s="272"/>
      <c r="N66" s="272"/>
      <c r="O66" s="272"/>
      <c r="P66" s="272"/>
      <c r="Q66" s="272"/>
      <c r="R66" s="272"/>
      <c r="S66" s="272"/>
      <c r="T66" s="272"/>
      <c r="U66" s="272"/>
      <c r="V66" s="272"/>
      <c r="W66" s="272"/>
      <c r="X66" s="272"/>
    </row>
    <row r="67" spans="1:45" ht="19.899999999999999" hidden="1" customHeight="1" x14ac:dyDescent="0.2">
      <c r="A67" s="207"/>
      <c r="B67" s="208"/>
      <c r="C67" s="221"/>
      <c r="D67" s="282"/>
      <c r="G67" s="208" t="str">
        <f t="shared" si="0"/>
        <v>Hide</v>
      </c>
      <c r="Y67" s="198"/>
      <c r="Z67" s="198"/>
      <c r="AA67" s="198"/>
      <c r="AB67" s="198"/>
      <c r="AC67" s="198"/>
      <c r="AD67" s="198"/>
      <c r="AE67" s="198"/>
      <c r="AF67" s="198"/>
      <c r="AG67" s="198"/>
      <c r="AH67" s="198"/>
      <c r="AI67" s="198"/>
      <c r="AJ67" s="198"/>
      <c r="AK67" s="198"/>
      <c r="AL67" s="198"/>
      <c r="AM67" s="198"/>
      <c r="AN67" s="198"/>
      <c r="AO67" s="198"/>
      <c r="AP67" s="198"/>
      <c r="AQ67" s="198"/>
      <c r="AR67" s="198"/>
      <c r="AS67" s="198"/>
    </row>
    <row r="68" spans="1:45" s="199" customFormat="1" ht="30" hidden="1" customHeight="1" x14ac:dyDescent="0.2">
      <c r="A68" s="209"/>
      <c r="B68" s="327" t="s">
        <v>269</v>
      </c>
      <c r="C68" s="328"/>
      <c r="D68" s="329">
        <f>SUM(D33-D66)</f>
        <v>0</v>
      </c>
      <c r="E68" s="210"/>
      <c r="F68" s="210"/>
      <c r="G68" s="208" t="str">
        <f>IF($D68=0, "Hide", "Show")</f>
        <v>Hide</v>
      </c>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row>
    <row r="69" spans="1:45" s="199" customFormat="1" ht="30" customHeight="1" thickBot="1" x14ac:dyDescent="0.25">
      <c r="A69" s="209"/>
      <c r="B69" s="327"/>
      <c r="C69" s="328"/>
      <c r="D69" s="329"/>
      <c r="E69" s="210"/>
      <c r="F69" s="210"/>
      <c r="G69" s="208" t="s">
        <v>274</v>
      </c>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row>
    <row r="70" spans="1:45" ht="13.9" customHeight="1" x14ac:dyDescent="0.2">
      <c r="A70" s="207"/>
      <c r="B70" s="1034" t="s">
        <v>271</v>
      </c>
      <c r="C70" s="1035"/>
      <c r="D70" s="1035"/>
      <c r="G70" s="208" t="s">
        <v>274</v>
      </c>
    </row>
    <row r="71" spans="1:45" x14ac:dyDescent="0.2">
      <c r="B71" s="1036"/>
      <c r="C71" s="1036"/>
      <c r="D71" s="1036"/>
      <c r="G71" s="208" t="s">
        <v>274</v>
      </c>
    </row>
    <row r="72" spans="1:45" s="208" customFormat="1" ht="15" x14ac:dyDescent="0.25">
      <c r="A72" s="207"/>
      <c r="B72" s="147"/>
      <c r="C72" s="222"/>
      <c r="D72" s="361"/>
      <c r="G72" s="208" t="s">
        <v>274</v>
      </c>
    </row>
    <row r="73" spans="1:45" s="208" customFormat="1" x14ac:dyDescent="0.2">
      <c r="A73" s="207"/>
      <c r="B73" s="359">
        <f>PandL!B85</f>
        <v>0</v>
      </c>
      <c r="C73" s="206"/>
      <c r="D73" s="362">
        <f ca="1">TODAY()</f>
        <v>45664</v>
      </c>
      <c r="G73" s="208" t="str">
        <f t="shared" ca="1" si="0"/>
        <v>Show</v>
      </c>
    </row>
    <row r="74" spans="1:45" s="208" customFormat="1" ht="15.75" x14ac:dyDescent="0.25">
      <c r="A74" s="207"/>
      <c r="B74" s="360" t="s">
        <v>311</v>
      </c>
      <c r="C74" s="284"/>
      <c r="D74" s="363" t="s">
        <v>272</v>
      </c>
      <c r="G74" s="208" t="str">
        <f t="shared" si="0"/>
        <v>Show</v>
      </c>
    </row>
    <row r="75" spans="1:45" s="208" customFormat="1" x14ac:dyDescent="0.2">
      <c r="A75" s="207"/>
      <c r="C75" s="206"/>
      <c r="D75" s="277"/>
    </row>
    <row r="76" spans="1:45" s="208" customFormat="1" x14ac:dyDescent="0.2">
      <c r="A76" s="207"/>
      <c r="C76" s="206"/>
      <c r="D76" s="277"/>
    </row>
    <row r="77" spans="1:45" s="208" customFormat="1" x14ac:dyDescent="0.2">
      <c r="A77" s="207"/>
      <c r="C77" s="206"/>
      <c r="D77" s="277"/>
    </row>
    <row r="78" spans="1:45" s="208" customFormat="1" x14ac:dyDescent="0.2">
      <c r="A78" s="207"/>
      <c r="C78" s="206"/>
      <c r="D78" s="277"/>
    </row>
    <row r="79" spans="1:45" s="208" customFormat="1" x14ac:dyDescent="0.2">
      <c r="A79" s="207"/>
      <c r="C79" s="206"/>
      <c r="D79" s="277"/>
    </row>
    <row r="80" spans="1:45" s="208" customFormat="1" x14ac:dyDescent="0.2">
      <c r="A80" s="207"/>
      <c r="C80" s="206"/>
      <c r="D80" s="277"/>
    </row>
    <row r="81" spans="1:4" s="208" customFormat="1" x14ac:dyDescent="0.2">
      <c r="A81" s="207"/>
      <c r="C81" s="206"/>
      <c r="D81" s="277"/>
    </row>
    <row r="82" spans="1:4" s="208" customFormat="1" x14ac:dyDescent="0.2">
      <c r="A82" s="207"/>
      <c r="C82" s="206"/>
      <c r="D82" s="277"/>
    </row>
    <row r="83" spans="1:4" s="208" customFormat="1" x14ac:dyDescent="0.2">
      <c r="A83" s="207"/>
      <c r="C83" s="206"/>
      <c r="D83" s="277"/>
    </row>
    <row r="84" spans="1:4" s="208" customFormat="1" x14ac:dyDescent="0.2">
      <c r="A84" s="207"/>
      <c r="C84" s="206"/>
      <c r="D84" s="277"/>
    </row>
    <row r="85" spans="1:4" s="208" customFormat="1" x14ac:dyDescent="0.2">
      <c r="A85" s="207"/>
      <c r="C85" s="206"/>
      <c r="D85" s="277"/>
    </row>
    <row r="86" spans="1:4" s="208" customFormat="1" x14ac:dyDescent="0.2">
      <c r="A86" s="207"/>
      <c r="C86" s="206"/>
      <c r="D86" s="277"/>
    </row>
    <row r="87" spans="1:4" s="208" customFormat="1" x14ac:dyDescent="0.2">
      <c r="A87" s="207"/>
      <c r="C87" s="206"/>
      <c r="D87" s="277"/>
    </row>
    <row r="88" spans="1:4" s="208" customFormat="1" x14ac:dyDescent="0.2">
      <c r="A88" s="207"/>
      <c r="C88" s="206"/>
      <c r="D88" s="277"/>
    </row>
    <row r="89" spans="1:4" s="208" customFormat="1" x14ac:dyDescent="0.2">
      <c r="A89" s="207"/>
      <c r="C89" s="206"/>
      <c r="D89" s="277"/>
    </row>
    <row r="90" spans="1:4" s="208" customFormat="1" x14ac:dyDescent="0.2">
      <c r="A90" s="207"/>
      <c r="C90" s="206"/>
      <c r="D90" s="277"/>
    </row>
    <row r="91" spans="1:4" s="208" customFormat="1" x14ac:dyDescent="0.2">
      <c r="A91" s="207"/>
      <c r="C91" s="206"/>
      <c r="D91" s="277"/>
    </row>
    <row r="92" spans="1:4" s="208" customFormat="1" x14ac:dyDescent="0.2">
      <c r="A92" s="207"/>
      <c r="C92" s="206"/>
      <c r="D92" s="277"/>
    </row>
    <row r="93" spans="1:4" s="208" customFormat="1" x14ac:dyDescent="0.2">
      <c r="A93" s="207"/>
      <c r="C93" s="206"/>
      <c r="D93" s="277"/>
    </row>
    <row r="94" spans="1:4" s="208" customFormat="1" x14ac:dyDescent="0.2">
      <c r="A94" s="207"/>
      <c r="C94" s="206"/>
      <c r="D94" s="277"/>
    </row>
    <row r="95" spans="1:4" s="208" customFormat="1" x14ac:dyDescent="0.2">
      <c r="A95" s="207"/>
      <c r="C95" s="206"/>
      <c r="D95" s="277"/>
    </row>
    <row r="96" spans="1:4" s="208" customFormat="1" x14ac:dyDescent="0.2">
      <c r="A96" s="207"/>
      <c r="C96" s="206"/>
      <c r="D96" s="277"/>
    </row>
    <row r="97" spans="1:4" s="208" customFormat="1" x14ac:dyDescent="0.2">
      <c r="A97" s="207"/>
      <c r="C97" s="206"/>
      <c r="D97" s="277"/>
    </row>
    <row r="98" spans="1:4" s="208" customFormat="1" x14ac:dyDescent="0.2">
      <c r="A98" s="207"/>
      <c r="C98" s="206"/>
      <c r="D98" s="277"/>
    </row>
    <row r="99" spans="1:4" s="208" customFormat="1" x14ac:dyDescent="0.2">
      <c r="A99" s="207"/>
      <c r="C99" s="206"/>
      <c r="D99" s="277"/>
    </row>
    <row r="100" spans="1:4" s="208" customFormat="1" x14ac:dyDescent="0.2">
      <c r="A100" s="207"/>
      <c r="C100" s="206"/>
      <c r="D100" s="277"/>
    </row>
    <row r="101" spans="1:4" s="208" customFormat="1" x14ac:dyDescent="0.2">
      <c r="A101" s="207"/>
      <c r="C101" s="206"/>
      <c r="D101" s="277"/>
    </row>
    <row r="102" spans="1:4" s="208" customFormat="1" x14ac:dyDescent="0.2">
      <c r="A102" s="207"/>
      <c r="C102" s="206"/>
      <c r="D102" s="277"/>
    </row>
    <row r="103" spans="1:4" s="208" customFormat="1" x14ac:dyDescent="0.2">
      <c r="A103" s="207"/>
      <c r="C103" s="206"/>
      <c r="D103" s="277"/>
    </row>
    <row r="104" spans="1:4" s="208" customFormat="1" x14ac:dyDescent="0.2">
      <c r="A104" s="207"/>
      <c r="C104" s="206"/>
      <c r="D104" s="277"/>
    </row>
    <row r="105" spans="1:4" s="208" customFormat="1" x14ac:dyDescent="0.2">
      <c r="A105" s="207"/>
      <c r="C105" s="206"/>
      <c r="D105" s="277"/>
    </row>
    <row r="106" spans="1:4" s="208" customFormat="1" x14ac:dyDescent="0.2">
      <c r="A106" s="207"/>
      <c r="C106" s="206"/>
      <c r="D106" s="277"/>
    </row>
    <row r="107" spans="1:4" s="208" customFormat="1" x14ac:dyDescent="0.2">
      <c r="A107" s="207"/>
      <c r="C107" s="206"/>
      <c r="D107" s="277"/>
    </row>
    <row r="108" spans="1:4" s="208" customFormat="1" x14ac:dyDescent="0.2">
      <c r="A108" s="207"/>
      <c r="C108" s="206"/>
      <c r="D108" s="277"/>
    </row>
    <row r="109" spans="1:4" s="208" customFormat="1" x14ac:dyDescent="0.2">
      <c r="A109" s="207"/>
      <c r="C109" s="206"/>
      <c r="D109" s="277"/>
    </row>
    <row r="110" spans="1:4" s="208" customFormat="1" x14ac:dyDescent="0.2">
      <c r="A110" s="207"/>
      <c r="C110" s="206"/>
      <c r="D110" s="277"/>
    </row>
    <row r="111" spans="1:4" s="208" customFormat="1" x14ac:dyDescent="0.2">
      <c r="A111" s="207"/>
      <c r="C111" s="206"/>
      <c r="D111" s="277"/>
    </row>
    <row r="112" spans="1:4" s="208" customFormat="1" x14ac:dyDescent="0.2">
      <c r="A112" s="207"/>
      <c r="C112" s="206"/>
      <c r="D112" s="277"/>
    </row>
    <row r="113" spans="1:4" s="208" customFormat="1" x14ac:dyDescent="0.2">
      <c r="A113" s="207"/>
      <c r="C113" s="206"/>
      <c r="D113" s="277"/>
    </row>
    <row r="114" spans="1:4" s="208" customFormat="1" x14ac:dyDescent="0.2">
      <c r="A114" s="207"/>
      <c r="C114" s="206"/>
      <c r="D114" s="277"/>
    </row>
    <row r="115" spans="1:4" s="208" customFormat="1" x14ac:dyDescent="0.2">
      <c r="A115" s="207"/>
      <c r="C115" s="206"/>
      <c r="D115" s="277"/>
    </row>
    <row r="116" spans="1:4" s="208" customFormat="1" x14ac:dyDescent="0.2">
      <c r="A116" s="207"/>
      <c r="C116" s="206"/>
      <c r="D116" s="277"/>
    </row>
    <row r="117" spans="1:4" s="208" customFormat="1" x14ac:dyDescent="0.2">
      <c r="A117" s="207"/>
      <c r="C117" s="206"/>
      <c r="D117" s="277"/>
    </row>
    <row r="118" spans="1:4" s="208" customFormat="1" x14ac:dyDescent="0.2">
      <c r="A118" s="207"/>
      <c r="C118" s="206"/>
      <c r="D118" s="277"/>
    </row>
    <row r="119" spans="1:4" s="208" customFormat="1" x14ac:dyDescent="0.2">
      <c r="A119" s="207"/>
      <c r="C119" s="206"/>
      <c r="D119" s="277"/>
    </row>
    <row r="120" spans="1:4" s="208" customFormat="1" x14ac:dyDescent="0.2">
      <c r="A120" s="207"/>
      <c r="C120" s="206"/>
      <c r="D120" s="277"/>
    </row>
    <row r="121" spans="1:4" s="208" customFormat="1" x14ac:dyDescent="0.2">
      <c r="A121" s="207"/>
      <c r="C121" s="206"/>
      <c r="D121" s="277"/>
    </row>
    <row r="122" spans="1:4" s="208" customFormat="1" x14ac:dyDescent="0.2">
      <c r="A122" s="207"/>
      <c r="C122" s="206"/>
      <c r="D122" s="277"/>
    </row>
    <row r="123" spans="1:4" s="208" customFormat="1" x14ac:dyDescent="0.2">
      <c r="A123" s="207"/>
      <c r="C123" s="206"/>
      <c r="D123" s="277"/>
    </row>
    <row r="124" spans="1:4" s="208" customFormat="1" x14ac:dyDescent="0.2">
      <c r="A124" s="207"/>
      <c r="C124" s="206"/>
      <c r="D124" s="277"/>
    </row>
    <row r="125" spans="1:4" s="208" customFormat="1" x14ac:dyDescent="0.2">
      <c r="A125" s="207"/>
      <c r="C125" s="206"/>
      <c r="D125" s="277"/>
    </row>
    <row r="126" spans="1:4" s="208" customFormat="1" x14ac:dyDescent="0.2">
      <c r="A126" s="207"/>
      <c r="C126" s="206"/>
      <c r="D126" s="277"/>
    </row>
    <row r="127" spans="1:4" s="208" customFormat="1" x14ac:dyDescent="0.2">
      <c r="A127" s="207"/>
      <c r="C127" s="206"/>
      <c r="D127" s="277"/>
    </row>
    <row r="128" spans="1:4" s="208" customFormat="1" x14ac:dyDescent="0.2">
      <c r="A128" s="207"/>
      <c r="C128" s="206"/>
      <c r="D128" s="277"/>
    </row>
    <row r="129" spans="1:4" s="208" customFormat="1" x14ac:dyDescent="0.2">
      <c r="A129" s="207"/>
      <c r="C129" s="206"/>
      <c r="D129" s="277"/>
    </row>
    <row r="130" spans="1:4" s="208" customFormat="1" x14ac:dyDescent="0.2">
      <c r="A130" s="207"/>
      <c r="C130" s="206"/>
      <c r="D130" s="277"/>
    </row>
    <row r="131" spans="1:4" s="208" customFormat="1" x14ac:dyDescent="0.2">
      <c r="A131" s="207"/>
      <c r="C131" s="206"/>
      <c r="D131" s="277"/>
    </row>
    <row r="132" spans="1:4" s="208" customFormat="1" x14ac:dyDescent="0.2">
      <c r="A132" s="207"/>
      <c r="C132" s="206"/>
      <c r="D132" s="277"/>
    </row>
    <row r="133" spans="1:4" s="208" customFormat="1" x14ac:dyDescent="0.2">
      <c r="A133" s="207"/>
      <c r="C133" s="206"/>
      <c r="D133" s="277"/>
    </row>
    <row r="134" spans="1:4" s="208" customFormat="1" x14ac:dyDescent="0.2">
      <c r="A134" s="207"/>
      <c r="C134" s="206"/>
      <c r="D134" s="277"/>
    </row>
    <row r="135" spans="1:4" s="208" customFormat="1" x14ac:dyDescent="0.2">
      <c r="A135" s="207"/>
      <c r="C135" s="206"/>
      <c r="D135" s="277"/>
    </row>
    <row r="136" spans="1:4" s="208" customFormat="1" x14ac:dyDescent="0.2">
      <c r="A136" s="207"/>
      <c r="C136" s="206"/>
      <c r="D136" s="277"/>
    </row>
    <row r="137" spans="1:4" s="208" customFormat="1" x14ac:dyDescent="0.2">
      <c r="A137" s="207"/>
      <c r="C137" s="206"/>
      <c r="D137" s="277"/>
    </row>
    <row r="138" spans="1:4" s="208" customFormat="1" x14ac:dyDescent="0.2">
      <c r="A138" s="207"/>
      <c r="C138" s="206"/>
      <c r="D138" s="277"/>
    </row>
    <row r="139" spans="1:4" s="208" customFormat="1" x14ac:dyDescent="0.2">
      <c r="A139" s="207"/>
      <c r="C139" s="206"/>
      <c r="D139" s="277"/>
    </row>
    <row r="140" spans="1:4" s="208" customFormat="1" x14ac:dyDescent="0.2">
      <c r="A140" s="207"/>
      <c r="C140" s="206"/>
      <c r="D140" s="277"/>
    </row>
    <row r="141" spans="1:4" s="208" customFormat="1" x14ac:dyDescent="0.2">
      <c r="A141" s="207"/>
      <c r="C141" s="206"/>
      <c r="D141" s="277"/>
    </row>
    <row r="142" spans="1:4" s="208" customFormat="1" x14ac:dyDescent="0.2">
      <c r="A142" s="207"/>
      <c r="C142" s="206"/>
      <c r="D142" s="277"/>
    </row>
    <row r="143" spans="1:4" s="208" customFormat="1" x14ac:dyDescent="0.2">
      <c r="A143" s="207"/>
      <c r="C143" s="206"/>
      <c r="D143" s="277"/>
    </row>
    <row r="144" spans="1:4" s="208" customFormat="1" x14ac:dyDescent="0.2">
      <c r="A144" s="207"/>
      <c r="C144" s="206"/>
      <c r="D144" s="277"/>
    </row>
    <row r="145" spans="1:4" s="208" customFormat="1" x14ac:dyDescent="0.2">
      <c r="A145" s="207"/>
      <c r="C145" s="206"/>
      <c r="D145" s="277"/>
    </row>
    <row r="146" spans="1:4" s="208" customFormat="1" x14ac:dyDescent="0.2">
      <c r="A146" s="207"/>
      <c r="C146" s="206"/>
      <c r="D146" s="277"/>
    </row>
    <row r="147" spans="1:4" s="208" customFormat="1" x14ac:dyDescent="0.2">
      <c r="A147" s="207"/>
      <c r="C147" s="206"/>
      <c r="D147" s="277"/>
    </row>
    <row r="148" spans="1:4" s="208" customFormat="1" x14ac:dyDescent="0.2">
      <c r="A148" s="207"/>
      <c r="C148" s="206"/>
      <c r="D148" s="277"/>
    </row>
    <row r="149" spans="1:4" s="208" customFormat="1" x14ac:dyDescent="0.2">
      <c r="A149" s="207"/>
      <c r="C149" s="206"/>
      <c r="D149" s="277"/>
    </row>
    <row r="150" spans="1:4" s="208" customFormat="1" x14ac:dyDescent="0.2">
      <c r="A150" s="207"/>
      <c r="C150" s="206"/>
      <c r="D150" s="277"/>
    </row>
    <row r="151" spans="1:4" s="208" customFormat="1" x14ac:dyDescent="0.2">
      <c r="A151" s="207"/>
      <c r="C151" s="206"/>
      <c r="D151" s="277"/>
    </row>
    <row r="152" spans="1:4" s="208" customFormat="1" x14ac:dyDescent="0.2">
      <c r="A152" s="207"/>
      <c r="C152" s="206"/>
      <c r="D152" s="277"/>
    </row>
    <row r="153" spans="1:4" s="208" customFormat="1" x14ac:dyDescent="0.2">
      <c r="A153" s="207"/>
      <c r="C153" s="206"/>
      <c r="D153" s="277"/>
    </row>
    <row r="154" spans="1:4" s="208" customFormat="1" x14ac:dyDescent="0.2">
      <c r="A154" s="207"/>
      <c r="C154" s="206"/>
      <c r="D154" s="277"/>
    </row>
    <row r="155" spans="1:4" s="208" customFormat="1" x14ac:dyDescent="0.2">
      <c r="A155" s="207"/>
      <c r="C155" s="206"/>
      <c r="D155" s="277"/>
    </row>
    <row r="156" spans="1:4" s="208" customFormat="1" x14ac:dyDescent="0.2">
      <c r="A156" s="207"/>
      <c r="C156" s="206"/>
      <c r="D156" s="277"/>
    </row>
    <row r="157" spans="1:4" s="208" customFormat="1" x14ac:dyDescent="0.2">
      <c r="A157" s="207"/>
      <c r="C157" s="206"/>
      <c r="D157" s="277"/>
    </row>
    <row r="158" spans="1:4" s="208" customFormat="1" x14ac:dyDescent="0.2">
      <c r="A158" s="207"/>
      <c r="C158" s="206"/>
      <c r="D158" s="277"/>
    </row>
    <row r="159" spans="1:4" s="208" customFormat="1" x14ac:dyDescent="0.2">
      <c r="A159" s="207"/>
      <c r="C159" s="206"/>
      <c r="D159" s="277"/>
    </row>
    <row r="160" spans="1:4" s="208" customFormat="1" x14ac:dyDescent="0.2">
      <c r="A160" s="207"/>
      <c r="C160" s="206"/>
      <c r="D160" s="277"/>
    </row>
    <row r="161" spans="1:4" s="208" customFormat="1" x14ac:dyDescent="0.2">
      <c r="A161" s="207"/>
      <c r="C161" s="206"/>
      <c r="D161" s="277"/>
    </row>
    <row r="162" spans="1:4" s="208" customFormat="1" x14ac:dyDescent="0.2">
      <c r="A162" s="207"/>
      <c r="C162" s="206"/>
      <c r="D162" s="277"/>
    </row>
    <row r="163" spans="1:4" s="208" customFormat="1" x14ac:dyDescent="0.2">
      <c r="A163" s="207"/>
      <c r="C163" s="206"/>
      <c r="D163" s="277"/>
    </row>
    <row r="164" spans="1:4" s="208" customFormat="1" x14ac:dyDescent="0.2">
      <c r="A164" s="207"/>
      <c r="C164" s="206"/>
      <c r="D164" s="277"/>
    </row>
    <row r="165" spans="1:4" s="208" customFormat="1" x14ac:dyDescent="0.2">
      <c r="A165" s="207"/>
      <c r="C165" s="206"/>
      <c r="D165" s="277"/>
    </row>
    <row r="166" spans="1:4" s="208" customFormat="1" x14ac:dyDescent="0.2">
      <c r="A166" s="207"/>
      <c r="C166" s="206"/>
      <c r="D166" s="277"/>
    </row>
    <row r="167" spans="1:4" s="208" customFormat="1" x14ac:dyDescent="0.2">
      <c r="A167" s="207"/>
      <c r="C167" s="206"/>
      <c r="D167" s="277"/>
    </row>
    <row r="168" spans="1:4" s="208" customFormat="1" x14ac:dyDescent="0.2">
      <c r="A168" s="207"/>
      <c r="C168" s="206"/>
      <c r="D168" s="277"/>
    </row>
    <row r="169" spans="1:4" s="208" customFormat="1" x14ac:dyDescent="0.2">
      <c r="A169" s="207"/>
      <c r="C169" s="206"/>
      <c r="D169" s="277"/>
    </row>
    <row r="170" spans="1:4" s="208" customFormat="1" x14ac:dyDescent="0.2">
      <c r="A170" s="207"/>
      <c r="C170" s="206"/>
      <c r="D170" s="277"/>
    </row>
    <row r="171" spans="1:4" s="208" customFormat="1" x14ac:dyDescent="0.2">
      <c r="A171" s="207"/>
      <c r="C171" s="206"/>
      <c r="D171" s="277"/>
    </row>
    <row r="172" spans="1:4" s="208" customFormat="1" x14ac:dyDescent="0.2">
      <c r="A172" s="207"/>
      <c r="C172" s="206"/>
      <c r="D172" s="277"/>
    </row>
    <row r="173" spans="1:4" s="208" customFormat="1" x14ac:dyDescent="0.2">
      <c r="A173" s="207"/>
      <c r="C173" s="206"/>
      <c r="D173" s="277"/>
    </row>
    <row r="174" spans="1:4" s="208" customFormat="1" x14ac:dyDescent="0.2">
      <c r="A174" s="207"/>
      <c r="C174" s="206"/>
      <c r="D174" s="277"/>
    </row>
    <row r="175" spans="1:4" s="208" customFormat="1" x14ac:dyDescent="0.2">
      <c r="A175" s="207"/>
      <c r="C175" s="206"/>
      <c r="D175" s="277"/>
    </row>
    <row r="176" spans="1:4" s="208" customFormat="1" x14ac:dyDescent="0.2">
      <c r="A176" s="207"/>
      <c r="C176" s="206"/>
      <c r="D176" s="277"/>
    </row>
    <row r="177" spans="1:4" s="208" customFormat="1" x14ac:dyDescent="0.2">
      <c r="A177" s="207"/>
      <c r="C177" s="206"/>
      <c r="D177" s="277"/>
    </row>
    <row r="178" spans="1:4" s="208" customFormat="1" x14ac:dyDescent="0.2">
      <c r="A178" s="207"/>
      <c r="C178" s="206"/>
      <c r="D178" s="277"/>
    </row>
    <row r="179" spans="1:4" s="208" customFormat="1" x14ac:dyDescent="0.2">
      <c r="A179" s="207"/>
      <c r="C179" s="206"/>
      <c r="D179" s="277"/>
    </row>
    <row r="180" spans="1:4" s="208" customFormat="1" x14ac:dyDescent="0.2">
      <c r="A180" s="207"/>
      <c r="C180" s="206"/>
      <c r="D180" s="277"/>
    </row>
    <row r="181" spans="1:4" s="208" customFormat="1" x14ac:dyDescent="0.2">
      <c r="A181" s="207"/>
      <c r="C181" s="206"/>
      <c r="D181" s="277"/>
    </row>
    <row r="182" spans="1:4" s="208" customFormat="1" x14ac:dyDescent="0.2">
      <c r="A182" s="207"/>
      <c r="C182" s="206"/>
      <c r="D182" s="277"/>
    </row>
    <row r="183" spans="1:4" s="208" customFormat="1" x14ac:dyDescent="0.2">
      <c r="A183" s="207"/>
      <c r="C183" s="206"/>
      <c r="D183" s="277"/>
    </row>
    <row r="184" spans="1:4" s="208" customFormat="1" x14ac:dyDescent="0.2">
      <c r="A184" s="207"/>
      <c r="C184" s="206"/>
      <c r="D184" s="277"/>
    </row>
    <row r="185" spans="1:4" s="208" customFormat="1" x14ac:dyDescent="0.2">
      <c r="A185" s="207"/>
      <c r="C185" s="206"/>
      <c r="D185" s="277"/>
    </row>
    <row r="186" spans="1:4" s="208" customFormat="1" x14ac:dyDescent="0.2">
      <c r="A186" s="207"/>
      <c r="C186" s="206"/>
      <c r="D186" s="277"/>
    </row>
    <row r="187" spans="1:4" s="208" customFormat="1" x14ac:dyDescent="0.2">
      <c r="A187" s="207"/>
      <c r="C187" s="206"/>
      <c r="D187" s="277"/>
    </row>
    <row r="188" spans="1:4" s="208" customFormat="1" x14ac:dyDescent="0.2">
      <c r="A188" s="207"/>
      <c r="C188" s="206"/>
      <c r="D188" s="277"/>
    </row>
    <row r="189" spans="1:4" s="208" customFormat="1" x14ac:dyDescent="0.2">
      <c r="A189" s="207"/>
      <c r="C189" s="206"/>
      <c r="D189" s="277"/>
    </row>
    <row r="190" spans="1:4" s="208" customFormat="1" x14ac:dyDescent="0.2">
      <c r="A190" s="207"/>
      <c r="C190" s="206"/>
      <c r="D190" s="277"/>
    </row>
    <row r="191" spans="1:4" s="208" customFormat="1" x14ac:dyDescent="0.2">
      <c r="A191" s="207"/>
      <c r="C191" s="206"/>
      <c r="D191" s="277"/>
    </row>
    <row r="192" spans="1:4" s="208" customFormat="1" x14ac:dyDescent="0.2">
      <c r="A192" s="207"/>
      <c r="C192" s="206"/>
      <c r="D192" s="277"/>
    </row>
    <row r="193" spans="1:4" s="208" customFormat="1" x14ac:dyDescent="0.2">
      <c r="A193" s="207"/>
      <c r="C193" s="206"/>
      <c r="D193" s="277"/>
    </row>
    <row r="194" spans="1:4" s="208" customFormat="1" x14ac:dyDescent="0.2">
      <c r="A194" s="207"/>
      <c r="C194" s="206"/>
      <c r="D194" s="277"/>
    </row>
    <row r="195" spans="1:4" s="208" customFormat="1" x14ac:dyDescent="0.2">
      <c r="A195" s="207"/>
      <c r="C195" s="206"/>
      <c r="D195" s="277"/>
    </row>
    <row r="196" spans="1:4" s="208" customFormat="1" x14ac:dyDescent="0.2">
      <c r="A196" s="207"/>
      <c r="C196" s="206"/>
      <c r="D196" s="277"/>
    </row>
    <row r="197" spans="1:4" s="208" customFormat="1" x14ac:dyDescent="0.2">
      <c r="A197" s="207"/>
      <c r="C197" s="206"/>
      <c r="D197" s="277"/>
    </row>
    <row r="198" spans="1:4" s="208" customFormat="1" x14ac:dyDescent="0.2">
      <c r="A198" s="207"/>
      <c r="C198" s="206"/>
      <c r="D198" s="277"/>
    </row>
    <row r="199" spans="1:4" s="208" customFormat="1" x14ac:dyDescent="0.2">
      <c r="A199" s="207"/>
      <c r="C199" s="206"/>
      <c r="D199" s="277"/>
    </row>
    <row r="200" spans="1:4" s="208" customFormat="1" x14ac:dyDescent="0.2">
      <c r="A200" s="207"/>
      <c r="C200" s="206"/>
      <c r="D200" s="277"/>
    </row>
    <row r="201" spans="1:4" s="208" customFormat="1" x14ac:dyDescent="0.2">
      <c r="A201" s="207"/>
      <c r="C201" s="206"/>
      <c r="D201" s="277"/>
    </row>
    <row r="202" spans="1:4" s="208" customFormat="1" x14ac:dyDescent="0.2">
      <c r="A202" s="207"/>
      <c r="C202" s="206"/>
      <c r="D202" s="277"/>
    </row>
    <row r="203" spans="1:4" s="208" customFormat="1" x14ac:dyDescent="0.2">
      <c r="A203" s="207"/>
      <c r="C203" s="206"/>
      <c r="D203" s="277"/>
    </row>
    <row r="204" spans="1:4" s="208" customFormat="1" x14ac:dyDescent="0.2">
      <c r="A204" s="207"/>
      <c r="C204" s="206"/>
      <c r="D204" s="277"/>
    </row>
    <row r="205" spans="1:4" s="208" customFormat="1" x14ac:dyDescent="0.2">
      <c r="A205" s="207"/>
      <c r="C205" s="206"/>
      <c r="D205" s="277"/>
    </row>
    <row r="206" spans="1:4" s="208" customFormat="1" x14ac:dyDescent="0.2">
      <c r="A206" s="207"/>
      <c r="C206" s="206"/>
      <c r="D206" s="277"/>
    </row>
    <row r="207" spans="1:4" s="208" customFormat="1" x14ac:dyDescent="0.2">
      <c r="A207" s="207"/>
      <c r="C207" s="206"/>
      <c r="D207" s="277"/>
    </row>
    <row r="208" spans="1:4" s="208" customFormat="1" x14ac:dyDescent="0.2">
      <c r="A208" s="207"/>
      <c r="C208" s="206"/>
      <c r="D208" s="277"/>
    </row>
    <row r="209" spans="1:4" s="208" customFormat="1" x14ac:dyDescent="0.2">
      <c r="A209" s="207"/>
      <c r="C209" s="206"/>
      <c r="D209" s="277"/>
    </row>
    <row r="210" spans="1:4" s="208" customFormat="1" x14ac:dyDescent="0.2">
      <c r="A210" s="207"/>
      <c r="C210" s="206"/>
      <c r="D210" s="277"/>
    </row>
    <row r="211" spans="1:4" s="208" customFormat="1" x14ac:dyDescent="0.2">
      <c r="A211" s="207"/>
      <c r="C211" s="206"/>
      <c r="D211" s="277"/>
    </row>
    <row r="212" spans="1:4" s="208" customFormat="1" x14ac:dyDescent="0.2">
      <c r="A212" s="207"/>
      <c r="C212" s="206"/>
      <c r="D212" s="277"/>
    </row>
    <row r="213" spans="1:4" s="208" customFormat="1" x14ac:dyDescent="0.2">
      <c r="A213" s="207"/>
      <c r="C213" s="206"/>
      <c r="D213" s="277"/>
    </row>
    <row r="214" spans="1:4" s="208" customFormat="1" x14ac:dyDescent="0.2">
      <c r="A214" s="207"/>
      <c r="C214" s="206"/>
      <c r="D214" s="277"/>
    </row>
    <row r="215" spans="1:4" s="208" customFormat="1" x14ac:dyDescent="0.2">
      <c r="A215" s="207"/>
      <c r="C215" s="206"/>
      <c r="D215" s="277"/>
    </row>
    <row r="216" spans="1:4" s="208" customFormat="1" x14ac:dyDescent="0.2">
      <c r="A216" s="207"/>
      <c r="C216" s="206"/>
      <c r="D216" s="277"/>
    </row>
    <row r="217" spans="1:4" s="208" customFormat="1" x14ac:dyDescent="0.2">
      <c r="A217" s="207"/>
      <c r="C217" s="206"/>
      <c r="D217" s="277"/>
    </row>
  </sheetData>
  <autoFilter ref="G1:G74" xr:uid="{ED9A320E-3EC5-483C-B1D0-9F9AC2FF43F9}">
    <filterColumn colId="0">
      <filters blank="1">
        <filter val="Show"/>
      </filters>
    </filterColumn>
  </autoFilter>
  <mergeCells count="3">
    <mergeCell ref="B70:D71"/>
    <mergeCell ref="B1:D1"/>
    <mergeCell ref="B2:D2"/>
  </mergeCells>
  <conditionalFormatting sqref="C68:D69">
    <cfRule type="cellIs" dxfId="0" priority="1" operator="lessThan">
      <formula>0</formula>
    </cfRule>
  </conditionalFormatting>
  <dataValidations count="13">
    <dataValidation allowBlank="1" showInputMessage="1" showErrorMessage="1" prompt="Liabilities and owner's equity label is in this cell" sqref="B36:C39 D36:D38" xr:uid="{C73CAEA0-CE89-4968-BEF2-759737B08AD9}"/>
    <dataValidation allowBlank="1" showInputMessage="1" showErrorMessage="1" prompt="Enter Company Name in this cell" sqref="B1" xr:uid="{5FBD1BB5-7C3C-4C21-9F6A-7E925933622C}"/>
    <dataValidation allowBlank="1" showInputMessage="1" showErrorMessage="1" prompt="Previous Year Balance is auto calculated in cell C47 and Current Year Balance in cell D47" sqref="B68:B69" xr:uid="{00E3686C-BCB8-4A74-9BD7-097FE0D86A0A}"/>
    <dataValidation allowBlank="1" showInputMessage="1" showErrorMessage="1" prompt="Total liabilities and owner's equity for previous year are auto calculated in cell C45 and for the current year in cell D45" sqref="B66" xr:uid="{E14C24FB-9DFA-48DA-9C3F-35948007A1DD}"/>
    <dataValidation allowBlank="1" showInputMessage="1" showErrorMessage="1" prompt="Enter details in Owner’s Equity table starting in this cell" sqref="B56:B59" xr:uid="{FF589F2C-F911-4C96-B463-5A175E497C0D}"/>
    <dataValidation allowBlank="1" showInputMessage="1" showErrorMessage="1" prompt="Enter details in Long-term Liabilities table starting in this cell" sqref="B49" xr:uid="{0C6B113C-1A23-4309-827E-32A3338ED115}"/>
    <dataValidation allowBlank="1" showInputMessage="1" showErrorMessage="1" prompt="Enter details in Current Liabilities table starting in this cell" sqref="B40:B41" xr:uid="{AA6EB2F1-7D45-4498-BDFA-4AC4FBF255AA}"/>
    <dataValidation allowBlank="1" showInputMessage="1" showErrorMessage="1" prompt="Total Assets for Previous Year are auto calculated in cell C24 and Total Assets for Current Year in cell D24" sqref="B33" xr:uid="{6FCAC133-19BA-4478-A374-6B015EADB15D}"/>
    <dataValidation allowBlank="1" showInputMessage="1" showErrorMessage="1" prompt="Enter details in Other Assets table starting in this cell" sqref="B28" xr:uid="{6C3F3368-6C3A-4AA4-B866-78AD279A4C4E}"/>
    <dataValidation allowBlank="1" showInputMessage="1" showErrorMessage="1" prompt="Enter details in Fixed Assets table starting in this cell" sqref="B19:B20" xr:uid="{F98B8BEE-A5E7-428C-AD8A-D0D02270608B}"/>
    <dataValidation allowBlank="1" showInputMessage="1" showErrorMessage="1" prompt="Enter details in Current Assets table starting in this cell" sqref="B6:B7" xr:uid="{9DDE90B5-3195-4B8A-B419-FAA394BC873B}"/>
    <dataValidation allowBlank="1" showInputMessage="1" showErrorMessage="1" prompt="Assets label is in this cell" sqref="B4:B5" xr:uid="{1E2BCC22-91EB-4AA3-BD7B-9D3CC4DBCE07}"/>
    <dataValidation allowBlank="1" showInputMessage="1" showErrorMessage="1" prompt="Create a Balance Sheet in this worksheet" sqref="A1" xr:uid="{1F174290-3B03-45E4-BF0A-3449B4AD3EAA}"/>
  </dataValidations>
  <printOptions horizontalCentered="1" verticalCentered="1"/>
  <pageMargins left="0.5" right="0.5" top="0.5" bottom="0.5" header="0.5" footer="0.5"/>
  <pageSetup scale="82" orientation="portrait" r:id="rId1"/>
  <headerFooter alignWithMargins="0"/>
  <drawing r:id="rId2"/>
  <tableParts count="6">
    <tablePart r:id="rId3"/>
    <tablePart r:id="rId4"/>
    <tablePart r:id="rId5"/>
    <tablePart r:id="rId6"/>
    <tablePart r:id="rId7"/>
    <tablePart r:id="rId8"/>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3716-6799-4F5F-AC47-2BA3DD92758E}">
  <sheetPr codeName="Sheet3"/>
  <dimension ref="A1:BK120"/>
  <sheetViews>
    <sheetView tabSelected="1" zoomScaleNormal="100" workbookViewId="0">
      <selection activeCell="B3" sqref="B3"/>
    </sheetView>
  </sheetViews>
  <sheetFormatPr defaultRowHeight="15" x14ac:dyDescent="0.25"/>
  <cols>
    <col min="1" max="1" width="31.42578125" customWidth="1"/>
    <col min="2" max="3" width="24.28515625" customWidth="1"/>
    <col min="4" max="4" width="15.42578125" customWidth="1"/>
    <col min="5" max="5" width="19.7109375" customWidth="1"/>
    <col min="6" max="6" width="19.7109375" hidden="1" customWidth="1"/>
    <col min="7" max="7" width="9.140625" style="50" hidden="1" customWidth="1"/>
    <col min="8" max="10" width="9.140625" hidden="1" customWidth="1"/>
    <col min="11" max="11" width="24.85546875" hidden="1" customWidth="1"/>
    <col min="12" max="12" width="16.7109375" hidden="1" customWidth="1"/>
    <col min="13" max="13" width="12.42578125" hidden="1" customWidth="1"/>
    <col min="14" max="14" width="14.28515625" hidden="1" customWidth="1"/>
    <col min="15" max="15" width="12.85546875" hidden="1" customWidth="1"/>
    <col min="16" max="16" width="12.85546875" style="50" customWidth="1"/>
    <col min="17" max="18" width="9.140625" style="50"/>
    <col min="19" max="19" width="9.140625" style="50" customWidth="1"/>
    <col min="20" max="63" width="9.140625" style="50"/>
  </cols>
  <sheetData>
    <row r="1" spans="1:28" ht="38.25" customHeight="1" x14ac:dyDescent="0.35">
      <c r="A1" s="1054" t="s">
        <v>51</v>
      </c>
      <c r="B1" s="1055"/>
      <c r="C1" s="1056" t="s">
        <v>391</v>
      </c>
      <c r="D1" s="1057"/>
      <c r="E1" s="171" t="s">
        <v>0</v>
      </c>
      <c r="F1" s="171" t="s">
        <v>378</v>
      </c>
      <c r="G1" s="144">
        <f>IF(F1="Jan",12,IF(F1="Feb",11,IF(F1="Mar",10,IF(F1="Apr",9,IF(F1="May",8,IF(F1="June",7,IF(F1="July",6,IF(F1="Aug",5,IF(F1="Sep",4,IF(F1="Oct",3,IF(F1="Nov",2,IF(F1="Dec",1,""))))))))))))</f>
        <v>12</v>
      </c>
      <c r="K1" s="1"/>
      <c r="Q1" s="1058" t="s">
        <v>229</v>
      </c>
      <c r="R1" s="1059"/>
      <c r="S1" s="1059"/>
      <c r="T1" s="1059"/>
      <c r="U1" s="1059"/>
      <c r="V1" s="1059"/>
      <c r="W1" s="1059"/>
      <c r="X1" s="1059"/>
      <c r="Y1" s="1059"/>
    </row>
    <row r="2" spans="1:28" ht="28.5" x14ac:dyDescent="0.3">
      <c r="A2" s="2" t="s">
        <v>1</v>
      </c>
      <c r="B2" s="2" t="s">
        <v>2</v>
      </c>
      <c r="C2" s="2" t="s">
        <v>228</v>
      </c>
      <c r="D2" s="2" t="s">
        <v>214</v>
      </c>
      <c r="E2" s="2" t="s">
        <v>4</v>
      </c>
      <c r="F2" s="2" t="s">
        <v>390</v>
      </c>
      <c r="K2" s="3"/>
    </row>
    <row r="3" spans="1:28" x14ac:dyDescent="0.25">
      <c r="A3" s="2" t="s">
        <v>220</v>
      </c>
      <c r="B3" s="28">
        <v>0</v>
      </c>
      <c r="C3" s="173">
        <v>0</v>
      </c>
      <c r="D3" s="37">
        <f>'YTD- 2025'!AC43</f>
        <v>0</v>
      </c>
      <c r="E3" s="4">
        <f>B3-D3</f>
        <v>0</v>
      </c>
      <c r="F3" s="4">
        <f>E3*$G$1</f>
        <v>0</v>
      </c>
      <c r="K3" t="s">
        <v>53</v>
      </c>
      <c r="Q3" s="1060" t="s">
        <v>30</v>
      </c>
      <c r="R3" s="1053"/>
      <c r="S3" s="1053"/>
      <c r="T3" s="1053"/>
      <c r="U3" s="1053"/>
      <c r="V3" s="1053"/>
      <c r="W3" s="1053"/>
      <c r="X3" s="1053"/>
      <c r="Y3" s="51"/>
    </row>
    <row r="4" spans="1:28" x14ac:dyDescent="0.25">
      <c r="A4" s="2" t="s">
        <v>221</v>
      </c>
      <c r="B4" s="28">
        <v>0</v>
      </c>
      <c r="C4" s="173">
        <v>0</v>
      </c>
      <c r="D4" s="37">
        <v>0</v>
      </c>
      <c r="E4" s="4">
        <f>B4-D4</f>
        <v>0</v>
      </c>
      <c r="F4" s="4">
        <f t="shared" ref="F4:F10" si="0">C4-E4</f>
        <v>0</v>
      </c>
      <c r="J4" s="5" t="s">
        <v>7</v>
      </c>
    </row>
    <row r="5" spans="1:28" ht="15" customHeight="1" x14ac:dyDescent="0.25">
      <c r="A5" s="2" t="s">
        <v>234</v>
      </c>
      <c r="B5" s="28">
        <v>0</v>
      </c>
      <c r="C5" s="173"/>
      <c r="D5" s="172" t="s">
        <v>236</v>
      </c>
      <c r="E5" s="4">
        <f>B5</f>
        <v>0</v>
      </c>
      <c r="F5" s="4">
        <f t="shared" si="0"/>
        <v>0</v>
      </c>
      <c r="K5" t="s">
        <v>9</v>
      </c>
      <c r="L5" s="40">
        <f>E17-E8</f>
        <v>-30000</v>
      </c>
      <c r="Q5" s="52" t="s">
        <v>420</v>
      </c>
      <c r="R5" s="52"/>
      <c r="S5" s="52"/>
      <c r="T5" s="52"/>
      <c r="U5" s="52"/>
      <c r="V5" s="52"/>
      <c r="W5" s="52"/>
      <c r="X5" s="52"/>
      <c r="Y5" s="52"/>
      <c r="Z5" s="52"/>
    </row>
    <row r="6" spans="1:28" x14ac:dyDescent="0.25">
      <c r="A6" s="2" t="s">
        <v>235</v>
      </c>
      <c r="B6" s="28">
        <v>0</v>
      </c>
      <c r="C6" s="173"/>
      <c r="D6" s="37">
        <v>0</v>
      </c>
      <c r="E6" s="4">
        <f>B6</f>
        <v>0</v>
      </c>
      <c r="F6" s="4">
        <f t="shared" si="0"/>
        <v>0</v>
      </c>
      <c r="K6" t="s">
        <v>11</v>
      </c>
      <c r="L6" s="40" t="s">
        <v>28</v>
      </c>
      <c r="Q6" s="51"/>
      <c r="R6" s="51"/>
      <c r="S6" s="51"/>
      <c r="T6" s="51"/>
      <c r="U6" s="51"/>
      <c r="V6" s="51"/>
      <c r="W6" s="51"/>
      <c r="X6" s="51"/>
    </row>
    <row r="7" spans="1:28" ht="15.75" x14ac:dyDescent="0.25">
      <c r="A7" s="6" t="s">
        <v>13</v>
      </c>
      <c r="B7" s="29">
        <v>0</v>
      </c>
      <c r="C7" s="174"/>
      <c r="D7" s="37">
        <v>0</v>
      </c>
      <c r="E7" s="7">
        <f>B7</f>
        <v>0</v>
      </c>
      <c r="F7" s="4">
        <f t="shared" si="0"/>
        <v>0</v>
      </c>
      <c r="K7" t="s">
        <v>14</v>
      </c>
      <c r="L7" s="41" t="e">
        <f ca="1">VLOOKUP(L5,INDIRECT(E1),3,TRUE)+((L5-VLOOKUP(L5,INDIRECT(E1),1,TRUE))*VLOOKUP(L5,INDIRECT(E1),2,TRUE))</f>
        <v>#N/A</v>
      </c>
      <c r="Q7" s="52" t="s">
        <v>419</v>
      </c>
      <c r="R7" s="51"/>
      <c r="S7" s="51"/>
      <c r="T7" s="51"/>
      <c r="U7" s="51"/>
      <c r="V7" s="51"/>
      <c r="W7" s="51"/>
      <c r="X7" s="51"/>
    </row>
    <row r="8" spans="1:28" x14ac:dyDescent="0.25">
      <c r="A8" s="6" t="s">
        <v>17</v>
      </c>
      <c r="B8" s="29">
        <v>0</v>
      </c>
      <c r="C8" s="174"/>
      <c r="D8" s="172" t="s">
        <v>237</v>
      </c>
      <c r="E8" s="7">
        <f>B8</f>
        <v>0</v>
      </c>
      <c r="F8" s="4">
        <f t="shared" si="0"/>
        <v>0</v>
      </c>
      <c r="K8" t="s">
        <v>16</v>
      </c>
      <c r="L8" s="42" t="e">
        <f ca="1">VLOOKUP(L5,INDIRECT(L6),2,TRUE)</f>
        <v>#N/A</v>
      </c>
      <c r="Q8" s="51"/>
      <c r="R8" s="51"/>
      <c r="S8" s="51"/>
      <c r="T8" s="51"/>
      <c r="U8" s="51"/>
      <c r="V8" s="51"/>
      <c r="W8" s="51"/>
      <c r="X8" s="51"/>
    </row>
    <row r="9" spans="1:28" ht="15.75" x14ac:dyDescent="0.25">
      <c r="A9" s="8" t="s">
        <v>215</v>
      </c>
      <c r="B9" s="29">
        <f>'YTD- 2025'!AC53</f>
        <v>0</v>
      </c>
      <c r="C9" s="174">
        <v>0</v>
      </c>
      <c r="D9" s="392">
        <v>0</v>
      </c>
      <c r="E9" s="7">
        <f>B9</f>
        <v>0</v>
      </c>
      <c r="F9" s="4">
        <f t="shared" si="0"/>
        <v>0</v>
      </c>
      <c r="K9" t="s">
        <v>18</v>
      </c>
      <c r="L9" s="42" t="e">
        <f ca="1">L7/L5</f>
        <v>#N/A</v>
      </c>
      <c r="Q9" s="51"/>
      <c r="R9" s="52" t="s">
        <v>44</v>
      </c>
      <c r="S9" s="51"/>
      <c r="T9" s="51"/>
      <c r="U9" s="51"/>
      <c r="V9" s="51"/>
      <c r="W9" s="51"/>
      <c r="X9" s="51"/>
    </row>
    <row r="10" spans="1:28" ht="16.5" thickBot="1" x14ac:dyDescent="0.3">
      <c r="A10" s="9" t="s">
        <v>216</v>
      </c>
      <c r="B10" s="30">
        <v>0</v>
      </c>
      <c r="C10" s="175"/>
      <c r="D10" s="58">
        <f>E21/2</f>
        <v>0</v>
      </c>
      <c r="E10" s="10">
        <f>B10-D10</f>
        <v>0</v>
      </c>
      <c r="F10" s="4">
        <f t="shared" si="0"/>
        <v>0</v>
      </c>
      <c r="G10" s="50" t="s">
        <v>103</v>
      </c>
      <c r="Q10" s="52" t="s">
        <v>222</v>
      </c>
      <c r="R10" s="51"/>
      <c r="S10" s="51"/>
      <c r="T10" s="51"/>
      <c r="U10" s="51"/>
      <c r="V10" s="51"/>
      <c r="W10" s="51"/>
      <c r="X10" s="51"/>
    </row>
    <row r="11" spans="1:28" ht="15.75" thickTop="1" x14ac:dyDescent="0.25">
      <c r="A11" s="59" t="s">
        <v>20</v>
      </c>
      <c r="B11" s="12">
        <f t="shared" ref="B11:C11" si="1">SUM(B3:B10)</f>
        <v>0</v>
      </c>
      <c r="C11" s="12">
        <f t="shared" si="1"/>
        <v>0</v>
      </c>
      <c r="D11" s="153">
        <f>D3+D4+D6+D7+D9+D10</f>
        <v>0</v>
      </c>
      <c r="E11" s="12">
        <f>SUM(E3:E10)</f>
        <v>0</v>
      </c>
      <c r="F11" s="12">
        <f>SUM(F3:F10)</f>
        <v>0</v>
      </c>
      <c r="G11" s="50" t="s">
        <v>378</v>
      </c>
      <c r="J11" s="5" t="s">
        <v>12</v>
      </c>
      <c r="Q11" s="51"/>
      <c r="R11" s="1052" t="s">
        <v>44</v>
      </c>
      <c r="S11" s="1053"/>
      <c r="T11" s="1053"/>
      <c r="U11" s="51"/>
      <c r="V11" s="51"/>
      <c r="W11" s="51"/>
      <c r="X11" s="51"/>
    </row>
    <row r="12" spans="1:28" ht="15.75" x14ac:dyDescent="0.25">
      <c r="A12" s="14"/>
      <c r="B12" s="14"/>
      <c r="C12" s="14"/>
      <c r="D12" s="14"/>
      <c r="E12" s="14"/>
      <c r="F12" s="14"/>
      <c r="G12" s="50" t="s">
        <v>379</v>
      </c>
      <c r="Q12" s="52" t="s">
        <v>223</v>
      </c>
      <c r="R12" s="51"/>
      <c r="S12" s="51"/>
      <c r="T12" s="51"/>
      <c r="U12" s="51"/>
      <c r="V12" s="51"/>
      <c r="W12" s="51"/>
      <c r="X12" s="51"/>
    </row>
    <row r="13" spans="1:28" ht="15" customHeight="1" x14ac:dyDescent="0.25">
      <c r="A13" s="1061" t="s">
        <v>56</v>
      </c>
      <c r="B13" s="978"/>
      <c r="C13" s="978"/>
      <c r="D13" s="979"/>
      <c r="E13" s="47">
        <f>IF(E1="Single",15000,IF(E1="MFJ",30000,IF(E1="MFS",15000,IF(E1="HH",22500,13850))))</f>
        <v>30000</v>
      </c>
      <c r="F13" s="47">
        <f>E13</f>
        <v>30000</v>
      </c>
      <c r="G13" s="50" t="s">
        <v>380</v>
      </c>
      <c r="K13" s="15" t="s">
        <v>21</v>
      </c>
      <c r="L13" s="15" t="s">
        <v>22</v>
      </c>
      <c r="M13" s="15" t="s">
        <v>23</v>
      </c>
      <c r="N13" s="39"/>
      <c r="Q13" s="1065"/>
      <c r="R13" s="1051"/>
      <c r="S13" s="1051"/>
      <c r="T13" s="1051"/>
      <c r="U13" s="1051"/>
      <c r="V13" s="1051"/>
      <c r="W13" s="1051"/>
      <c r="X13" s="1051"/>
      <c r="Y13" s="1051"/>
      <c r="Z13" s="1051"/>
      <c r="AA13" s="1051"/>
      <c r="AB13" s="1051"/>
    </row>
    <row r="14" spans="1:28" x14ac:dyDescent="0.25">
      <c r="A14" s="14"/>
      <c r="B14" s="16"/>
      <c r="C14" s="16"/>
      <c r="D14" s="14"/>
      <c r="E14" s="16"/>
      <c r="F14" s="16"/>
      <c r="G14" s="50" t="s">
        <v>381</v>
      </c>
      <c r="K14" s="17">
        <v>0</v>
      </c>
      <c r="L14" s="18">
        <v>0.1</v>
      </c>
      <c r="M14" s="19">
        <f ca="1">IFERROR(ROUND((Single210[[#This Row],[From]]-OFFSET(Single210[[#This Row],[From]],-1,0))*OFFSET(Single210[[#This Row],[Cumulative]],-1,-1),2)+OFFSET(Single210[[#This Row],[Cumulative]],-1,0),0)</f>
        <v>0</v>
      </c>
      <c r="N14" s="19"/>
      <c r="Q14" s="51"/>
      <c r="R14" s="51"/>
      <c r="S14" s="51"/>
      <c r="T14" s="51"/>
      <c r="U14" s="51"/>
      <c r="V14" s="51"/>
      <c r="W14" s="51"/>
      <c r="X14" s="51"/>
    </row>
    <row r="15" spans="1:28" ht="15" customHeight="1" x14ac:dyDescent="0.25">
      <c r="A15" s="1042" t="s">
        <v>240</v>
      </c>
      <c r="B15" s="1043"/>
      <c r="C15" s="1043"/>
      <c r="D15" s="21">
        <f>((B9+B10)-D10)*0.2</f>
        <v>0</v>
      </c>
      <c r="E15" s="48">
        <f>IF(E11 &lt; 364200, D15, 0)</f>
        <v>0</v>
      </c>
      <c r="F15" s="48">
        <f>E15*G1</f>
        <v>0</v>
      </c>
      <c r="G15" s="50" t="s">
        <v>382</v>
      </c>
      <c r="K15" s="17">
        <v>11925</v>
      </c>
      <c r="L15" s="18">
        <v>0.12</v>
      </c>
      <c r="M15" s="19">
        <f ca="1">IFERROR(ROUND((Single210[[#This Row],[From]]-OFFSET(Single210[[#This Row],[From]],-1,0))*OFFSET(Single210[[#This Row],[Cumulative]],-1,-1),2)+OFFSET(Single210[[#This Row],[Cumulative]],-1,0),0)</f>
        <v>1192.5</v>
      </c>
      <c r="N15" s="19"/>
      <c r="Q15" s="52"/>
      <c r="R15" s="51"/>
      <c r="S15" s="51"/>
      <c r="T15" s="51"/>
      <c r="U15" s="51"/>
      <c r="V15" s="51"/>
      <c r="W15" s="51"/>
      <c r="X15" s="51"/>
    </row>
    <row r="16" spans="1:28" ht="15.75" x14ac:dyDescent="0.25">
      <c r="A16" s="14"/>
      <c r="B16" s="16"/>
      <c r="C16" s="16"/>
      <c r="D16" s="14"/>
      <c r="E16" s="16"/>
      <c r="F16" s="16"/>
      <c r="G16" s="50" t="s">
        <v>383</v>
      </c>
      <c r="K16" s="17">
        <v>48475</v>
      </c>
      <c r="L16" s="18">
        <v>0.22</v>
      </c>
      <c r="M16" s="19">
        <f ca="1">IFERROR(ROUND((Single210[[#This Row],[From]]-OFFSET(Single210[[#This Row],[From]],-1,0))*OFFSET(Single210[[#This Row],[Cumulative]],-1,-1),2)+OFFSET(Single210[[#This Row],[Cumulative]],-1,0),0)</f>
        <v>5578.5</v>
      </c>
      <c r="N16" s="19"/>
      <c r="Q16" s="52" t="s">
        <v>224</v>
      </c>
      <c r="R16" s="51"/>
      <c r="S16" s="51"/>
      <c r="T16" s="51"/>
      <c r="U16" s="51"/>
      <c r="V16" s="51"/>
      <c r="W16" s="51"/>
      <c r="X16" s="51"/>
    </row>
    <row r="17" spans="1:27" ht="15" customHeight="1" x14ac:dyDescent="0.25">
      <c r="A17" s="1062" t="s">
        <v>239</v>
      </c>
      <c r="B17" s="1063"/>
      <c r="C17" s="1063"/>
      <c r="D17" s="1064"/>
      <c r="E17" s="22">
        <f>E11-E13-E15-D6-D7-D9</f>
        <v>-30000</v>
      </c>
      <c r="F17" s="22">
        <f>F11-F13-F15-E6-E7-E9</f>
        <v>-30000</v>
      </c>
      <c r="G17" s="50" t="s">
        <v>384</v>
      </c>
      <c r="K17" s="17">
        <v>103358</v>
      </c>
      <c r="L17" s="18">
        <v>0.24</v>
      </c>
      <c r="M17" s="19">
        <f ca="1">IFERROR(ROUND((Single210[[#This Row],[From]]-OFFSET(Single210[[#This Row],[From]],-1,0))*OFFSET(Single210[[#This Row],[Cumulative]],-1,-1),2)+OFFSET(Single210[[#This Row],[Cumulative]],-1,0),0)</f>
        <v>17652.760000000002</v>
      </c>
      <c r="N17" s="19"/>
      <c r="R17" s="1052"/>
      <c r="S17" s="1053"/>
      <c r="T17" s="1053"/>
      <c r="U17" s="51"/>
      <c r="V17" s="51"/>
      <c r="W17" s="51"/>
      <c r="X17" s="51"/>
    </row>
    <row r="18" spans="1:27" x14ac:dyDescent="0.25">
      <c r="A18" s="14"/>
      <c r="B18" s="16"/>
      <c r="C18" s="16"/>
      <c r="D18" s="14"/>
      <c r="E18" s="14"/>
      <c r="F18" s="14"/>
      <c r="G18" s="50" t="s">
        <v>385</v>
      </c>
      <c r="K18" s="17">
        <v>197300</v>
      </c>
      <c r="L18" s="18">
        <v>0.32</v>
      </c>
      <c r="M18" s="19">
        <f ca="1">IFERROR(ROUND((Single210[[#This Row],[From]]-OFFSET(Single210[[#This Row],[From]],-1,0))*OFFSET(Single210[[#This Row],[Cumulative]],-1,-1),2)+OFFSET(Single210[[#This Row],[Cumulative]],-1,0),0)</f>
        <v>40198.840000000004</v>
      </c>
      <c r="N18" s="19"/>
      <c r="Q18" s="51"/>
      <c r="R18" s="51"/>
      <c r="S18" s="51"/>
      <c r="T18" s="51"/>
      <c r="U18" s="51"/>
      <c r="V18" s="51"/>
      <c r="W18" s="51"/>
      <c r="X18" s="51"/>
    </row>
    <row r="19" spans="1:27" ht="15" customHeight="1" x14ac:dyDescent="0.25">
      <c r="A19" s="1042" t="s">
        <v>217</v>
      </c>
      <c r="B19" s="1043"/>
      <c r="C19" s="152">
        <f>B8*0.15</f>
        <v>0</v>
      </c>
      <c r="D19" s="154" t="e">
        <f ca="1">B8*B35</f>
        <v>#N/A</v>
      </c>
      <c r="E19" s="32" t="e">
        <f ca="1">MIN(D19,C19)</f>
        <v>#N/A</v>
      </c>
      <c r="F19" s="32" t="e">
        <f ca="1">E19</f>
        <v>#N/A</v>
      </c>
      <c r="G19" s="50" t="s">
        <v>386</v>
      </c>
      <c r="K19" s="17">
        <v>250525</v>
      </c>
      <c r="L19" s="18">
        <v>0.35</v>
      </c>
      <c r="M19" s="19">
        <f ca="1">IFERROR(ROUND((Single210[[#This Row],[From]]-OFFSET(Single210[[#This Row],[From]],-1,0))*OFFSET(Single210[[#This Row],[Cumulative]],-1,-1),2)+OFFSET(Single210[[#This Row],[Cumulative]],-1,0),0)</f>
        <v>57230.840000000004</v>
      </c>
      <c r="N19" s="19"/>
      <c r="Q19" s="52" t="s">
        <v>225</v>
      </c>
      <c r="R19" s="52"/>
      <c r="S19" s="52"/>
      <c r="T19" s="52"/>
      <c r="U19" s="54" t="e">
        <f ca="1">E33</f>
        <v>#N/A</v>
      </c>
      <c r="V19" s="51"/>
      <c r="W19" s="51"/>
      <c r="X19" s="51"/>
    </row>
    <row r="20" spans="1:27" ht="15" customHeight="1" x14ac:dyDescent="0.25">
      <c r="A20" s="14"/>
      <c r="B20" s="163">
        <f>B10*0.9235</f>
        <v>0</v>
      </c>
      <c r="C20" s="160">
        <f>B20*0.124</f>
        <v>0</v>
      </c>
      <c r="D20" s="161">
        <f>168600*0.124</f>
        <v>20906.400000000001</v>
      </c>
      <c r="E20" s="33"/>
      <c r="F20" s="33"/>
      <c r="G20" s="50" t="s">
        <v>387</v>
      </c>
      <c r="K20" s="17">
        <v>626350</v>
      </c>
      <c r="L20" s="26">
        <v>0.37</v>
      </c>
      <c r="M20" s="19">
        <f ca="1">IFERROR(ROUND((Single210[[#This Row],[From]]-OFFSET(Single210[[#This Row],[From]],-1,0))*OFFSET(Single210[[#This Row],[Cumulative]],-1,-1),2)+OFFSET(Single210[[#This Row],[Cumulative]],-1,0),0)</f>
        <v>188769.59</v>
      </c>
      <c r="N20" s="19"/>
      <c r="Q20" s="51"/>
      <c r="R20" s="51"/>
      <c r="S20" s="51"/>
      <c r="T20" s="51"/>
      <c r="U20" s="51"/>
      <c r="V20" s="51"/>
      <c r="W20" s="51"/>
      <c r="X20" s="51"/>
    </row>
    <row r="21" spans="1:27" ht="15" customHeight="1" x14ac:dyDescent="0.25">
      <c r="A21" s="1042" t="s">
        <v>241</v>
      </c>
      <c r="B21" s="1043"/>
      <c r="C21" s="393">
        <f>MIN(C20,D20)</f>
        <v>0</v>
      </c>
      <c r="D21" s="394">
        <f>B20*0.029</f>
        <v>0</v>
      </c>
      <c r="E21" s="32">
        <f>D21+C21</f>
        <v>0</v>
      </c>
      <c r="F21" s="32">
        <f>E21</f>
        <v>0</v>
      </c>
      <c r="G21" s="50" t="s">
        <v>388</v>
      </c>
      <c r="N21" s="19"/>
      <c r="Q21" s="52" t="s">
        <v>226</v>
      </c>
      <c r="R21" s="51"/>
      <c r="S21" s="51"/>
      <c r="T21" s="51"/>
      <c r="U21" s="51"/>
      <c r="V21" s="51"/>
      <c r="W21" s="51"/>
      <c r="X21" s="51"/>
    </row>
    <row r="22" spans="1:27" x14ac:dyDescent="0.25">
      <c r="A22" s="14"/>
      <c r="B22" s="14"/>
      <c r="C22" s="14"/>
      <c r="D22" s="14"/>
      <c r="E22" s="34"/>
      <c r="F22" s="34"/>
      <c r="G22" s="50" t="s">
        <v>389</v>
      </c>
      <c r="N22" s="19"/>
      <c r="Q22" s="51"/>
      <c r="R22" s="51"/>
      <c r="S22" s="51"/>
      <c r="T22" s="51"/>
      <c r="U22" s="51"/>
      <c r="V22" s="51"/>
      <c r="W22" s="51"/>
      <c r="X22" s="51"/>
    </row>
    <row r="23" spans="1:27" ht="15" customHeight="1" x14ac:dyDescent="0.25">
      <c r="A23" s="1042" t="s">
        <v>47</v>
      </c>
      <c r="B23" s="1043"/>
      <c r="C23" s="20"/>
      <c r="D23" s="152">
        <f>(E8+E7+E6+E5)*0.038</f>
        <v>0</v>
      </c>
      <c r="E23" s="32">
        <f>IF(E17 &gt; 250000, D23, 0)</f>
        <v>0</v>
      </c>
      <c r="F23" s="32">
        <f>E23</f>
        <v>0</v>
      </c>
      <c r="J23" s="5" t="s">
        <v>0</v>
      </c>
      <c r="N23" s="19"/>
      <c r="R23" s="52" t="s">
        <v>36</v>
      </c>
      <c r="V23" s="51"/>
      <c r="W23" s="51"/>
      <c r="X23" s="51"/>
    </row>
    <row r="24" spans="1:27" ht="15.75" x14ac:dyDescent="0.25">
      <c r="A24" s="24"/>
      <c r="B24" s="24"/>
      <c r="C24" s="24"/>
      <c r="D24" s="24"/>
      <c r="E24" s="35"/>
      <c r="F24" s="35"/>
      <c r="N24" s="19"/>
      <c r="R24" s="52" t="s">
        <v>44</v>
      </c>
      <c r="V24" s="51"/>
      <c r="W24" s="51"/>
      <c r="X24" s="51"/>
    </row>
    <row r="25" spans="1:27" ht="15.75" x14ac:dyDescent="0.25">
      <c r="A25" s="1044" t="s">
        <v>26</v>
      </c>
      <c r="B25" s="1045"/>
      <c r="C25" s="1046"/>
      <c r="D25" s="1047"/>
      <c r="E25" s="155" t="e">
        <f ca="1">L7+E19+E21+E23</f>
        <v>#N/A</v>
      </c>
      <c r="F25" s="155" t="e">
        <f ca="1">M7+F19+F21+F23</f>
        <v>#N/A</v>
      </c>
      <c r="K25" s="15" t="s">
        <v>21</v>
      </c>
      <c r="L25" s="15" t="s">
        <v>22</v>
      </c>
      <c r="M25" s="15" t="s">
        <v>23</v>
      </c>
      <c r="R25" s="52" t="s">
        <v>37</v>
      </c>
      <c r="V25" s="51"/>
      <c r="W25" s="51"/>
      <c r="X25" s="51"/>
    </row>
    <row r="26" spans="1:27" ht="15.75" x14ac:dyDescent="0.25">
      <c r="A26" s="24"/>
      <c r="B26" s="24"/>
      <c r="C26" s="24"/>
      <c r="D26" s="24"/>
      <c r="E26" s="35"/>
      <c r="F26" s="35"/>
      <c r="K26" s="17">
        <v>0</v>
      </c>
      <c r="L26" s="18">
        <v>0.1</v>
      </c>
      <c r="M26">
        <f ca="1">IFERROR(ROUND((MFJ_311[[#This Row],[From]]-OFFSET(MFJ_311[[#This Row],[From]],-1,0))*OFFSET(MFJ_311[[#This Row],[Cumulative]],-1,-1),2)+OFFSET(MFJ_311[[#This Row],[Cumulative]],-1,0),0)</f>
        <v>0</v>
      </c>
      <c r="Q26" s="52" t="s">
        <v>44</v>
      </c>
      <c r="R26" s="51"/>
      <c r="S26" s="51"/>
      <c r="T26" s="51"/>
      <c r="U26" s="51"/>
      <c r="V26" s="51"/>
      <c r="W26" s="51"/>
      <c r="X26" s="51"/>
    </row>
    <row r="27" spans="1:27" ht="15" customHeight="1" x14ac:dyDescent="0.25">
      <c r="A27" s="1042" t="s">
        <v>218</v>
      </c>
      <c r="B27" s="1043"/>
      <c r="C27" s="1043"/>
      <c r="D27" s="1048"/>
      <c r="E27" s="32">
        <f>C11</f>
        <v>0</v>
      </c>
      <c r="F27" s="32">
        <f>D11</f>
        <v>0</v>
      </c>
      <c r="K27" s="17">
        <v>23850</v>
      </c>
      <c r="L27" s="18">
        <v>0.12</v>
      </c>
      <c r="M27" s="19">
        <f ca="1">IFERROR(ROUND((MFJ_311[[#This Row],[From]]-OFFSET(MFJ_311[[#This Row],[From]],-1,0))*OFFSET(MFJ_311[[#This Row],[Cumulative]],-1,-1),2)+OFFSET(MFJ_311[[#This Row],[Cumulative]],-1,0),0)</f>
        <v>2385</v>
      </c>
      <c r="Q27" s="51"/>
      <c r="R27" s="52" t="s">
        <v>38</v>
      </c>
      <c r="S27" s="51"/>
      <c r="T27" s="51"/>
      <c r="U27" s="51"/>
      <c r="V27" s="51"/>
      <c r="W27" s="51"/>
      <c r="X27" s="51"/>
    </row>
    <row r="28" spans="1:27" ht="15.75" x14ac:dyDescent="0.25">
      <c r="A28" s="24"/>
      <c r="B28" s="24"/>
      <c r="C28" s="24"/>
      <c r="D28" s="24"/>
      <c r="E28" s="25"/>
      <c r="F28" s="25"/>
      <c r="K28" s="17">
        <v>96950</v>
      </c>
      <c r="L28" s="18">
        <v>0.22</v>
      </c>
      <c r="M28" s="19">
        <f ca="1">IFERROR(ROUND((MFJ_311[[#This Row],[From]]-OFFSET(MFJ_311[[#This Row],[From]],-1,0))*OFFSET(MFJ_311[[#This Row],[Cumulative]],-1,-1),2)+OFFSET(MFJ_311[[#This Row],[Cumulative]],-1,0),0)</f>
        <v>11157</v>
      </c>
      <c r="Q28" s="51"/>
      <c r="S28" s="52"/>
      <c r="T28" s="52"/>
      <c r="U28" s="51"/>
      <c r="V28" s="51"/>
      <c r="W28" s="51"/>
      <c r="X28" s="51"/>
    </row>
    <row r="29" spans="1:27" ht="15" customHeight="1" x14ac:dyDescent="0.25">
      <c r="A29" s="1042" t="s">
        <v>50</v>
      </c>
      <c r="B29" s="1043"/>
      <c r="C29" s="1043"/>
      <c r="D29" s="1048"/>
      <c r="E29" s="49">
        <v>0</v>
      </c>
      <c r="F29" s="49">
        <v>0</v>
      </c>
      <c r="K29" s="17">
        <v>206700</v>
      </c>
      <c r="L29" s="18">
        <v>0.24</v>
      </c>
      <c r="M29" s="19">
        <f ca="1">IFERROR(ROUND((MFJ_311[[#This Row],[From]]-OFFSET(MFJ_311[[#This Row],[From]],-1,0))*OFFSET(MFJ_311[[#This Row],[Cumulative]],-1,-1),2)+OFFSET(MFJ_311[[#This Row],[Cumulative]],-1,0),0)</f>
        <v>35302</v>
      </c>
      <c r="N29" s="39"/>
      <c r="Q29" s="1049" t="s">
        <v>227</v>
      </c>
      <c r="R29" s="1050"/>
      <c r="S29" s="1050"/>
      <c r="T29" s="1050"/>
      <c r="U29" s="1050"/>
      <c r="V29" s="1050"/>
      <c r="W29" s="1050"/>
      <c r="X29" s="51"/>
    </row>
    <row r="30" spans="1:27" ht="16.5" thickBot="1" x14ac:dyDescent="0.3">
      <c r="A30" s="24"/>
      <c r="B30" s="24"/>
      <c r="C30" s="24"/>
      <c r="D30" s="24"/>
      <c r="E30" s="24"/>
      <c r="F30" s="24"/>
      <c r="K30" s="17">
        <v>394600</v>
      </c>
      <c r="L30" s="18">
        <v>0.32</v>
      </c>
      <c r="M30" s="19">
        <f ca="1">IFERROR(ROUND((MFJ_311[[#This Row],[From]]-OFFSET(MFJ_311[[#This Row],[From]],-1,0))*OFFSET(MFJ_311[[#This Row],[Cumulative]],-1,-1),2)+OFFSET(MFJ_311[[#This Row],[Cumulative]],-1,0),0)</f>
        <v>80398</v>
      </c>
      <c r="Q30" s="51"/>
      <c r="R30" s="52" t="s">
        <v>44</v>
      </c>
      <c r="S30" s="52"/>
      <c r="T30" s="52"/>
      <c r="U30" s="51"/>
      <c r="V30" s="51"/>
      <c r="W30" s="51"/>
      <c r="X30" s="51"/>
    </row>
    <row r="31" spans="1:27" ht="15" customHeight="1" thickTop="1" x14ac:dyDescent="0.25">
      <c r="A31" s="1066" t="s">
        <v>52</v>
      </c>
      <c r="B31" s="1067"/>
      <c r="C31" s="1067"/>
      <c r="D31" s="46" t="e">
        <f ca="1">E25-E27-E29</f>
        <v>#N/A</v>
      </c>
      <c r="E31" s="12" t="e">
        <f ca="1">IF(D31 &gt; 0, D31, 0)</f>
        <v>#N/A</v>
      </c>
      <c r="F31" s="12" t="e">
        <f ca="1">IF(E31 &gt; 0, E31, 0)</f>
        <v>#N/A</v>
      </c>
      <c r="K31" s="17">
        <v>501050</v>
      </c>
      <c r="L31" s="18">
        <v>0.35</v>
      </c>
      <c r="M31" s="19">
        <f ca="1">IFERROR(ROUND((MFJ_311[[#This Row],[From]]-OFFSET(MFJ_311[[#This Row],[From]],-1,0))*OFFSET(MFJ_311[[#This Row],[Cumulative]],-1,-1),2)+OFFSET(MFJ_311[[#This Row],[Cumulative]],-1,0),0)</f>
        <v>114462</v>
      </c>
      <c r="N31" s="19"/>
      <c r="Q31" s="51"/>
      <c r="S31" s="52"/>
      <c r="T31" s="51"/>
      <c r="U31" s="51"/>
      <c r="V31" s="51"/>
      <c r="W31" s="51"/>
      <c r="X31" s="51"/>
    </row>
    <row r="32" spans="1:27" ht="15.75" thickBot="1" x14ac:dyDescent="0.3">
      <c r="K32" s="17">
        <v>751600</v>
      </c>
      <c r="L32" s="26">
        <v>0.37</v>
      </c>
      <c r="M32" s="19">
        <f ca="1">IFERROR(ROUND((MFJ_311[[#This Row],[From]]-OFFSET(MFJ_311[[#This Row],[From]],-1,0))*OFFSET(MFJ_311[[#This Row],[Cumulative]],-1,-1),2)+OFFSET(MFJ_311[[#This Row],[Cumulative]],-1,0),0)</f>
        <v>202154.5</v>
      </c>
      <c r="N32" s="19"/>
      <c r="Q32" s="1049" t="s">
        <v>44</v>
      </c>
      <c r="R32" s="1050"/>
      <c r="S32" s="1050"/>
      <c r="T32" s="1050"/>
      <c r="U32" s="1050"/>
      <c r="V32" s="1050"/>
      <c r="W32" s="1050"/>
      <c r="X32" s="1051"/>
      <c r="Y32" s="1051"/>
      <c r="Z32" s="1051"/>
      <c r="AA32" s="1051"/>
    </row>
    <row r="33" spans="1:27" ht="15.75" thickTop="1" x14ac:dyDescent="0.25">
      <c r="A33" s="1068" t="s">
        <v>49</v>
      </c>
      <c r="B33" s="1069"/>
      <c r="C33" s="1069"/>
      <c r="D33" s="1070"/>
      <c r="E33" s="38" t="e">
        <f ca="1">E31*1.1</f>
        <v>#N/A</v>
      </c>
      <c r="F33" s="38" t="e">
        <f ca="1">F31*1.1</f>
        <v>#N/A</v>
      </c>
      <c r="N33" s="19"/>
      <c r="Q33" s="1049" t="s">
        <v>44</v>
      </c>
      <c r="R33" s="1050"/>
      <c r="S33" s="1050"/>
      <c r="T33" s="1050"/>
      <c r="U33" s="1050"/>
      <c r="V33" s="1050"/>
      <c r="W33" s="1050"/>
      <c r="X33" s="1051"/>
      <c r="Y33" s="1051"/>
      <c r="Z33" s="1051"/>
      <c r="AA33" s="1051"/>
    </row>
    <row r="34" spans="1:27" x14ac:dyDescent="0.25">
      <c r="J34" s="5" t="s">
        <v>27</v>
      </c>
      <c r="N34" s="19"/>
    </row>
    <row r="35" spans="1:27" x14ac:dyDescent="0.25">
      <c r="A35" s="45" t="s">
        <v>16</v>
      </c>
      <c r="B35" s="44" t="e">
        <f ca="1">L8</f>
        <v>#N/A</v>
      </c>
      <c r="C35" s="1041" t="s">
        <v>54</v>
      </c>
      <c r="D35" s="864"/>
      <c r="E35" s="44" t="e">
        <f ca="1">E25/E17</f>
        <v>#N/A</v>
      </c>
      <c r="F35" s="44" t="e">
        <f ca="1">F25/F11</f>
        <v>#N/A</v>
      </c>
      <c r="G35" s="162" t="e">
        <f ca="1">B35</f>
        <v>#N/A</v>
      </c>
      <c r="N35" s="19"/>
      <c r="R35" s="55"/>
      <c r="S35" s="55"/>
      <c r="T35" s="55"/>
    </row>
    <row r="36" spans="1:27" x14ac:dyDescent="0.25">
      <c r="A36" s="50"/>
      <c r="B36" s="50"/>
      <c r="C36" s="50"/>
      <c r="D36" s="50"/>
      <c r="E36" s="50"/>
      <c r="F36" s="50"/>
      <c r="K36" s="15" t="s">
        <v>21</v>
      </c>
      <c r="L36" s="15" t="s">
        <v>22</v>
      </c>
      <c r="M36" s="15" t="s">
        <v>23</v>
      </c>
      <c r="N36" s="19"/>
      <c r="R36" s="55"/>
      <c r="S36" s="55"/>
      <c r="T36" s="55"/>
    </row>
    <row r="37" spans="1:27" x14ac:dyDescent="0.25">
      <c r="A37" s="50"/>
      <c r="B37" s="50"/>
      <c r="C37" s="50"/>
      <c r="D37" s="50"/>
      <c r="E37" s="50"/>
      <c r="F37" s="50"/>
      <c r="K37" s="17">
        <v>0</v>
      </c>
      <c r="L37" s="18">
        <v>0.1</v>
      </c>
      <c r="M37">
        <f ca="1">IFERROR(ROUND((MFS_412[[#This Row],[From]]-OFFSET(MFS_412[[#This Row],[From]],-1,0))*OFFSET(MFS_412[[#This Row],[Cumulative]],-1,-1),2)+OFFSET(MFS_412[[#This Row],[Cumulative]],-1,0),0)</f>
        <v>0</v>
      </c>
      <c r="Q37" s="55" t="s">
        <v>58</v>
      </c>
      <c r="R37" s="55"/>
      <c r="S37" s="55"/>
    </row>
    <row r="38" spans="1:27" x14ac:dyDescent="0.25">
      <c r="A38" s="50"/>
      <c r="B38" s="50"/>
      <c r="C38" s="50"/>
      <c r="D38" s="50"/>
      <c r="E38" s="50"/>
      <c r="F38" s="50"/>
      <c r="K38" s="17">
        <v>11925</v>
      </c>
      <c r="L38" s="18">
        <v>0.12</v>
      </c>
      <c r="M38" s="19">
        <f ca="1">IFERROR(ROUND((MFS_412[[#This Row],[From]]-OFFSET(MFS_412[[#This Row],[From]],-1,0))*OFFSET(MFS_412[[#This Row],[Cumulative]],-1,-1),2)+OFFSET(MFS_412[[#This Row],[Cumulative]],-1,0),0)</f>
        <v>1192.5</v>
      </c>
      <c r="Q38" s="55" t="s">
        <v>59</v>
      </c>
      <c r="R38" s="55"/>
      <c r="S38" s="55"/>
    </row>
    <row r="39" spans="1:27" x14ac:dyDescent="0.25">
      <c r="A39" s="50"/>
      <c r="B39" s="50"/>
      <c r="C39" s="50"/>
      <c r="D39" s="50"/>
      <c r="E39" s="50"/>
      <c r="F39" s="50"/>
      <c r="K39" s="17">
        <v>48475</v>
      </c>
      <c r="L39" s="18">
        <v>0.22</v>
      </c>
      <c r="M39" s="19">
        <f ca="1">IFERROR(ROUND((MFS_412[[#This Row],[From]]-OFFSET(MFS_412[[#This Row],[From]],-1,0))*OFFSET(MFS_412[[#This Row],[Cumulative]],-1,-1),2)+OFFSET(MFS_412[[#This Row],[Cumulative]],-1,0),0)</f>
        <v>5578.5</v>
      </c>
      <c r="Q39" s="55" t="s">
        <v>60</v>
      </c>
      <c r="R39" s="55"/>
      <c r="S39" s="55"/>
    </row>
    <row r="40" spans="1:27" x14ac:dyDescent="0.25">
      <c r="A40" s="50"/>
      <c r="B40" s="50"/>
      <c r="C40" s="50"/>
      <c r="D40" s="50"/>
      <c r="E40" s="50"/>
      <c r="F40" s="50"/>
      <c r="K40" s="17">
        <v>103358</v>
      </c>
      <c r="L40" s="18">
        <v>0.24</v>
      </c>
      <c r="M40" s="19">
        <f ca="1">IFERROR(ROUND((MFS_412[[#This Row],[From]]-OFFSET(MFS_412[[#This Row],[From]],-1,0))*OFFSET(MFS_412[[#This Row],[Cumulative]],-1,-1),2)+OFFSET(MFS_412[[#This Row],[Cumulative]],-1,0),0)</f>
        <v>17652.760000000002</v>
      </c>
      <c r="N40" s="39"/>
      <c r="Q40" s="55" t="s">
        <v>61</v>
      </c>
    </row>
    <row r="41" spans="1:27" x14ac:dyDescent="0.25">
      <c r="A41" s="50"/>
      <c r="B41" s="50"/>
      <c r="C41" s="50"/>
      <c r="D41" s="50"/>
      <c r="E41" s="50"/>
      <c r="F41" s="50"/>
      <c r="K41" s="17">
        <v>197300</v>
      </c>
      <c r="L41" s="18">
        <v>0.32</v>
      </c>
      <c r="M41" s="19">
        <f ca="1">IFERROR(ROUND((MFS_412[[#This Row],[From]]-OFFSET(MFS_412[[#This Row],[From]],-1,0))*OFFSET(MFS_412[[#This Row],[Cumulative]],-1,-1),2)+OFFSET(MFS_412[[#This Row],[Cumulative]],-1,0),0)</f>
        <v>40198.840000000004</v>
      </c>
      <c r="Q41" s="55" t="s">
        <v>62</v>
      </c>
    </row>
    <row r="42" spans="1:27" x14ac:dyDescent="0.25">
      <c r="A42" s="50"/>
      <c r="B42" s="50"/>
      <c r="C42" s="50"/>
      <c r="D42" s="50"/>
      <c r="E42" s="50"/>
      <c r="F42" s="50"/>
      <c r="K42" s="17">
        <v>250525</v>
      </c>
      <c r="L42" s="18">
        <v>0.35</v>
      </c>
      <c r="M42" s="19">
        <f ca="1">IFERROR(ROUND((MFS_412[[#This Row],[From]]-OFFSET(MFS_412[[#This Row],[From]],-1,0))*OFFSET(MFS_412[[#This Row],[Cumulative]],-1,-1),2)+OFFSET(MFS_412[[#This Row],[Cumulative]],-1,0),0)</f>
        <v>57230.840000000004</v>
      </c>
      <c r="N42" s="19"/>
    </row>
    <row r="43" spans="1:27" x14ac:dyDescent="0.25">
      <c r="A43" s="50"/>
      <c r="B43" s="50"/>
      <c r="C43" s="50"/>
      <c r="D43" s="50"/>
      <c r="E43" s="50"/>
      <c r="F43" s="50"/>
      <c r="K43" s="17">
        <v>626350</v>
      </c>
      <c r="L43" s="26">
        <v>0.37</v>
      </c>
      <c r="M43" s="19">
        <f ca="1">IFERROR(ROUND((MFS_412[[#This Row],[From]]-OFFSET(MFS_412[[#This Row],[From]],-1,0))*OFFSET(MFS_412[[#This Row],[Cumulative]],-1,-1),2)+OFFSET(MFS_412[[#This Row],[Cumulative]],-1,0),0)</f>
        <v>188769.59</v>
      </c>
      <c r="N43" s="19"/>
    </row>
    <row r="44" spans="1:27" x14ac:dyDescent="0.25">
      <c r="A44" s="50"/>
      <c r="B44" s="50"/>
      <c r="C44" s="50"/>
      <c r="D44" s="50"/>
      <c r="E44" s="50"/>
      <c r="F44" s="50"/>
      <c r="N44" s="19"/>
    </row>
    <row r="45" spans="1:27" s="50" customFormat="1" x14ac:dyDescent="0.25">
      <c r="J45" s="51" t="s">
        <v>28</v>
      </c>
      <c r="N45" s="164"/>
    </row>
    <row r="46" spans="1:27" s="50" customFormat="1" x14ac:dyDescent="0.25">
      <c r="N46" s="164"/>
    </row>
    <row r="47" spans="1:27" s="50" customFormat="1" x14ac:dyDescent="0.25">
      <c r="K47" s="165" t="s">
        <v>21</v>
      </c>
      <c r="L47" s="165" t="s">
        <v>22</v>
      </c>
      <c r="M47" s="165" t="s">
        <v>23</v>
      </c>
      <c r="N47" s="164"/>
    </row>
    <row r="48" spans="1:27" s="50" customFormat="1" x14ac:dyDescent="0.25">
      <c r="K48" s="166">
        <v>0</v>
      </c>
      <c r="L48" s="167">
        <v>0.1</v>
      </c>
      <c r="M48" s="50">
        <f ca="1">IFERROR(ROUND((HH_513[[#This Row],[From]]-OFFSET(HH_513[[#This Row],[From]],-1,0))*OFFSET(HH_513[[#This Row],[Cumulative]],-1,-1),2)+OFFSET(HH_513[[#This Row],[Cumulative]],-1,0),0)</f>
        <v>0</v>
      </c>
    </row>
    <row r="49" spans="11:14" s="50" customFormat="1" x14ac:dyDescent="0.25">
      <c r="K49" s="166">
        <v>17000</v>
      </c>
      <c r="L49" s="167">
        <v>0.12</v>
      </c>
      <c r="M49" s="164">
        <f ca="1">IFERROR(ROUND((HH_513[[#This Row],[From]]-OFFSET(HH_513[[#This Row],[From]],-1,0))*OFFSET(HH_513[[#This Row],[Cumulative]],-1,-1),2)+OFFSET(HH_513[[#This Row],[Cumulative]],-1,0),0)</f>
        <v>1700</v>
      </c>
    </row>
    <row r="50" spans="11:14" s="50" customFormat="1" x14ac:dyDescent="0.25">
      <c r="K50" s="166">
        <v>64850</v>
      </c>
      <c r="L50" s="167">
        <v>0.22</v>
      </c>
      <c r="M50" s="164">
        <f ca="1">IFERROR(ROUND((HH_513[[#This Row],[From]]-OFFSET(HH_513[[#This Row],[From]],-1,0))*OFFSET(HH_513[[#This Row],[Cumulative]],-1,-1),2)+OFFSET(HH_513[[#This Row],[Cumulative]],-1,0),0)</f>
        <v>7442</v>
      </c>
    </row>
    <row r="51" spans="11:14" s="50" customFormat="1" x14ac:dyDescent="0.25">
      <c r="K51" s="166">
        <v>103358</v>
      </c>
      <c r="L51" s="167">
        <v>0.24</v>
      </c>
      <c r="M51" s="164">
        <f ca="1">IFERROR(ROUND((HH_513[[#This Row],[From]]-OFFSET(HH_513[[#This Row],[From]],-1,0))*OFFSET(HH_513[[#This Row],[Cumulative]],-1,-1),2)+OFFSET(HH_513[[#This Row],[Cumulative]],-1,0),0)</f>
        <v>15913.76</v>
      </c>
      <c r="N51" s="53"/>
    </row>
    <row r="52" spans="11:14" s="50" customFormat="1" x14ac:dyDescent="0.25">
      <c r="K52" s="166">
        <v>197300</v>
      </c>
      <c r="L52" s="167">
        <v>0.32</v>
      </c>
      <c r="M52" s="164">
        <f ca="1">IFERROR(ROUND((HH_513[[#This Row],[From]]-OFFSET(HH_513[[#This Row],[From]],-1,0))*OFFSET(HH_513[[#This Row],[Cumulative]],-1,-1),2)+OFFSET(HH_513[[#This Row],[Cumulative]],-1,0),0)</f>
        <v>38459.840000000004</v>
      </c>
    </row>
    <row r="53" spans="11:14" s="50" customFormat="1" x14ac:dyDescent="0.25">
      <c r="K53" s="166">
        <v>250500</v>
      </c>
      <c r="L53" s="167">
        <v>0.35</v>
      </c>
      <c r="M53" s="164">
        <f ca="1">IFERROR(ROUND((HH_513[[#This Row],[From]]-OFFSET(HH_513[[#This Row],[From]],-1,0))*OFFSET(HH_513[[#This Row],[Cumulative]],-1,-1),2)+OFFSET(HH_513[[#This Row],[Cumulative]],-1,0),0)</f>
        <v>55483.840000000004</v>
      </c>
      <c r="N53" s="164"/>
    </row>
    <row r="54" spans="11:14" s="50" customFormat="1" x14ac:dyDescent="0.25">
      <c r="K54" s="166">
        <v>626350</v>
      </c>
      <c r="L54" s="168">
        <v>0.37</v>
      </c>
      <c r="M54" s="164">
        <f ca="1">IFERROR(ROUND((HH_513[[#This Row],[From]]-OFFSET(HH_513[[#This Row],[From]],-1,0))*OFFSET(HH_513[[#This Row],[Cumulative]],-1,-1),2)+OFFSET(HH_513[[#This Row],[Cumulative]],-1,0),0)</f>
        <v>187031.34</v>
      </c>
      <c r="N54" s="164"/>
    </row>
    <row r="55" spans="11:14" s="50" customFormat="1" x14ac:dyDescent="0.25">
      <c r="L55" s="166"/>
      <c r="M55" s="167"/>
      <c r="N55" s="164"/>
    </row>
    <row r="56" spans="11:14" s="50" customFormat="1" x14ac:dyDescent="0.25">
      <c r="L56" s="166"/>
      <c r="M56" s="167"/>
      <c r="N56" s="164"/>
    </row>
    <row r="57" spans="11:14" s="50" customFormat="1" x14ac:dyDescent="0.25">
      <c r="L57" s="166"/>
      <c r="M57" s="167"/>
      <c r="N57" s="164"/>
    </row>
    <row r="58" spans="11:14" s="50" customFormat="1" x14ac:dyDescent="0.25">
      <c r="L58" s="166"/>
      <c r="M58" s="168"/>
      <c r="N58" s="164"/>
    </row>
    <row r="59" spans="11:14" s="50" customFormat="1" x14ac:dyDescent="0.25"/>
    <row r="60" spans="11:14" s="50" customFormat="1" x14ac:dyDescent="0.25">
      <c r="K60" s="50" t="s">
        <v>12</v>
      </c>
      <c r="L60" s="50">
        <v>15000</v>
      </c>
    </row>
    <row r="61" spans="11:14" s="50" customFormat="1" x14ac:dyDescent="0.25">
      <c r="K61" s="50" t="s">
        <v>0</v>
      </c>
      <c r="L61" s="50">
        <v>30000</v>
      </c>
    </row>
    <row r="62" spans="11:14" s="50" customFormat="1" x14ac:dyDescent="0.25">
      <c r="K62" s="50" t="s">
        <v>27</v>
      </c>
      <c r="L62" s="50">
        <v>15000</v>
      </c>
    </row>
    <row r="63" spans="11:14" s="50" customFormat="1" x14ac:dyDescent="0.25">
      <c r="K63" s="50" t="s">
        <v>55</v>
      </c>
      <c r="L63" s="50">
        <v>22500</v>
      </c>
    </row>
    <row r="64" spans="11:14" s="50" customFormat="1" x14ac:dyDescent="0.25"/>
    <row r="65" s="50" customFormat="1" x14ac:dyDescent="0.25"/>
    <row r="66" s="50" customFormat="1" x14ac:dyDescent="0.25"/>
    <row r="67" s="50" customFormat="1" x14ac:dyDescent="0.25"/>
    <row r="68" s="50" customFormat="1" x14ac:dyDescent="0.25"/>
    <row r="69" s="50" customFormat="1" x14ac:dyDescent="0.25"/>
    <row r="70" s="50" customFormat="1" x14ac:dyDescent="0.25"/>
    <row r="71" s="50" customFormat="1" x14ac:dyDescent="0.25"/>
    <row r="72" s="50" customFormat="1" x14ac:dyDescent="0.25"/>
    <row r="73" s="50" customFormat="1" x14ac:dyDescent="0.25"/>
    <row r="74" s="50" customFormat="1" x14ac:dyDescent="0.25"/>
    <row r="75" s="50" customFormat="1" x14ac:dyDescent="0.25"/>
    <row r="76" s="50" customFormat="1" x14ac:dyDescent="0.25"/>
    <row r="77" s="50" customFormat="1" x14ac:dyDescent="0.25"/>
    <row r="78" s="50" customFormat="1" x14ac:dyDescent="0.25"/>
    <row r="79" s="50" customFormat="1" x14ac:dyDescent="0.25"/>
    <row r="80" s="50" customFormat="1" x14ac:dyDescent="0.25"/>
    <row r="81" s="50" customFormat="1" x14ac:dyDescent="0.25"/>
    <row r="82" s="50" customFormat="1" x14ac:dyDescent="0.25"/>
    <row r="83" s="50" customFormat="1" x14ac:dyDescent="0.25"/>
    <row r="84" s="50" customFormat="1" x14ac:dyDescent="0.25"/>
    <row r="85" s="50" customFormat="1" x14ac:dyDescent="0.25"/>
    <row r="86" s="50" customFormat="1" x14ac:dyDescent="0.25"/>
    <row r="87" s="50" customFormat="1" x14ac:dyDescent="0.25"/>
    <row r="88" s="50" customFormat="1" x14ac:dyDescent="0.25"/>
    <row r="89" s="50" customFormat="1" x14ac:dyDescent="0.25"/>
    <row r="90" s="50" customFormat="1" x14ac:dyDescent="0.25"/>
    <row r="91" s="50" customFormat="1" x14ac:dyDescent="0.25"/>
    <row r="92" s="50" customFormat="1" x14ac:dyDescent="0.25"/>
    <row r="93" s="50" customFormat="1" x14ac:dyDescent="0.25"/>
    <row r="94" s="50" customFormat="1" x14ac:dyDescent="0.25"/>
    <row r="95" s="50" customFormat="1" x14ac:dyDescent="0.25"/>
    <row r="96" s="50" customFormat="1" x14ac:dyDescent="0.25"/>
    <row r="97" s="50" customFormat="1" x14ac:dyDescent="0.25"/>
    <row r="98" s="50" customFormat="1" x14ac:dyDescent="0.25"/>
    <row r="99" s="50" customFormat="1" x14ac:dyDescent="0.25"/>
    <row r="100" s="50" customFormat="1" x14ac:dyDescent="0.25"/>
    <row r="101" s="50" customFormat="1" x14ac:dyDescent="0.25"/>
    <row r="102" s="50" customFormat="1" x14ac:dyDescent="0.25"/>
    <row r="103" s="50" customFormat="1" x14ac:dyDescent="0.25"/>
    <row r="104" s="50" customFormat="1" x14ac:dyDescent="0.25"/>
    <row r="105" s="50" customFormat="1" x14ac:dyDescent="0.25"/>
    <row r="106" s="50" customFormat="1" x14ac:dyDescent="0.25"/>
    <row r="107" s="50" customFormat="1" x14ac:dyDescent="0.25"/>
    <row r="108" s="50" customFormat="1" x14ac:dyDescent="0.25"/>
    <row r="109" s="50" customFormat="1" x14ac:dyDescent="0.25"/>
    <row r="110" s="50" customFormat="1" x14ac:dyDescent="0.25"/>
    <row r="111" s="50" customFormat="1" x14ac:dyDescent="0.25"/>
    <row r="112" s="50" customFormat="1" x14ac:dyDescent="0.25"/>
    <row r="113" s="50" customFormat="1" x14ac:dyDescent="0.25"/>
    <row r="114" s="50" customFormat="1" x14ac:dyDescent="0.25"/>
    <row r="115" s="50" customFormat="1" x14ac:dyDescent="0.25"/>
    <row r="116" s="50" customFormat="1" x14ac:dyDescent="0.25"/>
    <row r="117" s="50" customFormat="1" x14ac:dyDescent="0.25"/>
    <row r="118" s="50" customFormat="1" x14ac:dyDescent="0.25"/>
    <row r="119" s="50" customFormat="1" x14ac:dyDescent="0.25"/>
    <row r="120" s="50" customFormat="1" x14ac:dyDescent="0.25"/>
  </sheetData>
  <sheetProtection algorithmName="SHA-512" hashValue="AZIXwGIzKCkVXiWpL2uksQ0wJPz30QzMM/XIZ3Gg4auD765N8xkN5RRY+SsxKelxGBKiEnhTjwgMlbrVLklNlg==" saltValue="y62HT8GmRnDpMcL0ZXadPw==" spinCount="100000" sheet="1" objects="1" scenarios="1"/>
  <mergeCells count="22">
    <mergeCell ref="Q32:AA32"/>
    <mergeCell ref="Q33:AA33"/>
    <mergeCell ref="R11:T11"/>
    <mergeCell ref="A1:B1"/>
    <mergeCell ref="C1:D1"/>
    <mergeCell ref="Q1:Y1"/>
    <mergeCell ref="Q3:X3"/>
    <mergeCell ref="Q29:W29"/>
    <mergeCell ref="A13:D13"/>
    <mergeCell ref="A15:C15"/>
    <mergeCell ref="A17:D17"/>
    <mergeCell ref="R17:T17"/>
    <mergeCell ref="A19:B19"/>
    <mergeCell ref="Q13:AB13"/>
    <mergeCell ref="A31:C31"/>
    <mergeCell ref="A33:D33"/>
    <mergeCell ref="C35:D35"/>
    <mergeCell ref="A21:B21"/>
    <mergeCell ref="A23:B23"/>
    <mergeCell ref="A25:D25"/>
    <mergeCell ref="A27:D27"/>
    <mergeCell ref="A29:D29"/>
  </mergeCells>
  <phoneticPr fontId="110" type="noConversion"/>
  <dataValidations disablePrompts="1" count="3">
    <dataValidation type="list" allowBlank="1" showInputMessage="1" showErrorMessage="1" sqref="L6" xr:uid="{9E74224E-2918-406B-B154-29F60673197E}">
      <formula1>"Single, MFJ, MFS, HH"</formula1>
    </dataValidation>
    <dataValidation type="list" allowBlank="1" showInputMessage="1" showErrorMessage="1" prompt="Single: Single_x000a_MFJ: Married Filing Jointly_x000a_MFS: Married Filing Separately_x000a_HH: Head of Household" sqref="E1" xr:uid="{F7B2C701-C339-4269-8E48-4F7F4093FDA6}">
      <formula1>"Single, MFJ, MFS, HH"</formula1>
    </dataValidation>
    <dataValidation type="list" allowBlank="1" showInputMessage="1" showErrorMessage="1" sqref="F1" xr:uid="{76461D52-69C3-4917-B5B3-5BB04BD7051A}">
      <formula1>$G$10:$G$22</formula1>
    </dataValidation>
  </dataValidations>
  <hyperlinks>
    <hyperlink ref="Q3" r:id="rId1" display="https://directpay.irs.gov/directpay/payment" xr:uid="{20103303-59E8-439B-B335-60845239664A}"/>
  </hyperlinks>
  <pageMargins left="0.7" right="0.7" top="0.75" bottom="0.75" header="0.3" footer="0.3"/>
  <pageSetup orientation="landscape" r:id="rId2"/>
  <drawing r:id="rId3"/>
  <legacyDrawing r:id="rId4"/>
  <tableParts count="4">
    <tablePart r:id="rId5"/>
    <tablePart r:id="rId6"/>
    <tablePart r:id="rId7"/>
    <tablePart r:id="rId8"/>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7CA1-16FD-472D-BBE3-CFCA9E653BEC}">
  <sheetPr codeName="Sheet5"/>
  <dimension ref="A1:CB27"/>
  <sheetViews>
    <sheetView workbookViewId="0">
      <selection activeCell="J19" sqref="J19"/>
    </sheetView>
  </sheetViews>
  <sheetFormatPr defaultRowHeight="15" x14ac:dyDescent="0.25"/>
  <cols>
    <col min="1" max="6" width="4.5703125" style="50" customWidth="1"/>
    <col min="7" max="7" width="11" style="50" customWidth="1"/>
    <col min="8" max="12" width="4.5703125" style="50" customWidth="1"/>
    <col min="13" max="15" width="1.85546875" style="50" customWidth="1"/>
    <col min="16" max="91" width="4.5703125" style="50" customWidth="1"/>
    <col min="92" max="16384" width="9.140625" style="50"/>
  </cols>
  <sheetData>
    <row r="1" spans="1:80" x14ac:dyDescent="0.25">
      <c r="A1" s="1029" t="s">
        <v>177</v>
      </c>
      <c r="B1" s="1029"/>
      <c r="C1" s="1029"/>
      <c r="D1" s="1029"/>
      <c r="E1" s="1029"/>
      <c r="F1" s="1029"/>
      <c r="G1" s="1029"/>
      <c r="H1" s="1029"/>
      <c r="I1" s="1029"/>
      <c r="J1" s="1029"/>
      <c r="K1" s="1029"/>
      <c r="L1" s="1029"/>
      <c r="M1" s="1029"/>
      <c r="N1" s="823"/>
      <c r="O1" s="823"/>
      <c r="P1" s="823"/>
      <c r="Q1" s="823"/>
      <c r="R1" s="823"/>
      <c r="S1" s="823"/>
      <c r="T1" s="823"/>
      <c r="U1" s="823"/>
      <c r="V1" s="823"/>
      <c r="BL1" s="1029" t="s">
        <v>44</v>
      </c>
      <c r="BM1" s="1029"/>
      <c r="BN1" s="1029"/>
      <c r="BO1" s="1029"/>
      <c r="BP1" s="1029"/>
      <c r="BQ1" s="1029"/>
      <c r="BR1" s="1029"/>
      <c r="BS1" s="1029"/>
      <c r="BT1" s="1029"/>
      <c r="BU1" s="1029"/>
      <c r="BV1" s="1029"/>
      <c r="BW1" s="1029"/>
      <c r="BX1" s="1029"/>
      <c r="BY1" s="1029"/>
      <c r="BZ1" s="1029"/>
      <c r="CA1" s="1029"/>
      <c r="CB1" s="1029"/>
    </row>
    <row r="3" spans="1:80" x14ac:dyDescent="0.25">
      <c r="A3" s="679" t="s">
        <v>176</v>
      </c>
      <c r="B3" s="525"/>
      <c r="C3" s="525"/>
      <c r="D3" s="525"/>
      <c r="E3" s="525"/>
      <c r="F3" s="525"/>
      <c r="G3" s="526"/>
      <c r="J3" s="1085">
        <f>'2025 Tax Estimator'!B11</f>
        <v>0</v>
      </c>
      <c r="K3" s="1086"/>
      <c r="L3" s="1086"/>
      <c r="M3" s="1086"/>
      <c r="N3" s="1086"/>
      <c r="O3" s="1087"/>
      <c r="Q3" s="1083" t="e">
        <f ca="1">'2025 Tax Estimator'!G35</f>
        <v>#N/A</v>
      </c>
      <c r="R3" s="1084"/>
      <c r="S3" s="1090" t="s">
        <v>175</v>
      </c>
      <c r="T3" s="1075"/>
      <c r="U3" s="1075"/>
      <c r="V3" s="1076"/>
    </row>
    <row r="5" spans="1:80" x14ac:dyDescent="0.25">
      <c r="A5" s="679" t="s">
        <v>174</v>
      </c>
      <c r="B5" s="525"/>
      <c r="C5" s="525"/>
      <c r="D5" s="525"/>
      <c r="E5" s="525"/>
      <c r="F5" s="525"/>
      <c r="G5" s="526"/>
      <c r="J5" s="1071">
        <v>0</v>
      </c>
      <c r="K5" s="1072"/>
      <c r="L5" s="1072"/>
      <c r="M5" s="1072"/>
      <c r="N5" s="1072"/>
      <c r="O5" s="1073"/>
      <c r="Q5" s="1080" t="e">
        <f ca="1">J5*Q3</f>
        <v>#N/A</v>
      </c>
      <c r="R5" s="1081"/>
      <c r="S5" s="1081"/>
      <c r="T5" s="1081"/>
      <c r="U5" s="1081"/>
      <c r="V5" s="1082"/>
    </row>
    <row r="6" spans="1:80" x14ac:dyDescent="0.25">
      <c r="A6" s="148" t="s">
        <v>173</v>
      </c>
      <c r="J6" s="1088" t="s">
        <v>213</v>
      </c>
      <c r="K6" s="1089"/>
      <c r="L6" s="1089"/>
      <c r="M6" s="1089"/>
      <c r="N6" s="1089"/>
      <c r="O6" s="1089"/>
      <c r="Q6" s="144"/>
      <c r="R6" s="144"/>
      <c r="S6" s="144"/>
      <c r="T6" s="144"/>
      <c r="U6" s="144"/>
      <c r="V6" s="144"/>
    </row>
    <row r="7" spans="1:80" ht="6" customHeight="1" x14ac:dyDescent="0.25">
      <c r="Q7" s="144"/>
      <c r="R7" s="144"/>
      <c r="S7" s="144"/>
      <c r="T7" s="144"/>
      <c r="U7" s="144"/>
      <c r="V7" s="144"/>
    </row>
    <row r="8" spans="1:80" x14ac:dyDescent="0.25">
      <c r="A8" s="679" t="s">
        <v>172</v>
      </c>
      <c r="B8" s="525"/>
      <c r="C8" s="525"/>
      <c r="D8" s="525"/>
      <c r="E8" s="525"/>
      <c r="F8" s="525"/>
      <c r="G8" s="526"/>
      <c r="J8" s="1071">
        <v>7500</v>
      </c>
      <c r="K8" s="1072"/>
      <c r="L8" s="1072"/>
      <c r="M8" s="1072"/>
      <c r="N8" s="1072"/>
      <c r="O8" s="1073"/>
      <c r="Q8" s="1080" t="e">
        <f ca="1">J8*Q3</f>
        <v>#N/A</v>
      </c>
      <c r="R8" s="1081"/>
      <c r="S8" s="1081"/>
      <c r="T8" s="1081"/>
      <c r="U8" s="1081"/>
      <c r="V8" s="1082"/>
    </row>
    <row r="9" spans="1:80" x14ac:dyDescent="0.25">
      <c r="A9" s="147"/>
      <c r="B9" s="147"/>
      <c r="C9" s="147"/>
      <c r="D9" s="147"/>
      <c r="E9" s="147"/>
      <c r="F9" s="147"/>
      <c r="G9" s="147"/>
      <c r="J9" s="146"/>
      <c r="K9" s="146"/>
      <c r="L9" s="146"/>
      <c r="M9" s="146"/>
      <c r="N9" s="146"/>
      <c r="O9" s="146"/>
      <c r="Q9" s="145"/>
      <c r="R9" s="145"/>
      <c r="S9" s="145"/>
      <c r="T9" s="145"/>
      <c r="U9" s="145"/>
      <c r="V9" s="145"/>
    </row>
    <row r="10" spans="1:80" x14ac:dyDescent="0.25">
      <c r="A10" s="679" t="s">
        <v>171</v>
      </c>
      <c r="B10" s="525"/>
      <c r="C10" s="525"/>
      <c r="D10" s="525"/>
      <c r="E10" s="525"/>
      <c r="F10" s="525"/>
      <c r="G10" s="526"/>
      <c r="J10" s="1071">
        <v>7000</v>
      </c>
      <c r="K10" s="1072"/>
      <c r="L10" s="1072"/>
      <c r="M10" s="1072"/>
      <c r="N10" s="1072"/>
      <c r="O10" s="1073"/>
      <c r="Q10" s="1080" t="e">
        <f ca="1">J10*Q3</f>
        <v>#N/A</v>
      </c>
      <c r="R10" s="1081"/>
      <c r="S10" s="1081"/>
      <c r="T10" s="1081"/>
      <c r="U10" s="1081"/>
      <c r="V10" s="1082"/>
    </row>
    <row r="11" spans="1:80" x14ac:dyDescent="0.25">
      <c r="A11" s="147"/>
      <c r="B11" s="147"/>
      <c r="C11" s="147"/>
      <c r="D11" s="147"/>
      <c r="E11" s="147"/>
      <c r="F11" s="147"/>
      <c r="G11" s="147"/>
      <c r="J11" s="146"/>
      <c r="K11" s="146"/>
      <c r="L11" s="146"/>
      <c r="M11" s="146"/>
      <c r="N11" s="146"/>
      <c r="O11" s="146"/>
      <c r="Q11" s="145"/>
      <c r="R11" s="145"/>
      <c r="S11" s="145"/>
      <c r="T11" s="145"/>
      <c r="U11" s="145"/>
      <c r="V11" s="145"/>
    </row>
    <row r="12" spans="1:80" x14ac:dyDescent="0.25">
      <c r="A12" s="679" t="s">
        <v>170</v>
      </c>
      <c r="B12" s="525"/>
      <c r="C12" s="525"/>
      <c r="D12" s="525"/>
      <c r="E12" s="525"/>
      <c r="F12" s="525"/>
      <c r="G12" s="526"/>
      <c r="J12" s="1071">
        <v>8000</v>
      </c>
      <c r="K12" s="1072"/>
      <c r="L12" s="1072"/>
      <c r="M12" s="1072"/>
      <c r="N12" s="1072"/>
      <c r="O12" s="1073"/>
      <c r="Q12" s="1080" t="e">
        <f ca="1">J12*Q3</f>
        <v>#N/A</v>
      </c>
      <c r="R12" s="1081"/>
      <c r="S12" s="1081"/>
      <c r="T12" s="1081"/>
      <c r="U12" s="1081"/>
      <c r="V12" s="1082"/>
    </row>
    <row r="13" spans="1:80" x14ac:dyDescent="0.25">
      <c r="Q13" s="144"/>
      <c r="R13" s="144"/>
      <c r="S13" s="144"/>
      <c r="T13" s="144"/>
      <c r="U13" s="144"/>
      <c r="V13" s="144"/>
    </row>
    <row r="14" spans="1:80" x14ac:dyDescent="0.25">
      <c r="A14" s="679" t="s">
        <v>169</v>
      </c>
      <c r="B14" s="525"/>
      <c r="C14" s="525"/>
      <c r="D14" s="525"/>
      <c r="E14" s="525"/>
      <c r="F14" s="525"/>
      <c r="G14" s="526"/>
      <c r="J14" s="1071">
        <v>7300</v>
      </c>
      <c r="K14" s="1072"/>
      <c r="L14" s="1072"/>
      <c r="M14" s="1072"/>
      <c r="N14" s="1072"/>
      <c r="O14" s="1073"/>
      <c r="Q14" s="1080" t="e">
        <f ca="1">J14*Q3</f>
        <v>#N/A</v>
      </c>
      <c r="R14" s="1081"/>
      <c r="S14" s="1081"/>
      <c r="T14" s="1081"/>
      <c r="U14" s="1081"/>
      <c r="V14" s="1082"/>
    </row>
    <row r="15" spans="1:80" x14ac:dyDescent="0.25">
      <c r="Q15" s="144"/>
      <c r="R15" s="144"/>
      <c r="S15" s="144"/>
      <c r="T15" s="144"/>
      <c r="U15" s="144"/>
      <c r="V15" s="144"/>
    </row>
    <row r="16" spans="1:80" x14ac:dyDescent="0.25">
      <c r="A16" s="679" t="s">
        <v>168</v>
      </c>
      <c r="B16" s="525"/>
      <c r="C16" s="525"/>
      <c r="D16" s="525"/>
      <c r="E16" s="525"/>
      <c r="F16" s="525"/>
      <c r="G16" s="526"/>
      <c r="J16" s="1071">
        <v>7000</v>
      </c>
      <c r="K16" s="1072"/>
      <c r="L16" s="1072"/>
      <c r="M16" s="1072"/>
      <c r="N16" s="1072"/>
      <c r="O16" s="1073"/>
      <c r="Q16" s="1080" t="e">
        <f ca="1">J16*Q3</f>
        <v>#N/A</v>
      </c>
      <c r="R16" s="1081"/>
      <c r="S16" s="1081"/>
      <c r="T16" s="1081"/>
      <c r="U16" s="1081"/>
      <c r="V16" s="1082"/>
    </row>
    <row r="17" spans="1:22" x14ac:dyDescent="0.25">
      <c r="J17" s="50" t="s">
        <v>167</v>
      </c>
      <c r="Q17" s="144"/>
      <c r="R17" s="144"/>
      <c r="S17" s="144"/>
      <c r="T17" s="144"/>
      <c r="U17" s="144"/>
      <c r="V17" s="144"/>
    </row>
    <row r="18" spans="1:22" x14ac:dyDescent="0.25">
      <c r="A18" s="679" t="s">
        <v>166</v>
      </c>
      <c r="B18" s="525"/>
      <c r="C18" s="525"/>
      <c r="D18" s="525"/>
      <c r="E18" s="525"/>
      <c r="F18" s="525"/>
      <c r="G18" s="526"/>
      <c r="J18" s="1071">
        <v>3050</v>
      </c>
      <c r="K18" s="1072"/>
      <c r="L18" s="1072"/>
      <c r="M18" s="1072"/>
      <c r="N18" s="1072"/>
      <c r="O18" s="1073"/>
      <c r="Q18" s="1080" t="e">
        <f ca="1">J18*Q3</f>
        <v>#N/A</v>
      </c>
      <c r="R18" s="1081"/>
      <c r="S18" s="1081"/>
      <c r="T18" s="1081"/>
      <c r="U18" s="1081"/>
      <c r="V18" s="1082"/>
    </row>
    <row r="19" spans="1:22" x14ac:dyDescent="0.25">
      <c r="Q19" s="144"/>
      <c r="R19" s="144"/>
      <c r="S19" s="144"/>
      <c r="T19" s="144"/>
      <c r="U19" s="144"/>
      <c r="V19" s="144"/>
    </row>
    <row r="20" spans="1:22" x14ac:dyDescent="0.25">
      <c r="A20" s="679" t="s">
        <v>165</v>
      </c>
      <c r="B20" s="525"/>
      <c r="C20" s="525"/>
      <c r="D20" s="525"/>
      <c r="E20" s="525"/>
      <c r="F20" s="525"/>
      <c r="G20" s="526"/>
      <c r="J20" s="1071">
        <v>0</v>
      </c>
      <c r="K20" s="1072"/>
      <c r="L20" s="1072"/>
      <c r="M20" s="1072"/>
      <c r="N20" s="1072"/>
      <c r="O20" s="1073"/>
      <c r="Q20" s="1080" t="e">
        <f ca="1">J20*Q3</f>
        <v>#N/A</v>
      </c>
      <c r="R20" s="1081"/>
      <c r="S20" s="1081"/>
      <c r="T20" s="1081"/>
      <c r="U20" s="1081"/>
      <c r="V20" s="1082"/>
    </row>
    <row r="21" spans="1:22" ht="15" customHeight="1" x14ac:dyDescent="0.25">
      <c r="J21" s="50" t="s">
        <v>164</v>
      </c>
      <c r="Q21" s="144"/>
      <c r="R21" s="144"/>
      <c r="S21" s="144"/>
      <c r="T21" s="144"/>
      <c r="U21" s="144"/>
      <c r="V21" s="144"/>
    </row>
    <row r="22" spans="1:22" x14ac:dyDescent="0.25">
      <c r="A22" s="679" t="s">
        <v>163</v>
      </c>
      <c r="B22" s="525"/>
      <c r="C22" s="525"/>
      <c r="D22" s="525"/>
      <c r="E22" s="525"/>
      <c r="F22" s="525"/>
      <c r="G22" s="526"/>
      <c r="J22" s="1071">
        <f>315*12</f>
        <v>3780</v>
      </c>
      <c r="K22" s="1072"/>
      <c r="L22" s="1072"/>
      <c r="M22" s="1072"/>
      <c r="N22" s="1072"/>
      <c r="O22" s="1073"/>
      <c r="Q22" s="1080" t="e">
        <f ca="1">J22*Q3</f>
        <v>#N/A</v>
      </c>
      <c r="R22" s="1081"/>
      <c r="S22" s="1081"/>
      <c r="T22" s="1081"/>
      <c r="U22" s="1081"/>
      <c r="V22" s="1082"/>
    </row>
    <row r="23" spans="1:22" x14ac:dyDescent="0.25">
      <c r="J23" s="50" t="s">
        <v>162</v>
      </c>
      <c r="Q23" s="144"/>
      <c r="R23" s="144"/>
      <c r="S23" s="144"/>
      <c r="T23" s="144"/>
      <c r="U23" s="144"/>
      <c r="V23" s="144"/>
    </row>
    <row r="24" spans="1:22" x14ac:dyDescent="0.25">
      <c r="A24" s="679" t="s">
        <v>161</v>
      </c>
      <c r="B24" s="525"/>
      <c r="C24" s="525"/>
      <c r="D24" s="525"/>
      <c r="E24" s="525"/>
      <c r="F24" s="525"/>
      <c r="G24" s="526"/>
      <c r="J24" s="1071">
        <v>0</v>
      </c>
      <c r="K24" s="1072"/>
      <c r="L24" s="1072"/>
      <c r="M24" s="1072"/>
      <c r="N24" s="1072"/>
      <c r="O24" s="1073"/>
      <c r="Q24" s="1080" t="e">
        <f ca="1">J24*Q3</f>
        <v>#N/A</v>
      </c>
      <c r="R24" s="1081"/>
      <c r="S24" s="1081"/>
      <c r="T24" s="1081"/>
      <c r="U24" s="1081"/>
      <c r="V24" s="1082"/>
    </row>
    <row r="25" spans="1:22" x14ac:dyDescent="0.25">
      <c r="Q25" s="144"/>
      <c r="R25" s="144"/>
      <c r="S25" s="144"/>
      <c r="T25" s="144"/>
      <c r="U25" s="144"/>
      <c r="V25" s="144"/>
    </row>
    <row r="26" spans="1:22" x14ac:dyDescent="0.25">
      <c r="Q26" s="144"/>
      <c r="R26" s="144"/>
      <c r="S26" s="144"/>
      <c r="T26" s="144"/>
      <c r="U26" s="144"/>
      <c r="V26" s="144"/>
    </row>
    <row r="27" spans="1:22" x14ac:dyDescent="0.25">
      <c r="A27" s="1074" t="s">
        <v>160</v>
      </c>
      <c r="B27" s="1075"/>
      <c r="C27" s="1075"/>
      <c r="D27" s="1075"/>
      <c r="E27" s="1075"/>
      <c r="F27" s="1075"/>
      <c r="G27" s="1075"/>
      <c r="H27" s="1075"/>
      <c r="I27" s="1075"/>
      <c r="J27" s="1075"/>
      <c r="K27" s="1075"/>
      <c r="L27" s="1075"/>
      <c r="M27" s="1075"/>
      <c r="N27" s="1075"/>
      <c r="O27" s="1075"/>
      <c r="P27" s="1076"/>
      <c r="Q27" s="1077" t="e">
        <f ca="1">SUM(Q5:V26)</f>
        <v>#N/A</v>
      </c>
      <c r="R27" s="1078"/>
      <c r="S27" s="1078"/>
      <c r="T27" s="1078"/>
      <c r="U27" s="1078"/>
      <c r="V27" s="1079"/>
    </row>
  </sheetData>
  <sheetProtection algorithmName="SHA-512" hashValue="ylUbVoIvvC0AMTNXnQs99wKZcHu8rVxgOAGRow8480Ituvdqk6lp78MPh647UB8RX1w3C+voBYSgLG/wNsHq8w==" saltValue="Vd4gsDQMvzw7wgFC1GvK9w==" spinCount="100000" sheet="1" objects="1" scenarios="1"/>
  <mergeCells count="39">
    <mergeCell ref="BL1:CB1"/>
    <mergeCell ref="A3:G3"/>
    <mergeCell ref="A5:G5"/>
    <mergeCell ref="A8:G8"/>
    <mergeCell ref="S3:V3"/>
    <mergeCell ref="Q5:V5"/>
    <mergeCell ref="Q8:V8"/>
    <mergeCell ref="J10:O10"/>
    <mergeCell ref="A12:G12"/>
    <mergeCell ref="A1:V1"/>
    <mergeCell ref="Q3:R3"/>
    <mergeCell ref="J3:O3"/>
    <mergeCell ref="J5:O5"/>
    <mergeCell ref="J8:O8"/>
    <mergeCell ref="J6:O6"/>
    <mergeCell ref="Q10:V10"/>
    <mergeCell ref="Q12:V12"/>
    <mergeCell ref="J12:O12"/>
    <mergeCell ref="A20:G20"/>
    <mergeCell ref="A22:G22"/>
    <mergeCell ref="A24:G24"/>
    <mergeCell ref="A10:G10"/>
    <mergeCell ref="A14:G14"/>
    <mergeCell ref="J14:O14"/>
    <mergeCell ref="A27:P27"/>
    <mergeCell ref="Q27:V27"/>
    <mergeCell ref="Q14:V14"/>
    <mergeCell ref="Q16:V16"/>
    <mergeCell ref="Q18:V18"/>
    <mergeCell ref="Q20:V20"/>
    <mergeCell ref="Q22:V22"/>
    <mergeCell ref="Q24:V24"/>
    <mergeCell ref="J18:O18"/>
    <mergeCell ref="J20:O20"/>
    <mergeCell ref="J16:O16"/>
    <mergeCell ref="J22:O22"/>
    <mergeCell ref="J24:O24"/>
    <mergeCell ref="A16:G16"/>
    <mergeCell ref="A18:G1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00FE-ED18-4E2E-854E-F150B82B437F}">
  <sheetPr codeName="Sheet6"/>
  <dimension ref="A1:CB35"/>
  <sheetViews>
    <sheetView zoomScale="124" zoomScaleNormal="124" workbookViewId="0">
      <selection activeCell="AA24" sqref="AA24"/>
    </sheetView>
  </sheetViews>
  <sheetFormatPr defaultRowHeight="15" x14ac:dyDescent="0.25"/>
  <cols>
    <col min="1" max="6" width="4.5703125" style="50" customWidth="1"/>
    <col min="7" max="7" width="11" style="50" customWidth="1"/>
    <col min="8" max="12" width="4.5703125" style="50" customWidth="1"/>
    <col min="13" max="15" width="1.85546875" style="50" customWidth="1"/>
    <col min="16" max="23" width="4.5703125" style="50" customWidth="1"/>
    <col min="24" max="24" width="8.5703125" style="50" customWidth="1"/>
    <col min="25" max="91" width="4.5703125" style="50" customWidth="1"/>
    <col min="92" max="16384" width="9.140625" style="50"/>
  </cols>
  <sheetData>
    <row r="1" spans="1:80" x14ac:dyDescent="0.25">
      <c r="A1" s="1029" t="s">
        <v>190</v>
      </c>
      <c r="B1" s="1029"/>
      <c r="C1" s="1029"/>
      <c r="D1" s="1029"/>
      <c r="E1" s="1029"/>
      <c r="F1" s="1029"/>
      <c r="G1" s="1029"/>
      <c r="H1" s="1029"/>
      <c r="I1" s="1029"/>
      <c r="J1" s="1029"/>
      <c r="K1" s="1029"/>
      <c r="L1" s="1029"/>
      <c r="M1" s="1029"/>
      <c r="N1" s="823"/>
      <c r="O1" s="823"/>
      <c r="P1" s="823"/>
      <c r="Q1" s="823"/>
      <c r="R1" s="823"/>
      <c r="S1" s="823"/>
      <c r="T1" s="823"/>
      <c r="U1" s="823"/>
      <c r="V1" s="823"/>
      <c r="BL1" s="1029" t="s">
        <v>44</v>
      </c>
      <c r="BM1" s="1029"/>
      <c r="BN1" s="1029"/>
      <c r="BO1" s="1029"/>
      <c r="BP1" s="1029"/>
      <c r="BQ1" s="1029"/>
      <c r="BR1" s="1029"/>
      <c r="BS1" s="1029"/>
      <c r="BT1" s="1029"/>
      <c r="BU1" s="1029"/>
      <c r="BV1" s="1029"/>
      <c r="BW1" s="1029"/>
      <c r="BX1" s="1029"/>
      <c r="BY1" s="1029"/>
      <c r="BZ1" s="1029"/>
      <c r="CA1" s="1029"/>
      <c r="CB1" s="1029"/>
    </row>
    <row r="3" spans="1:80" x14ac:dyDescent="0.25">
      <c r="A3" s="679" t="s">
        <v>189</v>
      </c>
      <c r="B3" s="525"/>
      <c r="C3" s="525"/>
      <c r="D3" s="525"/>
      <c r="E3" s="525"/>
      <c r="F3" s="525"/>
      <c r="G3" s="526"/>
      <c r="J3" s="1085">
        <f>'YTD- 2025'!AC53+'YTD- 2025'!AC39</f>
        <v>0</v>
      </c>
      <c r="K3" s="1086"/>
      <c r="L3" s="1086"/>
      <c r="M3" s="1086"/>
      <c r="N3" s="1086"/>
      <c r="O3" s="1087"/>
      <c r="Q3" s="1083" t="e">
        <f ca="1">'2025 Tax Estimator'!G35</f>
        <v>#N/A</v>
      </c>
      <c r="R3" s="1084"/>
      <c r="S3" s="1090" t="s">
        <v>175</v>
      </c>
      <c r="T3" s="1075"/>
      <c r="U3" s="1075"/>
      <c r="V3" s="1076"/>
    </row>
    <row r="5" spans="1:80" x14ac:dyDescent="0.25">
      <c r="A5" s="679" t="s">
        <v>188</v>
      </c>
      <c r="B5" s="525"/>
      <c r="C5" s="525"/>
      <c r="D5" s="525"/>
      <c r="E5" s="525"/>
      <c r="F5" s="525"/>
      <c r="G5" s="526"/>
      <c r="J5" s="1071">
        <f>'YTD- 2025'!AC39</f>
        <v>0</v>
      </c>
      <c r="K5" s="1072"/>
      <c r="L5" s="1072"/>
      <c r="M5" s="1072"/>
      <c r="N5" s="1072"/>
      <c r="O5" s="1073"/>
      <c r="Q5" s="1080">
        <v>0</v>
      </c>
      <c r="R5" s="1081"/>
      <c r="S5" s="1081"/>
      <c r="T5" s="1081"/>
      <c r="U5" s="1081"/>
      <c r="V5" s="1082"/>
    </row>
    <row r="6" spans="1:80" x14ac:dyDescent="0.25">
      <c r="A6" s="148" t="s">
        <v>44</v>
      </c>
      <c r="Q6" s="144"/>
      <c r="R6" s="144"/>
      <c r="S6" s="144"/>
      <c r="T6" s="144"/>
      <c r="U6" s="144"/>
      <c r="V6" s="144"/>
    </row>
    <row r="7" spans="1:80" ht="6" customHeight="1" x14ac:dyDescent="0.25">
      <c r="Q7" s="144"/>
      <c r="R7" s="144"/>
      <c r="S7" s="144"/>
      <c r="T7" s="144"/>
      <c r="U7" s="144"/>
      <c r="V7" s="144"/>
    </row>
    <row r="8" spans="1:80" x14ac:dyDescent="0.25">
      <c r="A8" s="679" t="s">
        <v>187</v>
      </c>
      <c r="B8" s="525"/>
      <c r="C8" s="525"/>
      <c r="D8" s="525"/>
      <c r="E8" s="525"/>
      <c r="F8" s="525"/>
      <c r="G8" s="526"/>
      <c r="J8" s="1071">
        <f>'YTD- 2025'!AC43</f>
        <v>0</v>
      </c>
      <c r="K8" s="1072"/>
      <c r="L8" s="1072"/>
      <c r="M8" s="1072"/>
      <c r="N8" s="1072"/>
      <c r="O8" s="1073"/>
      <c r="Q8" s="1080" t="e">
        <f ca="1">J8*Q3</f>
        <v>#N/A</v>
      </c>
      <c r="R8" s="1081"/>
      <c r="S8" s="1081"/>
      <c r="T8" s="1081"/>
      <c r="U8" s="1081"/>
      <c r="V8" s="1082"/>
    </row>
    <row r="9" spans="1:80" x14ac:dyDescent="0.25">
      <c r="A9" s="147"/>
      <c r="B9" s="147"/>
      <c r="C9" s="147"/>
      <c r="D9" s="147"/>
      <c r="E9" s="147"/>
      <c r="F9" s="147"/>
      <c r="G9" s="147"/>
      <c r="J9" s="146"/>
      <c r="K9" s="146"/>
      <c r="L9" s="146"/>
      <c r="M9" s="146"/>
      <c r="N9" s="146"/>
      <c r="O9" s="146"/>
      <c r="Q9" s="145"/>
      <c r="R9" s="145"/>
      <c r="S9" s="145"/>
      <c r="T9" s="145"/>
      <c r="U9" s="145"/>
      <c r="V9" s="145"/>
    </row>
    <row r="10" spans="1:80" ht="15" customHeight="1" x14ac:dyDescent="0.25">
      <c r="A10" s="679" t="s">
        <v>186</v>
      </c>
      <c r="B10" s="525"/>
      <c r="C10" s="525"/>
      <c r="D10" s="525"/>
      <c r="E10" s="525"/>
      <c r="F10" s="525"/>
      <c r="G10" s="526"/>
      <c r="J10" s="1071">
        <f>J5*0.25</f>
        <v>0</v>
      </c>
      <c r="K10" s="1072"/>
      <c r="L10" s="1072"/>
      <c r="M10" s="1072"/>
      <c r="N10" s="1072"/>
      <c r="O10" s="1073"/>
      <c r="Q10" s="1080" t="e">
        <f ca="1">J10*Q3</f>
        <v>#N/A</v>
      </c>
      <c r="R10" s="1081"/>
      <c r="S10" s="1081"/>
      <c r="T10" s="1081"/>
      <c r="U10" s="1081"/>
      <c r="V10" s="1082"/>
    </row>
    <row r="11" spans="1:80" x14ac:dyDescent="0.25">
      <c r="A11" s="147"/>
      <c r="B11" s="147"/>
      <c r="C11" s="147"/>
      <c r="D11" s="147"/>
      <c r="E11" s="147"/>
      <c r="F11" s="147"/>
      <c r="G11" s="147"/>
      <c r="J11" s="146"/>
      <c r="K11" s="146"/>
      <c r="L11" s="146"/>
      <c r="M11" s="146"/>
      <c r="N11" s="146"/>
      <c r="O11" s="146"/>
      <c r="Q11" s="145"/>
      <c r="R11" s="145"/>
      <c r="S11" s="145"/>
      <c r="T11" s="145"/>
      <c r="U11" s="145"/>
      <c r="V11" s="145"/>
    </row>
    <row r="12" spans="1:80" x14ac:dyDescent="0.25">
      <c r="A12" s="679" t="s">
        <v>185</v>
      </c>
      <c r="B12" s="525"/>
      <c r="C12" s="525"/>
      <c r="D12" s="525"/>
      <c r="E12" s="525"/>
      <c r="F12" s="525"/>
      <c r="G12" s="526"/>
      <c r="J12" s="1071">
        <v>8000</v>
      </c>
      <c r="K12" s="1072"/>
      <c r="L12" s="1072"/>
      <c r="M12" s="1072"/>
      <c r="N12" s="1072"/>
      <c r="O12" s="1073"/>
      <c r="Q12" s="1080" t="e">
        <f ca="1">J12*Q3</f>
        <v>#N/A</v>
      </c>
      <c r="R12" s="1081"/>
      <c r="S12" s="1081"/>
      <c r="T12" s="1081"/>
      <c r="U12" s="1081"/>
      <c r="V12" s="1082"/>
    </row>
    <row r="13" spans="1:80" x14ac:dyDescent="0.25">
      <c r="Q13" s="144"/>
      <c r="R13" s="144"/>
      <c r="S13" s="144"/>
      <c r="T13" s="144"/>
      <c r="U13" s="144"/>
      <c r="V13" s="144"/>
    </row>
    <row r="14" spans="1:80" x14ac:dyDescent="0.25">
      <c r="A14" s="679" t="s">
        <v>169</v>
      </c>
      <c r="B14" s="525"/>
      <c r="C14" s="525"/>
      <c r="D14" s="525"/>
      <c r="E14" s="525"/>
      <c r="F14" s="525"/>
      <c r="G14" s="526"/>
      <c r="J14" s="1071">
        <v>7300</v>
      </c>
      <c r="K14" s="1072"/>
      <c r="L14" s="1072"/>
      <c r="M14" s="1072"/>
      <c r="N14" s="1072"/>
      <c r="O14" s="1073"/>
      <c r="Q14" s="1080" t="e">
        <f ca="1">J14*Q3</f>
        <v>#N/A</v>
      </c>
      <c r="R14" s="1081"/>
      <c r="S14" s="1081"/>
      <c r="T14" s="1081"/>
      <c r="U14" s="1081"/>
      <c r="V14" s="1082"/>
    </row>
    <row r="15" spans="1:80" x14ac:dyDescent="0.25">
      <c r="Q15" s="144"/>
      <c r="R15" s="144"/>
      <c r="S15" s="144"/>
      <c r="T15" s="144"/>
      <c r="U15" s="144"/>
      <c r="V15" s="144"/>
    </row>
    <row r="16" spans="1:80" x14ac:dyDescent="0.25">
      <c r="A16" s="679" t="s">
        <v>184</v>
      </c>
      <c r="B16" s="525"/>
      <c r="C16" s="525"/>
      <c r="D16" s="525"/>
      <c r="E16" s="525"/>
      <c r="F16" s="525"/>
      <c r="G16" s="526"/>
      <c r="J16" s="1071">
        <f>300*5</f>
        <v>1500</v>
      </c>
      <c r="K16" s="1072"/>
      <c r="L16" s="1072"/>
      <c r="M16" s="1072"/>
      <c r="N16" s="1072"/>
      <c r="O16" s="1073"/>
      <c r="Q16" s="1080" t="e">
        <f ca="1">J16*Q3</f>
        <v>#N/A</v>
      </c>
      <c r="R16" s="1081"/>
      <c r="S16" s="1081"/>
      <c r="T16" s="1081"/>
      <c r="U16" s="1081"/>
      <c r="V16" s="1082"/>
    </row>
    <row r="17" spans="1:24" x14ac:dyDescent="0.25">
      <c r="J17" s="50" t="s">
        <v>44</v>
      </c>
      <c r="Q17" s="144"/>
      <c r="R17" s="144"/>
      <c r="S17" s="144"/>
      <c r="T17" s="144"/>
      <c r="U17" s="144"/>
      <c r="V17" s="144"/>
    </row>
    <row r="18" spans="1:24" x14ac:dyDescent="0.25">
      <c r="A18" s="679" t="s">
        <v>183</v>
      </c>
      <c r="B18" s="525"/>
      <c r="C18" s="525"/>
      <c r="D18" s="525"/>
      <c r="E18" s="525"/>
      <c r="F18" s="525"/>
      <c r="G18" s="526"/>
      <c r="J18" s="1071">
        <v>24000</v>
      </c>
      <c r="K18" s="1072"/>
      <c r="L18" s="1072"/>
      <c r="M18" s="1072"/>
      <c r="N18" s="1072"/>
      <c r="O18" s="1073"/>
      <c r="Q18" s="1080" t="e">
        <f ca="1">J18*Q3</f>
        <v>#N/A</v>
      </c>
      <c r="R18" s="1081"/>
      <c r="S18" s="1081"/>
      <c r="T18" s="1081"/>
      <c r="U18" s="1081"/>
      <c r="V18" s="1082"/>
    </row>
    <row r="19" spans="1:24" x14ac:dyDescent="0.25">
      <c r="Q19" s="144"/>
      <c r="R19" s="144"/>
      <c r="S19" s="144"/>
      <c r="T19" s="144"/>
      <c r="U19" s="144"/>
      <c r="V19" s="144"/>
    </row>
    <row r="20" spans="1:24" x14ac:dyDescent="0.25">
      <c r="A20" s="679" t="s">
        <v>182</v>
      </c>
      <c r="B20" s="525"/>
      <c r="C20" s="525"/>
      <c r="D20" s="525"/>
      <c r="E20" s="525"/>
      <c r="F20" s="525"/>
      <c r="G20" s="526"/>
      <c r="J20" s="1071">
        <v>10500</v>
      </c>
      <c r="K20" s="1072"/>
      <c r="L20" s="1072"/>
      <c r="M20" s="1072"/>
      <c r="N20" s="1072"/>
      <c r="O20" s="1073"/>
      <c r="Q20" s="1080" t="e">
        <f ca="1">J20*Q3</f>
        <v>#N/A</v>
      </c>
      <c r="R20" s="1081"/>
      <c r="S20" s="1081"/>
      <c r="T20" s="1081"/>
      <c r="U20" s="1081"/>
      <c r="V20" s="1082"/>
    </row>
    <row r="21" spans="1:24" ht="15" customHeight="1" x14ac:dyDescent="0.25">
      <c r="Q21" s="144"/>
      <c r="R21" s="144"/>
      <c r="S21" s="144"/>
      <c r="T21" s="144"/>
      <c r="U21" s="144"/>
      <c r="V21" s="144"/>
    </row>
    <row r="22" spans="1:24" x14ac:dyDescent="0.25">
      <c r="A22" s="679" t="s">
        <v>163</v>
      </c>
      <c r="B22" s="525"/>
      <c r="C22" s="525"/>
      <c r="D22" s="525"/>
      <c r="E22" s="525"/>
      <c r="F22" s="525"/>
      <c r="G22" s="526"/>
      <c r="J22" s="1071">
        <v>0</v>
      </c>
      <c r="K22" s="1072"/>
      <c r="L22" s="1072"/>
      <c r="M22" s="1072"/>
      <c r="N22" s="1072"/>
      <c r="O22" s="1073"/>
      <c r="Q22" s="1080" t="e">
        <f ca="1">J22*Q3</f>
        <v>#N/A</v>
      </c>
      <c r="R22" s="1081"/>
      <c r="S22" s="1081"/>
      <c r="T22" s="1081"/>
      <c r="U22" s="1081"/>
      <c r="V22" s="1082"/>
    </row>
    <row r="23" spans="1:24" x14ac:dyDescent="0.25">
      <c r="Q23" s="144"/>
      <c r="R23" s="144"/>
      <c r="S23" s="144"/>
      <c r="T23" s="144"/>
      <c r="U23" s="144"/>
      <c r="V23" s="144"/>
    </row>
    <row r="24" spans="1:24" x14ac:dyDescent="0.25">
      <c r="A24" s="679" t="s">
        <v>161</v>
      </c>
      <c r="B24" s="525"/>
      <c r="C24" s="525"/>
      <c r="D24" s="525"/>
      <c r="E24" s="525"/>
      <c r="F24" s="525"/>
      <c r="G24" s="526"/>
      <c r="J24" s="1071">
        <v>0</v>
      </c>
      <c r="K24" s="1072"/>
      <c r="L24" s="1072"/>
      <c r="M24" s="1072"/>
      <c r="N24" s="1072"/>
      <c r="O24" s="1073"/>
      <c r="Q24" s="1080" t="e">
        <f ca="1">J24*Q3</f>
        <v>#N/A</v>
      </c>
      <c r="R24" s="1081"/>
      <c r="S24" s="1081"/>
      <c r="T24" s="1081"/>
      <c r="U24" s="1081"/>
      <c r="V24" s="1082"/>
    </row>
    <row r="25" spans="1:24" x14ac:dyDescent="0.25">
      <c r="Q25" s="144"/>
      <c r="R25" s="144"/>
      <c r="S25" s="144"/>
      <c r="T25" s="144"/>
      <c r="U25" s="144"/>
      <c r="V25" s="144"/>
    </row>
    <row r="26" spans="1:24" ht="15" customHeight="1" x14ac:dyDescent="0.25">
      <c r="A26" s="679" t="s">
        <v>181</v>
      </c>
      <c r="B26" s="525"/>
      <c r="C26" s="525"/>
      <c r="D26" s="525"/>
      <c r="E26" s="525"/>
      <c r="F26" s="525"/>
      <c r="G26" s="526"/>
      <c r="J26" s="1071">
        <f>(J3-J5-J10-J14-J16-J18-J22-J24)*0.2</f>
        <v>-6560</v>
      </c>
      <c r="K26" s="1072"/>
      <c r="L26" s="1072"/>
      <c r="M26" s="1072"/>
      <c r="N26" s="1072"/>
      <c r="O26" s="1073"/>
      <c r="Q26" s="1080" t="e">
        <f ca="1">(J26*0.2)*Q3</f>
        <v>#N/A</v>
      </c>
      <c r="R26" s="1081"/>
      <c r="S26" s="1081"/>
      <c r="T26" s="1081"/>
      <c r="U26" s="1081"/>
      <c r="V26" s="1082"/>
      <c r="X26" s="159"/>
    </row>
    <row r="27" spans="1:24" x14ac:dyDescent="0.25">
      <c r="Q27" s="144"/>
      <c r="R27" s="144"/>
      <c r="S27" s="144"/>
      <c r="T27" s="144"/>
      <c r="U27" s="144"/>
      <c r="V27" s="144"/>
    </row>
    <row r="28" spans="1:24" x14ac:dyDescent="0.25">
      <c r="Q28" s="144"/>
      <c r="R28" s="144"/>
      <c r="S28" s="144"/>
      <c r="T28" s="144"/>
      <c r="U28" s="144"/>
      <c r="V28" s="144"/>
    </row>
    <row r="29" spans="1:24" x14ac:dyDescent="0.25">
      <c r="A29" s="1074" t="s">
        <v>160</v>
      </c>
      <c r="B29" s="1075"/>
      <c r="C29" s="1075"/>
      <c r="D29" s="1075"/>
      <c r="E29" s="1075"/>
      <c r="F29" s="1075"/>
      <c r="G29" s="1075"/>
      <c r="H29" s="1075"/>
      <c r="I29" s="1075"/>
      <c r="J29" s="1075"/>
      <c r="K29" s="1075"/>
      <c r="L29" s="1075"/>
      <c r="M29" s="1075"/>
      <c r="N29" s="1075"/>
      <c r="O29" s="1075"/>
      <c r="P29" s="1076"/>
      <c r="Q29" s="1077" t="e">
        <f ca="1">SUM(Q5:V28)</f>
        <v>#N/A</v>
      </c>
      <c r="R29" s="1078"/>
      <c r="S29" s="1078"/>
      <c r="T29" s="1078"/>
      <c r="U29" s="1078"/>
      <c r="V29" s="1079"/>
    </row>
    <row r="31" spans="1:24" x14ac:dyDescent="0.25">
      <c r="A31" s="1074" t="s">
        <v>180</v>
      </c>
      <c r="B31" s="1075"/>
      <c r="C31" s="1075"/>
      <c r="D31" s="1075"/>
      <c r="E31" s="1075"/>
      <c r="F31" s="1075"/>
      <c r="G31" s="1075"/>
      <c r="H31" s="1075"/>
      <c r="I31" s="1075"/>
      <c r="J31" s="1075"/>
      <c r="K31" s="1075"/>
      <c r="L31" s="1075"/>
      <c r="M31" s="1075"/>
      <c r="N31" s="1075"/>
      <c r="O31" s="1075"/>
      <c r="P31" s="1076"/>
      <c r="Q31" s="1077">
        <f>J3*M33</f>
        <v>0</v>
      </c>
      <c r="R31" s="1078"/>
      <c r="S31" s="1078"/>
      <c r="T31" s="1078"/>
      <c r="U31" s="1078"/>
      <c r="V31" s="1079"/>
    </row>
    <row r="33" spans="1:22" x14ac:dyDescent="0.25">
      <c r="A33" s="1074" t="s">
        <v>179</v>
      </c>
      <c r="B33" s="423"/>
      <c r="C33" s="423"/>
      <c r="D33" s="423"/>
      <c r="E33" s="423"/>
      <c r="F33" s="423"/>
      <c r="G33" s="423"/>
      <c r="H33" s="423"/>
      <c r="I33" s="423"/>
      <c r="J33" s="423"/>
      <c r="K33" s="423"/>
      <c r="L33" s="423"/>
      <c r="M33" s="1090">
        <f>0.0765+0.006+0.003</f>
        <v>8.5500000000000007E-2</v>
      </c>
      <c r="N33" s="1091"/>
      <c r="O33" s="1091"/>
      <c r="P33" s="1092"/>
      <c r="Q33" s="1077">
        <f>J5*0.08</f>
        <v>0</v>
      </c>
      <c r="R33" s="1078"/>
      <c r="S33" s="1078"/>
      <c r="T33" s="1078"/>
      <c r="U33" s="1078"/>
      <c r="V33" s="1079"/>
    </row>
    <row r="35" spans="1:22" x14ac:dyDescent="0.25">
      <c r="A35" s="1074" t="s">
        <v>178</v>
      </c>
      <c r="B35" s="1075"/>
      <c r="C35" s="1075"/>
      <c r="D35" s="1075"/>
      <c r="E35" s="1075"/>
      <c r="F35" s="1075"/>
      <c r="G35" s="1075"/>
      <c r="H35" s="1075"/>
      <c r="I35" s="1075"/>
      <c r="J35" s="1075"/>
      <c r="K35" s="1075"/>
      <c r="L35" s="1075"/>
      <c r="M35" s="1075"/>
      <c r="N35" s="1075"/>
      <c r="O35" s="1075"/>
      <c r="P35" s="1076"/>
      <c r="Q35" s="1077" t="e">
        <f ca="1">Q29+Q31-Q33</f>
        <v>#N/A</v>
      </c>
      <c r="R35" s="1078"/>
      <c r="S35" s="1078"/>
      <c r="T35" s="1078"/>
      <c r="U35" s="1078"/>
      <c r="V35" s="1079"/>
    </row>
  </sheetData>
  <mergeCells count="48">
    <mergeCell ref="A1:V1"/>
    <mergeCell ref="BL1:CB1"/>
    <mergeCell ref="A3:G3"/>
    <mergeCell ref="J3:O3"/>
    <mergeCell ref="Q3:R3"/>
    <mergeCell ref="S3:V3"/>
    <mergeCell ref="A5:G5"/>
    <mergeCell ref="J5:O5"/>
    <mergeCell ref="Q5:V5"/>
    <mergeCell ref="A8:G8"/>
    <mergeCell ref="J8:O8"/>
    <mergeCell ref="Q8:V8"/>
    <mergeCell ref="A10:G10"/>
    <mergeCell ref="J10:O10"/>
    <mergeCell ref="Q10:V10"/>
    <mergeCell ref="A12:G12"/>
    <mergeCell ref="J12:O12"/>
    <mergeCell ref="Q12:V12"/>
    <mergeCell ref="A14:G14"/>
    <mergeCell ref="J14:O14"/>
    <mergeCell ref="Q14:V14"/>
    <mergeCell ref="A16:G16"/>
    <mergeCell ref="J16:O16"/>
    <mergeCell ref="Q16:V16"/>
    <mergeCell ref="Q24:V24"/>
    <mergeCell ref="A18:G18"/>
    <mergeCell ref="J18:O18"/>
    <mergeCell ref="Q18:V18"/>
    <mergeCell ref="A20:G20"/>
    <mergeCell ref="J20:O20"/>
    <mergeCell ref="Q20:V20"/>
    <mergeCell ref="A22:G22"/>
    <mergeCell ref="J22:O22"/>
    <mergeCell ref="Q22:V22"/>
    <mergeCell ref="A24:G24"/>
    <mergeCell ref="J24:O24"/>
    <mergeCell ref="A29:P29"/>
    <mergeCell ref="Q29:V29"/>
    <mergeCell ref="A26:G26"/>
    <mergeCell ref="J26:O26"/>
    <mergeCell ref="Q26:V26"/>
    <mergeCell ref="A35:P35"/>
    <mergeCell ref="Q35:V35"/>
    <mergeCell ref="A31:P31"/>
    <mergeCell ref="Q31:V31"/>
    <mergeCell ref="Q33:V33"/>
    <mergeCell ref="A33:L33"/>
    <mergeCell ref="M33:P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6DAA-7FDD-4966-82E0-40B0F5685AE9}">
  <sheetPr>
    <tabColor rgb="FF00B050"/>
  </sheetPr>
  <dimension ref="A1:GS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3" width="3.140625" style="64" customWidth="1"/>
    <col min="34" max="34" width="2.85546875" style="64" customWidth="1"/>
    <col min="35" max="35" width="4.5703125" style="64" customWidth="1"/>
    <col min="36" max="36" width="17.85546875" style="64" customWidth="1"/>
    <col min="37" max="37" width="5.28515625" style="64" customWidth="1"/>
    <col min="38" max="45" width="3.140625" style="64" customWidth="1"/>
    <col min="46" max="55" width="3.140625" style="64" hidden="1" customWidth="1"/>
    <col min="56" max="56" width="5.28515625" style="64" hidden="1" customWidth="1"/>
    <col min="57" max="63" width="3.140625" style="64" hidden="1" customWidth="1"/>
    <col min="64" max="67" width="9.140625" style="64" hidden="1" customWidth="1"/>
    <col min="68" max="69" width="9.140625" style="60"/>
    <col min="70" max="70" width="9.140625" style="76"/>
    <col min="71" max="76" width="9.140625" style="76" customWidth="1"/>
    <col min="77" max="78" width="9.140625" style="84" customWidth="1"/>
    <col min="79" max="81" width="9.140625" style="84"/>
    <col min="82" max="82" width="11.7109375" style="84" bestFit="1" customWidth="1"/>
    <col min="83" max="86" width="9.140625" style="84"/>
    <col min="87" max="193" width="9.140625" style="85"/>
    <col min="194" max="201" width="9.140625" style="86"/>
    <col min="202" max="16384" width="9.140625" style="82"/>
  </cols>
  <sheetData>
    <row r="1" spans="1:85" ht="10.5" customHeight="1" thickTop="1" x14ac:dyDescent="0.35">
      <c r="A1" s="60"/>
      <c r="B1" s="61"/>
      <c r="C1" s="83"/>
      <c r="D1" s="427" t="s">
        <v>85</v>
      </c>
      <c r="E1" s="427"/>
      <c r="F1" s="427"/>
      <c r="G1" s="427"/>
      <c r="H1" s="427"/>
      <c r="I1" s="427"/>
      <c r="J1" s="427"/>
      <c r="K1" s="427"/>
      <c r="L1" s="427"/>
      <c r="M1" s="427"/>
      <c r="N1" s="427"/>
      <c r="O1" s="427"/>
      <c r="P1" s="427"/>
      <c r="Q1" s="427"/>
      <c r="R1" s="427"/>
      <c r="S1" s="427"/>
      <c r="T1" s="427"/>
      <c r="U1" s="669">
        <f>AI20</f>
        <v>45689</v>
      </c>
      <c r="V1" s="670"/>
      <c r="W1" s="670"/>
      <c r="X1" s="670"/>
      <c r="Y1" s="670"/>
      <c r="Z1" s="62"/>
      <c r="AA1" s="62"/>
      <c r="AB1" s="63"/>
      <c r="BP1" s="64"/>
      <c r="BQ1" s="64"/>
      <c r="BR1" s="84"/>
      <c r="BS1" s="84"/>
      <c r="BT1" s="84"/>
      <c r="BU1" s="84"/>
      <c r="BV1" s="84"/>
      <c r="BW1" s="84"/>
      <c r="BX1" s="84"/>
    </row>
    <row r="2" spans="1:85" ht="20.25" customHeight="1" x14ac:dyDescent="0.35">
      <c r="A2" s="60"/>
      <c r="B2" s="87"/>
      <c r="C2" s="88"/>
      <c r="D2" s="428"/>
      <c r="E2" s="428"/>
      <c r="F2" s="428"/>
      <c r="G2" s="428"/>
      <c r="H2" s="428"/>
      <c r="I2" s="428"/>
      <c r="J2" s="428"/>
      <c r="K2" s="428"/>
      <c r="L2" s="428"/>
      <c r="M2" s="428"/>
      <c r="N2" s="428"/>
      <c r="O2" s="428"/>
      <c r="P2" s="428"/>
      <c r="Q2" s="428"/>
      <c r="R2" s="428"/>
      <c r="S2" s="428"/>
      <c r="T2" s="428"/>
      <c r="U2" s="671"/>
      <c r="V2" s="671"/>
      <c r="W2" s="671"/>
      <c r="X2" s="671"/>
      <c r="Y2" s="671"/>
      <c r="Z2" s="388"/>
      <c r="AA2" s="65"/>
      <c r="AB2" s="66"/>
      <c r="AH2" s="89"/>
      <c r="AI2" s="89"/>
      <c r="AJ2" s="89"/>
      <c r="AK2" s="89"/>
      <c r="AL2" s="89"/>
      <c r="AM2" s="89"/>
      <c r="AN2" s="89"/>
      <c r="AO2" s="89"/>
      <c r="AP2" s="89"/>
      <c r="AQ2" s="89"/>
      <c r="AR2" s="89"/>
      <c r="BI2" s="68" t="s">
        <v>86</v>
      </c>
      <c r="BP2" s="64"/>
      <c r="BQ2" s="64"/>
      <c r="BR2" s="84"/>
      <c r="BS2" s="84"/>
      <c r="BT2" s="84"/>
      <c r="BU2" s="84"/>
      <c r="BV2" s="84"/>
      <c r="BW2" s="84"/>
      <c r="BX2" s="84"/>
    </row>
    <row r="3" spans="1:85" ht="20.25" customHeight="1" x14ac:dyDescent="0.35">
      <c r="A3" s="60"/>
      <c r="B3" s="90"/>
      <c r="C3" s="91"/>
      <c r="D3" s="432" t="s">
        <v>87</v>
      </c>
      <c r="E3" s="433"/>
      <c r="F3" s="433"/>
      <c r="G3" s="433"/>
      <c r="H3" s="433"/>
      <c r="I3" s="433"/>
      <c r="J3" s="433"/>
      <c r="K3" s="433"/>
      <c r="L3" s="433"/>
      <c r="M3" s="433"/>
      <c r="N3" s="433"/>
      <c r="O3" s="433"/>
      <c r="P3" s="433"/>
      <c r="Q3" s="433"/>
      <c r="R3" s="433"/>
      <c r="S3" s="433"/>
      <c r="T3" s="433"/>
      <c r="U3" s="671"/>
      <c r="V3" s="671"/>
      <c r="W3" s="671"/>
      <c r="X3" s="671"/>
      <c r="Y3" s="671"/>
      <c r="Z3" s="69"/>
      <c r="AA3" s="69"/>
      <c r="AB3" s="70"/>
      <c r="AH3" s="89"/>
      <c r="AI3" s="89"/>
      <c r="AJ3" s="89"/>
      <c r="AK3" s="89"/>
      <c r="AL3" s="89"/>
      <c r="AM3" s="89"/>
      <c r="AN3" s="89"/>
      <c r="AO3" s="89"/>
      <c r="AP3" s="89"/>
      <c r="AQ3" s="89"/>
      <c r="AR3" s="89"/>
      <c r="AV3" s="68" t="s">
        <v>66</v>
      </c>
      <c r="BI3" s="64" t="s">
        <v>256</v>
      </c>
      <c r="BP3" s="64"/>
      <c r="BQ3" s="64"/>
      <c r="BR3" s="84"/>
      <c r="BS3" s="84"/>
      <c r="BT3" s="84"/>
      <c r="BU3" s="84"/>
      <c r="BV3" s="84"/>
      <c r="BW3" s="84"/>
      <c r="BX3" s="84"/>
    </row>
    <row r="4" spans="1:85"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V4" s="68" t="s">
        <v>67</v>
      </c>
      <c r="BI4" s="68" t="s">
        <v>88</v>
      </c>
      <c r="BP4" s="64"/>
      <c r="BQ4" s="64"/>
      <c r="BR4" s="84"/>
      <c r="BS4" s="84"/>
      <c r="BT4" s="84"/>
      <c r="BU4" s="84"/>
      <c r="BV4" s="84"/>
      <c r="BW4" s="84"/>
      <c r="BX4" s="84"/>
    </row>
    <row r="5" spans="1:85"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V5" s="64" t="s">
        <v>91</v>
      </c>
      <c r="BI5" s="64" t="s">
        <v>92</v>
      </c>
      <c r="BP5" s="64"/>
      <c r="BQ5" s="64"/>
      <c r="BR5" s="84"/>
      <c r="BS5" s="84"/>
      <c r="BT5" s="84"/>
      <c r="BU5" s="84"/>
      <c r="BV5" s="84"/>
      <c r="BW5" s="84"/>
      <c r="BX5" s="84"/>
    </row>
    <row r="6" spans="1:85"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I6" s="64" t="s">
        <v>255</v>
      </c>
      <c r="BP6" s="64"/>
      <c r="BQ6" s="64"/>
      <c r="BR6" s="84"/>
      <c r="BS6" s="84"/>
      <c r="BT6" s="84"/>
      <c r="BU6" s="84"/>
      <c r="BV6" s="84"/>
      <c r="BW6" s="84"/>
      <c r="BX6" s="84"/>
    </row>
    <row r="7" spans="1:85"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P7" s="64"/>
      <c r="BQ7" s="64"/>
      <c r="BR7" s="84"/>
      <c r="BS7" s="84"/>
      <c r="BT7" s="84"/>
      <c r="BU7" s="84"/>
      <c r="BV7" s="84"/>
      <c r="BW7" s="84"/>
      <c r="BX7" s="84"/>
    </row>
    <row r="8" spans="1:85"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P8" s="64"/>
      <c r="BQ8" s="64"/>
      <c r="BR8" s="84"/>
      <c r="BS8" s="84"/>
      <c r="BT8" s="84"/>
      <c r="BU8" s="84"/>
      <c r="BV8" s="84"/>
      <c r="BW8" s="84"/>
      <c r="BX8" s="84"/>
    </row>
    <row r="9" spans="1:85"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P9" s="64"/>
      <c r="BQ9" s="64"/>
      <c r="BR9" s="84"/>
      <c r="BS9" s="84"/>
      <c r="BT9" s="84"/>
      <c r="BU9" s="84"/>
      <c r="BV9" s="84"/>
      <c r="BW9" s="84"/>
      <c r="BX9" s="84"/>
    </row>
    <row r="10" spans="1:85"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V10" s="64" t="s">
        <v>95</v>
      </c>
      <c r="BI10" s="64" t="s">
        <v>96</v>
      </c>
      <c r="BP10" s="64"/>
      <c r="BQ10" s="64"/>
      <c r="BR10" s="84"/>
      <c r="BS10" s="84"/>
      <c r="BT10" s="84"/>
      <c r="BU10" s="84"/>
      <c r="BV10" s="84"/>
      <c r="BW10" s="84"/>
      <c r="BX10" s="84"/>
    </row>
    <row r="11" spans="1:85"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I11" s="64" t="s">
        <v>99</v>
      </c>
      <c r="BP11" s="64"/>
      <c r="BQ11" s="64"/>
      <c r="BR11" s="84"/>
      <c r="BS11" s="84"/>
      <c r="BT11" s="84"/>
      <c r="BU11" s="84"/>
      <c r="BV11" s="84"/>
      <c r="BW11" s="84"/>
      <c r="BX11" s="84"/>
      <c r="CG11" s="84" t="s">
        <v>44</v>
      </c>
    </row>
    <row r="12" spans="1:85"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I12" s="64" t="s">
        <v>100</v>
      </c>
      <c r="BP12" s="64"/>
      <c r="BQ12" s="64"/>
      <c r="BR12" s="84"/>
      <c r="BS12" s="84"/>
      <c r="BT12" s="84"/>
      <c r="BU12" s="84"/>
      <c r="BV12" s="84"/>
      <c r="BW12" s="84"/>
      <c r="BX12" s="84"/>
    </row>
    <row r="13" spans="1:85"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I13" s="64" t="s">
        <v>95</v>
      </c>
      <c r="BP13" s="64"/>
      <c r="BQ13" s="64"/>
      <c r="BR13" s="84"/>
      <c r="BS13" s="84"/>
      <c r="BT13" s="84"/>
      <c r="BU13" s="84"/>
      <c r="BV13" s="84"/>
      <c r="BW13" s="84"/>
      <c r="BX13" s="84"/>
    </row>
    <row r="14" spans="1:85"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I14" s="64" t="s">
        <v>103</v>
      </c>
      <c r="BP14" s="64"/>
      <c r="BQ14" s="64"/>
      <c r="BR14" s="84"/>
      <c r="BS14" s="84"/>
      <c r="BT14" s="84"/>
      <c r="BU14" s="84"/>
      <c r="BV14" s="84"/>
      <c r="BW14" s="84"/>
      <c r="BX14" s="84"/>
    </row>
    <row r="15" spans="1:85"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P15" s="64"/>
      <c r="BQ15" s="64"/>
      <c r="BR15" s="84"/>
      <c r="BS15" s="84"/>
      <c r="BT15" s="84"/>
      <c r="BU15" s="84"/>
      <c r="BV15" s="84"/>
      <c r="BW15" s="84"/>
      <c r="BX15" s="84"/>
    </row>
    <row r="16" spans="1:85"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P16" s="64"/>
      <c r="BQ16" s="64"/>
      <c r="BR16" s="84"/>
      <c r="BS16" s="84"/>
      <c r="BT16" s="84"/>
      <c r="BU16" s="84"/>
      <c r="BV16" s="84"/>
      <c r="BW16" s="84"/>
      <c r="BX16" s="84"/>
    </row>
    <row r="17" spans="1:201"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84"/>
      <c r="BS17" s="84"/>
      <c r="BT17" s="84"/>
      <c r="BU17" s="84"/>
      <c r="BV17" s="84"/>
      <c r="BW17" s="84"/>
      <c r="BX17" s="84"/>
      <c r="BY17" s="84"/>
      <c r="BZ17" s="84"/>
      <c r="CA17" s="84"/>
      <c r="CB17" s="84"/>
      <c r="CC17" s="84"/>
      <c r="CD17" s="84"/>
      <c r="CE17" s="84"/>
      <c r="CF17" s="84"/>
      <c r="CG17" s="84"/>
      <c r="CH17" s="84"/>
      <c r="CI17" s="85"/>
      <c r="CJ17" s="85"/>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8"/>
      <c r="GM17" s="128"/>
      <c r="GN17" s="128"/>
      <c r="GO17" s="128"/>
      <c r="GP17" s="128"/>
      <c r="GQ17" s="128"/>
      <c r="GR17" s="128"/>
      <c r="GS17" s="128"/>
    </row>
    <row r="18" spans="1:201" ht="15" customHeight="1" x14ac:dyDescent="0.2">
      <c r="A18" s="60"/>
      <c r="B18" s="469" t="s">
        <v>426</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I18" s="64" t="s">
        <v>44</v>
      </c>
      <c r="BP18" s="64"/>
      <c r="BQ18" s="64"/>
      <c r="BR18" s="84"/>
      <c r="BS18" s="84"/>
      <c r="BT18" s="84"/>
      <c r="BU18" s="84"/>
      <c r="BV18" s="84"/>
      <c r="BW18" s="84"/>
      <c r="BX18" s="84"/>
    </row>
    <row r="19" spans="1:201"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P19" s="64"/>
      <c r="BQ19" s="64"/>
      <c r="BR19" s="84"/>
      <c r="BS19" s="84"/>
      <c r="BT19" s="84"/>
      <c r="BU19" s="84"/>
      <c r="BV19" s="84"/>
      <c r="BW19" s="84"/>
      <c r="BX19" s="84"/>
    </row>
    <row r="20" spans="1:201"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I20" s="64" t="s">
        <v>66</v>
      </c>
      <c r="BP20" s="64"/>
      <c r="BQ20" s="64"/>
      <c r="BR20" s="84"/>
      <c r="BS20" s="84"/>
      <c r="BT20" s="84"/>
      <c r="BU20" s="84"/>
      <c r="BV20" s="84"/>
      <c r="BW20" s="84"/>
      <c r="BX20" s="84"/>
    </row>
    <row r="21" spans="1:201"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I21" s="64" t="s">
        <v>112</v>
      </c>
      <c r="BP21" s="64"/>
      <c r="BQ21" s="64"/>
      <c r="BR21" s="84"/>
      <c r="BS21" s="84"/>
      <c r="BT21" s="84"/>
      <c r="BU21" s="84"/>
      <c r="BV21" s="84"/>
      <c r="BW21" s="84"/>
      <c r="BX21" s="84"/>
    </row>
    <row r="22" spans="1:201"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I22" s="64" t="s">
        <v>103</v>
      </c>
      <c r="BP22" s="64"/>
      <c r="BQ22" s="64"/>
      <c r="BR22" s="84"/>
      <c r="BS22" s="84"/>
      <c r="BT22" s="84"/>
      <c r="BU22" s="84"/>
      <c r="BV22" s="84"/>
      <c r="BW22" s="84"/>
      <c r="BX22" s="84"/>
    </row>
    <row r="23" spans="1:201" ht="15" customHeight="1" x14ac:dyDescent="0.25">
      <c r="A23" s="60"/>
      <c r="B23" s="524" t="s">
        <v>233</v>
      </c>
      <c r="C23" s="525"/>
      <c r="D23" s="525"/>
      <c r="E23" s="526"/>
      <c r="F23" s="527">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V23" s="64" t="s">
        <v>93</v>
      </c>
      <c r="BP23" s="64"/>
      <c r="BQ23" s="64"/>
      <c r="BR23" s="84"/>
      <c r="BS23" s="84"/>
      <c r="BT23" s="84"/>
      <c r="BU23" s="84"/>
      <c r="BV23" s="84"/>
      <c r="BW23" s="84"/>
      <c r="BX23" s="84"/>
    </row>
    <row r="24" spans="1:201"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V24" s="64" t="s">
        <v>113</v>
      </c>
      <c r="BI24" s="64" t="s">
        <v>66</v>
      </c>
      <c r="BP24" s="64"/>
      <c r="BQ24" s="64"/>
      <c r="BR24" s="84"/>
      <c r="BS24" s="84"/>
      <c r="BT24" s="84"/>
      <c r="BU24" s="84"/>
      <c r="BV24" s="84"/>
      <c r="BW24" s="84"/>
      <c r="BX24" s="84"/>
    </row>
    <row r="25" spans="1:201"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V25" s="64" t="s">
        <v>115</v>
      </c>
      <c r="BI25" s="64" t="s">
        <v>67</v>
      </c>
      <c r="BP25" s="64"/>
      <c r="BQ25" s="64"/>
      <c r="BR25" s="84"/>
      <c r="BS25" s="84"/>
      <c r="BT25" s="84"/>
      <c r="BU25" s="84"/>
      <c r="BV25" s="84"/>
      <c r="BW25" s="84"/>
      <c r="BX25" s="84"/>
    </row>
    <row r="26" spans="1:201"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V26" s="64" t="s">
        <v>116</v>
      </c>
      <c r="BD26" s="64">
        <f>J46*5</f>
        <v>0</v>
      </c>
      <c r="BI26" s="64" t="s">
        <v>103</v>
      </c>
      <c r="BP26" s="64"/>
      <c r="BQ26" s="64"/>
      <c r="BR26" s="84"/>
      <c r="BS26" s="84"/>
      <c r="BT26" s="84"/>
      <c r="BU26" s="84"/>
      <c r="BV26" s="84"/>
      <c r="BW26" s="84"/>
      <c r="BX26" s="84"/>
    </row>
    <row r="27" spans="1:201"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V27" s="64" t="s">
        <v>119</v>
      </c>
      <c r="BD27" s="64">
        <v>1500</v>
      </c>
      <c r="BP27" s="64"/>
      <c r="BQ27" s="64"/>
      <c r="BR27" s="84"/>
      <c r="BS27" s="84"/>
      <c r="BT27" s="84"/>
      <c r="BU27" s="84"/>
      <c r="BV27" s="84"/>
      <c r="BW27" s="84"/>
      <c r="BX27" s="84"/>
    </row>
    <row r="28" spans="1:201" ht="15" customHeight="1" x14ac:dyDescent="0.25">
      <c r="A28" s="60"/>
      <c r="B28" s="501" t="s">
        <v>117</v>
      </c>
      <c r="C28" s="502"/>
      <c r="D28" s="502"/>
      <c r="E28" s="502"/>
      <c r="F28" s="502"/>
      <c r="G28" s="502"/>
      <c r="H28" s="502"/>
      <c r="I28" s="547"/>
      <c r="J28" s="481"/>
      <c r="K28" s="482"/>
      <c r="L28" s="483"/>
      <c r="M28" s="75"/>
      <c r="N28" s="75" t="s">
        <v>44</v>
      </c>
      <c r="O28" s="540" t="s">
        <v>393</v>
      </c>
      <c r="P28" s="541"/>
      <c r="Q28" s="541"/>
      <c r="R28" s="541"/>
      <c r="S28" s="541"/>
      <c r="T28" s="541"/>
      <c r="U28" s="541"/>
      <c r="V28" s="541"/>
      <c r="W28" s="542"/>
      <c r="X28" s="672"/>
      <c r="Y28" s="673"/>
      <c r="Z28" s="674"/>
      <c r="AA28" s="185"/>
      <c r="AB28" s="92"/>
      <c r="AI28" s="646">
        <v>45931</v>
      </c>
      <c r="AJ28" s="647"/>
      <c r="AK28" s="648"/>
      <c r="AV28" s="64" t="s">
        <v>122</v>
      </c>
      <c r="BI28" s="64" t="s">
        <v>104</v>
      </c>
      <c r="BP28" s="64"/>
      <c r="BQ28" s="64"/>
      <c r="BR28" s="84"/>
      <c r="BS28" s="84"/>
      <c r="BT28" s="84"/>
      <c r="BU28" s="84"/>
      <c r="BV28" s="84"/>
      <c r="BW28" s="84"/>
      <c r="BX28" s="84"/>
    </row>
    <row r="29" spans="1:201"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I29" s="64" t="s">
        <v>125</v>
      </c>
      <c r="BP29" s="64"/>
      <c r="BQ29" s="64"/>
      <c r="BR29" s="84"/>
      <c r="BS29" s="84"/>
      <c r="BT29" s="84"/>
      <c r="BU29" s="84"/>
      <c r="BV29" s="84"/>
      <c r="BW29" s="84"/>
      <c r="BX29" s="84"/>
    </row>
    <row r="30" spans="1:201" ht="15" customHeight="1" x14ac:dyDescent="0.25">
      <c r="A30" s="60"/>
      <c r="B30" s="478" t="s">
        <v>354</v>
      </c>
      <c r="C30" s="479"/>
      <c r="D30" s="479">
        <v>0</v>
      </c>
      <c r="E30" s="479"/>
      <c r="F30" s="479"/>
      <c r="G30" s="479"/>
      <c r="H30" s="479"/>
      <c r="I30" s="480"/>
      <c r="J30" s="481"/>
      <c r="K30" s="482"/>
      <c r="L30" s="483"/>
      <c r="M30" s="75"/>
      <c r="N30" s="75" t="s">
        <v>44</v>
      </c>
      <c r="O30" s="543" t="s">
        <v>392</v>
      </c>
      <c r="P30" s="479"/>
      <c r="Q30" s="479"/>
      <c r="R30" s="479"/>
      <c r="S30" s="479"/>
      <c r="T30" s="479"/>
      <c r="U30" s="479"/>
      <c r="V30" s="479"/>
      <c r="W30" s="480"/>
      <c r="X30" s="514">
        <v>0</v>
      </c>
      <c r="Y30" s="515"/>
      <c r="Z30" s="516"/>
      <c r="AA30" s="185"/>
      <c r="AB30" s="92"/>
      <c r="AI30" s="646">
        <v>45992</v>
      </c>
      <c r="AJ30" s="647"/>
      <c r="AK30" s="648"/>
      <c r="BI30" s="64" t="s">
        <v>127</v>
      </c>
      <c r="BP30" s="64"/>
      <c r="BQ30" s="64"/>
      <c r="BR30" s="84"/>
      <c r="BS30" s="84"/>
      <c r="BT30" s="84"/>
      <c r="BU30" s="84"/>
      <c r="BV30" s="84"/>
      <c r="BW30" s="84"/>
      <c r="BX30" s="84"/>
    </row>
    <row r="31" spans="1:201"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I31" s="64" t="s">
        <v>129</v>
      </c>
      <c r="BP31" s="64"/>
      <c r="BQ31" s="64"/>
      <c r="BR31" s="84"/>
      <c r="BS31" s="84"/>
      <c r="BT31" s="84"/>
      <c r="BU31" s="84"/>
      <c r="BV31" s="84"/>
      <c r="BW31" s="84"/>
      <c r="BX31" s="84"/>
    </row>
    <row r="32" spans="1:201"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I32" s="64" t="s">
        <v>130</v>
      </c>
      <c r="BP32" s="64"/>
      <c r="BQ32" s="64"/>
      <c r="BR32" s="84"/>
      <c r="BS32" s="84"/>
      <c r="BT32" s="84"/>
      <c r="BU32" s="84"/>
      <c r="BV32" s="84"/>
      <c r="BW32" s="84"/>
      <c r="BX32" s="84"/>
    </row>
    <row r="33" spans="1:85"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P33" s="64"/>
      <c r="BQ33" s="64"/>
      <c r="BR33" s="84"/>
      <c r="BS33" s="84"/>
      <c r="BT33" s="84"/>
      <c r="BU33" s="84"/>
      <c r="BV33" s="84"/>
      <c r="BW33" s="84"/>
      <c r="BX33" s="84"/>
    </row>
    <row r="34" spans="1:85"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P34" s="64"/>
      <c r="BQ34" s="64"/>
      <c r="BR34" s="84"/>
      <c r="BS34" s="84"/>
      <c r="BT34" s="84"/>
      <c r="BU34" s="84"/>
      <c r="BV34" s="84"/>
      <c r="BW34" s="84"/>
      <c r="BX34" s="84"/>
    </row>
    <row r="35" spans="1:85"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P35" s="64"/>
      <c r="BQ35" s="64"/>
      <c r="BR35" s="84"/>
      <c r="BS35" s="84"/>
      <c r="BT35" s="84"/>
      <c r="BU35" s="84"/>
      <c r="BV35" s="84"/>
      <c r="BW35" s="84"/>
      <c r="BX35" s="84"/>
    </row>
    <row r="36" spans="1:85"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P36" s="64"/>
      <c r="BQ36" s="64"/>
      <c r="BR36" s="84"/>
      <c r="BS36" s="84"/>
      <c r="BT36" s="84"/>
      <c r="BU36" s="84"/>
      <c r="BV36" s="84"/>
      <c r="BW36" s="84"/>
      <c r="BX36" s="84"/>
    </row>
    <row r="37" spans="1:85"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P37" s="64"/>
      <c r="BQ37" s="64"/>
      <c r="BR37" s="84"/>
      <c r="BS37" s="84"/>
      <c r="BT37" s="84"/>
      <c r="BU37" s="84"/>
      <c r="BV37" s="84"/>
      <c r="BW37" s="84"/>
      <c r="BX37" s="84"/>
    </row>
    <row r="38" spans="1:85"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P38" s="64"/>
      <c r="BQ38" s="64"/>
      <c r="BR38" s="84"/>
      <c r="BS38" s="84"/>
      <c r="BT38" s="84"/>
      <c r="BU38" s="84"/>
      <c r="BV38" s="84"/>
      <c r="BW38" s="84"/>
      <c r="BX38" s="84"/>
      <c r="CG38" s="84" t="s">
        <v>44</v>
      </c>
    </row>
    <row r="39" spans="1:85"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P39" s="64"/>
      <c r="BQ39" s="64"/>
      <c r="BR39" s="84"/>
      <c r="BS39" s="84"/>
      <c r="BT39" s="84"/>
      <c r="BU39" s="84"/>
      <c r="BV39" s="84"/>
      <c r="BW39" s="84"/>
      <c r="BX39" s="84"/>
      <c r="CA39" s="67"/>
      <c r="CB39" s="67"/>
      <c r="CC39" s="67"/>
      <c r="CD39" s="67"/>
    </row>
    <row r="40" spans="1:85"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P40" s="64"/>
      <c r="BQ40" s="64"/>
      <c r="BR40" s="84"/>
      <c r="BS40" s="84"/>
      <c r="BT40" s="84"/>
      <c r="BU40" s="84"/>
      <c r="BV40" s="84"/>
      <c r="BW40" s="84"/>
      <c r="BX40" s="84"/>
      <c r="CA40" s="67" t="s">
        <v>144</v>
      </c>
      <c r="CB40" s="67"/>
      <c r="CC40" s="67"/>
      <c r="CD40" s="139">
        <f>J49</f>
        <v>0</v>
      </c>
    </row>
    <row r="41" spans="1:85"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P41" s="64"/>
      <c r="BQ41" s="64"/>
      <c r="BR41" s="84"/>
      <c r="BS41" s="84"/>
      <c r="BT41" s="84"/>
      <c r="BU41" s="84"/>
      <c r="BV41" s="84"/>
      <c r="BW41" s="84"/>
      <c r="BX41" s="84"/>
      <c r="CA41" s="67" t="s">
        <v>109</v>
      </c>
      <c r="CB41" s="67"/>
      <c r="CC41" s="67"/>
      <c r="CD41" s="139">
        <f>SUM(J49:L55)</f>
        <v>0</v>
      </c>
    </row>
    <row r="42" spans="1:85"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BP42" s="589"/>
      <c r="BQ42" s="589"/>
      <c r="BR42" s="84"/>
      <c r="BS42" s="84"/>
      <c r="BT42" s="84"/>
      <c r="BU42" s="84"/>
      <c r="BV42" s="84"/>
      <c r="BW42" s="84"/>
      <c r="BX42" s="84"/>
      <c r="CA42" s="67" t="s">
        <v>136</v>
      </c>
      <c r="CB42" s="67"/>
      <c r="CC42" s="67"/>
      <c r="CD42" s="67">
        <f>X36</f>
        <v>0</v>
      </c>
    </row>
    <row r="43" spans="1:85"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588"/>
      <c r="BQ43" s="588"/>
      <c r="BR43" s="84"/>
      <c r="BS43" s="84"/>
      <c r="BT43" s="84"/>
      <c r="BU43" s="84"/>
      <c r="BV43" s="84"/>
      <c r="BW43" s="84"/>
      <c r="BX43" s="84"/>
      <c r="CA43" s="67" t="s">
        <v>141</v>
      </c>
      <c r="CB43" s="67"/>
      <c r="CC43" s="67"/>
      <c r="CD43" s="67">
        <f>X39</f>
        <v>0</v>
      </c>
    </row>
    <row r="44" spans="1:85"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588"/>
      <c r="BQ44" s="588"/>
      <c r="BR44" s="84"/>
      <c r="BS44" s="84"/>
      <c r="BT44" s="84"/>
      <c r="BU44" s="84"/>
      <c r="BV44" s="84"/>
      <c r="BW44" s="84"/>
      <c r="BX44" s="84"/>
      <c r="CA44" s="67" t="s">
        <v>150</v>
      </c>
      <c r="CB44" s="67"/>
      <c r="CC44" s="67"/>
      <c r="CD44" s="139">
        <f>X40+X41+X42</f>
        <v>0</v>
      </c>
    </row>
    <row r="45" spans="1:85"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BP45" s="603"/>
      <c r="BQ45" s="603"/>
      <c r="BR45" s="84"/>
      <c r="BS45" s="84"/>
      <c r="BT45" s="84"/>
      <c r="BU45" s="84"/>
      <c r="BV45" s="84"/>
      <c r="BW45" s="84"/>
      <c r="BX45" s="84"/>
      <c r="CA45" s="67" t="s">
        <v>151</v>
      </c>
      <c r="CB45" s="67"/>
      <c r="CC45" s="67"/>
      <c r="CD45" s="139">
        <f>X53</f>
        <v>0</v>
      </c>
    </row>
    <row r="46" spans="1:85"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BP46" s="596"/>
      <c r="BQ46" s="596"/>
      <c r="BR46" s="84"/>
      <c r="BS46" s="84"/>
      <c r="BT46" s="84"/>
      <c r="BU46" s="84"/>
      <c r="BV46" s="84"/>
      <c r="BW46" s="84"/>
      <c r="BX46" s="84"/>
      <c r="CA46" s="67"/>
      <c r="CB46" s="67"/>
      <c r="CC46" s="67"/>
      <c r="CD46" s="67"/>
    </row>
    <row r="47" spans="1:85"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BP47" s="596"/>
      <c r="BQ47" s="596"/>
      <c r="BR47" s="84"/>
      <c r="BS47" s="84"/>
      <c r="BT47" s="84"/>
      <c r="BU47" s="84"/>
      <c r="BV47" s="84"/>
      <c r="BW47" s="84"/>
      <c r="BX47" s="84"/>
      <c r="CA47" s="84" t="s">
        <v>44</v>
      </c>
    </row>
    <row r="48" spans="1:85"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BP48" s="596"/>
      <c r="BQ48" s="596"/>
      <c r="BR48" s="84"/>
      <c r="BS48" s="84"/>
      <c r="BT48" s="84"/>
      <c r="BU48" s="84"/>
      <c r="BV48" s="84"/>
      <c r="BW48" s="84"/>
      <c r="BX48" s="84"/>
    </row>
    <row r="49" spans="1:117"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BP49" s="596"/>
      <c r="BQ49" s="596"/>
      <c r="BR49" s="84"/>
      <c r="BS49" s="84"/>
      <c r="BT49" s="84"/>
      <c r="BU49" s="84"/>
      <c r="BV49" s="84"/>
      <c r="BW49" s="84"/>
      <c r="BX49" s="84"/>
    </row>
    <row r="50" spans="1:117"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BP50" s="596"/>
      <c r="BQ50" s="596"/>
      <c r="BR50" s="84"/>
      <c r="BS50" s="84"/>
      <c r="BT50" s="84"/>
      <c r="BU50" s="84"/>
      <c r="BV50" s="84"/>
      <c r="BW50" s="84"/>
      <c r="BX50" s="84"/>
    </row>
    <row r="51" spans="1:117"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BP51" s="623"/>
      <c r="BQ51" s="623"/>
      <c r="BR51" s="84"/>
      <c r="BS51" s="84"/>
      <c r="BT51" s="84"/>
      <c r="BU51" s="84"/>
      <c r="BV51" s="84"/>
      <c r="BW51" s="84"/>
      <c r="BX51" s="84"/>
    </row>
    <row r="52" spans="1:117"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BP52" s="596"/>
      <c r="BQ52" s="596"/>
      <c r="BR52" s="84"/>
      <c r="BS52" s="84"/>
      <c r="BT52" s="84"/>
      <c r="BU52" s="84"/>
      <c r="BV52" s="84"/>
      <c r="BW52" s="84"/>
      <c r="BX52" s="84"/>
    </row>
    <row r="53" spans="1:117"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58"/>
      <c r="AO53" s="658"/>
      <c r="AP53" s="658"/>
      <c r="AQ53" s="658"/>
      <c r="AR53" s="658"/>
      <c r="AS53" s="658"/>
      <c r="BP53" s="596"/>
      <c r="BQ53" s="596"/>
      <c r="BR53" s="84"/>
      <c r="BS53" s="84"/>
      <c r="BT53" s="84"/>
      <c r="BU53" s="84"/>
      <c r="BV53" s="84"/>
      <c r="BW53" s="84"/>
      <c r="BX53" s="84"/>
    </row>
    <row r="54" spans="1:117"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P54" s="64"/>
      <c r="BQ54" s="64"/>
      <c r="BR54" s="84"/>
      <c r="BS54" s="84"/>
      <c r="BT54" s="84"/>
      <c r="BU54" s="84"/>
      <c r="BV54" s="84"/>
      <c r="BW54" s="84"/>
      <c r="BX54" s="84"/>
    </row>
    <row r="55" spans="1:117"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P55" s="64"/>
      <c r="BQ55" s="64"/>
      <c r="BR55" s="84"/>
      <c r="BS55" s="84"/>
      <c r="BT55" s="84"/>
      <c r="BU55" s="84"/>
      <c r="BV55" s="84"/>
      <c r="BW55" s="84"/>
      <c r="BX55" s="84"/>
    </row>
    <row r="56" spans="1:117"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P56" s="64"/>
      <c r="BQ56" s="64"/>
      <c r="BR56" s="84"/>
      <c r="BS56" s="84"/>
      <c r="BT56" s="84"/>
      <c r="BU56" s="84"/>
      <c r="BV56" s="84"/>
      <c r="BW56" s="84"/>
      <c r="BX56" s="84"/>
    </row>
    <row r="57" spans="1:117"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P57" s="64"/>
      <c r="BQ57" s="64"/>
      <c r="BR57" s="84"/>
      <c r="BS57" s="84"/>
      <c r="BT57" s="84"/>
      <c r="BU57" s="84"/>
      <c r="BV57" s="84"/>
      <c r="BW57" s="84"/>
      <c r="BX57" s="84"/>
    </row>
    <row r="58" spans="1:117"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P58" s="64"/>
      <c r="BQ58" s="64"/>
      <c r="BR58" s="84"/>
      <c r="BS58" s="84"/>
      <c r="BT58" s="84"/>
      <c r="BU58" s="84"/>
      <c r="BV58" s="84"/>
      <c r="BW58" s="84"/>
      <c r="BX58" s="84"/>
    </row>
    <row r="59" spans="1:117"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P59" s="64"/>
      <c r="BQ59" s="64"/>
      <c r="BR59" s="84"/>
      <c r="BS59" s="84"/>
      <c r="BT59" s="84"/>
      <c r="BU59" s="84"/>
      <c r="BV59" s="84"/>
      <c r="BW59" s="84"/>
      <c r="BX59" s="8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row>
    <row r="60" spans="1:117"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P60" s="64"/>
      <c r="BQ60" s="64"/>
      <c r="BR60" s="84"/>
      <c r="BS60" s="84"/>
      <c r="BT60" s="84"/>
      <c r="BU60" s="84"/>
      <c r="BV60" s="84"/>
      <c r="BW60" s="84"/>
      <c r="BX60" s="8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row>
    <row r="61" spans="1:117"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P61" s="64"/>
      <c r="BQ61" s="64"/>
      <c r="BR61" s="84"/>
      <c r="BS61" s="84"/>
      <c r="BT61" s="84"/>
      <c r="BU61" s="84"/>
      <c r="BV61" s="84"/>
      <c r="BW61" s="84"/>
      <c r="BX61" s="8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row>
    <row r="62" spans="1:117"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P62" s="64"/>
      <c r="BQ62" s="64"/>
      <c r="BR62" s="84"/>
      <c r="BS62" s="84"/>
      <c r="BT62" s="84"/>
      <c r="BU62" s="84"/>
      <c r="BV62" s="84"/>
      <c r="BW62" s="84"/>
      <c r="BX62" s="8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row>
    <row r="63" spans="1:117"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P63" s="64"/>
      <c r="BQ63" s="64"/>
      <c r="BR63" s="84"/>
      <c r="BS63" s="84"/>
      <c r="BT63" s="84"/>
      <c r="BU63" s="84"/>
      <c r="BV63" s="84"/>
      <c r="BW63" s="84"/>
      <c r="BX63" s="8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row>
    <row r="64" spans="1:117"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P64" s="64"/>
      <c r="BQ64" s="64"/>
      <c r="BR64" s="84"/>
      <c r="BS64" s="84"/>
      <c r="BT64" s="84"/>
      <c r="BU64" s="84"/>
      <c r="BV64" s="84"/>
      <c r="BW64" s="84"/>
      <c r="BX64" s="8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row>
    <row r="65" spans="1:117"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P65" s="64"/>
      <c r="BQ65" s="64"/>
      <c r="BR65" s="84"/>
      <c r="BS65" s="84"/>
      <c r="BT65" s="84"/>
      <c r="BU65" s="84"/>
      <c r="BV65" s="84"/>
      <c r="BW65" s="84"/>
      <c r="BX65" s="8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row>
    <row r="66" spans="1:117"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V66" s="64" t="s">
        <v>261</v>
      </c>
      <c r="BP66" s="64"/>
      <c r="BQ66" s="64"/>
      <c r="BR66" s="84"/>
      <c r="BS66" s="84"/>
      <c r="BT66" s="84"/>
      <c r="BU66" s="84"/>
      <c r="BV66" s="84"/>
      <c r="BW66" s="84"/>
      <c r="BX66" s="8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row>
    <row r="67" spans="1:117"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V67" s="64" t="s">
        <v>257</v>
      </c>
      <c r="BP67" s="64"/>
      <c r="BQ67" s="64"/>
      <c r="BR67" s="84"/>
      <c r="BS67" s="84"/>
      <c r="BT67" s="84"/>
      <c r="BU67" s="84"/>
      <c r="BV67" s="84"/>
      <c r="BW67" s="84"/>
      <c r="BX67" s="8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row>
    <row r="68" spans="1:117"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V68" s="64" t="s">
        <v>258</v>
      </c>
      <c r="BP68" s="64"/>
      <c r="BQ68" s="64"/>
      <c r="BR68" s="84"/>
      <c r="BS68" s="84"/>
      <c r="BT68" s="84"/>
      <c r="BU68" s="84"/>
      <c r="BV68" s="84"/>
      <c r="BW68" s="84"/>
      <c r="BX68" s="8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row>
    <row r="69" spans="1:117"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V69" s="64" t="s">
        <v>259</v>
      </c>
      <c r="BP69" s="64"/>
      <c r="BQ69" s="64"/>
      <c r="BR69" s="84"/>
      <c r="BS69" s="84"/>
      <c r="BT69" s="84"/>
      <c r="BU69" s="84"/>
      <c r="BV69" s="84"/>
      <c r="BW69" s="84"/>
      <c r="BX69" s="8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row>
    <row r="70" spans="1:117"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V70" s="64" t="s">
        <v>260</v>
      </c>
      <c r="BP70" s="64"/>
      <c r="BQ70" s="64"/>
      <c r="BR70" s="84"/>
      <c r="BS70" s="84"/>
      <c r="BT70" s="84"/>
      <c r="BU70" s="84"/>
      <c r="BV70" s="84"/>
      <c r="BW70" s="84"/>
      <c r="BX70" s="8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row>
    <row r="71" spans="1:117"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P71" s="64"/>
      <c r="BQ71" s="64"/>
      <c r="BR71" s="84"/>
      <c r="BS71" s="84"/>
      <c r="BT71" s="84"/>
      <c r="BU71" s="84"/>
      <c r="BV71" s="84"/>
      <c r="BW71" s="84"/>
      <c r="BX71" s="8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row>
    <row r="72" spans="1:117"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P72" s="64"/>
      <c r="BQ72" s="64"/>
      <c r="BR72" s="84"/>
      <c r="BS72" s="84"/>
      <c r="BT72" s="84"/>
      <c r="BU72" s="84"/>
      <c r="BV72" s="84"/>
      <c r="BW72" s="84"/>
      <c r="BX72" s="8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row>
    <row r="73" spans="1:117"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P73" s="64"/>
      <c r="BQ73" s="64"/>
      <c r="BR73" s="84"/>
      <c r="BS73" s="84"/>
      <c r="BT73" s="84"/>
      <c r="BU73" s="84"/>
      <c r="BV73" s="84"/>
      <c r="BW73" s="84"/>
      <c r="BX73" s="8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row>
    <row r="74" spans="1:117"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P74" s="64"/>
      <c r="BQ74" s="64"/>
      <c r="BR74" s="84"/>
      <c r="BS74" s="84"/>
      <c r="BT74" s="84"/>
      <c r="BU74" s="84"/>
      <c r="BV74" s="84"/>
      <c r="BW74" s="84"/>
      <c r="BX74" s="8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row>
    <row r="75" spans="1:117"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P75" s="64"/>
      <c r="BQ75" s="64"/>
      <c r="BR75" s="84"/>
      <c r="BS75" s="84"/>
      <c r="BT75" s="84"/>
      <c r="BU75" s="84"/>
      <c r="BV75" s="84"/>
      <c r="BW75" s="84"/>
      <c r="BX75" s="8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row>
    <row r="76" spans="1:117"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P76" s="64"/>
      <c r="BQ76" s="64"/>
      <c r="BR76" s="84"/>
      <c r="BS76" s="84"/>
      <c r="BT76" s="84"/>
      <c r="BU76" s="84"/>
      <c r="BV76" s="84"/>
      <c r="BW76" s="84"/>
      <c r="BX76" s="8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row>
    <row r="77" spans="1:117"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P77" s="64"/>
      <c r="BQ77" s="64"/>
      <c r="BR77" s="84"/>
      <c r="BS77" s="84"/>
      <c r="BT77" s="84"/>
      <c r="BU77" s="84"/>
      <c r="BV77" s="84"/>
      <c r="BW77" s="84"/>
      <c r="BX77" s="8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row>
    <row r="78" spans="1:117"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P78" s="64"/>
      <c r="BQ78" s="64"/>
      <c r="BR78" s="84"/>
      <c r="BS78" s="84"/>
      <c r="BT78" s="84"/>
      <c r="BU78" s="84"/>
      <c r="BV78" s="84"/>
      <c r="BW78" s="84"/>
      <c r="BX78" s="8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row>
    <row r="79" spans="1:117"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P79" s="64"/>
      <c r="BQ79" s="64"/>
      <c r="BR79" s="84"/>
      <c r="BS79" s="84"/>
      <c r="BT79" s="84"/>
      <c r="BU79" s="84"/>
      <c r="BV79" s="84"/>
      <c r="BW79" s="84"/>
      <c r="BX79" s="8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row>
    <row r="80" spans="1:117"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P80" s="64"/>
      <c r="BQ80" s="64"/>
      <c r="BR80" s="84"/>
      <c r="BS80" s="84"/>
      <c r="BT80" s="84"/>
      <c r="BU80" s="84"/>
      <c r="BV80" s="84"/>
      <c r="BW80" s="84"/>
      <c r="BX80" s="8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row>
    <row r="81" spans="1:117"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P81" s="64"/>
      <c r="BQ81" s="64"/>
      <c r="BR81" s="84"/>
      <c r="BS81" s="84"/>
      <c r="BT81" s="84"/>
      <c r="BU81" s="84"/>
      <c r="BV81" s="84"/>
      <c r="BW81" s="84"/>
      <c r="BX81" s="8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row>
    <row r="82" spans="1:117"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P82" s="64"/>
      <c r="BQ82" s="64"/>
      <c r="BR82" s="84"/>
      <c r="BS82" s="84"/>
      <c r="BT82" s="84"/>
      <c r="BU82" s="84"/>
      <c r="BV82" s="84"/>
      <c r="BW82" s="84"/>
      <c r="BX82" s="8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row>
    <row r="83" spans="1:117"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P83" s="64"/>
      <c r="BQ83" s="64"/>
      <c r="BR83" s="84"/>
      <c r="BS83" s="84"/>
      <c r="BT83" s="84"/>
      <c r="BU83" s="84"/>
      <c r="BV83" s="84"/>
      <c r="BW83" s="84"/>
      <c r="BX83" s="8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row>
    <row r="84" spans="1:117"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P84" s="64"/>
      <c r="BQ84" s="64"/>
      <c r="BR84" s="84"/>
      <c r="BS84" s="84"/>
      <c r="BT84" s="84"/>
      <c r="BU84" s="84"/>
      <c r="BV84" s="84"/>
      <c r="BW84" s="84"/>
      <c r="BX84" s="8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row>
    <row r="85" spans="1:117"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P85" s="64"/>
      <c r="BQ85" s="64"/>
      <c r="BR85" s="84"/>
      <c r="BS85" s="84"/>
      <c r="BT85" s="84"/>
      <c r="BU85" s="84"/>
      <c r="BV85" s="84"/>
      <c r="BW85" s="84"/>
      <c r="BX85" s="8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row>
    <row r="86" spans="1:117"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P86" s="64"/>
      <c r="BQ86" s="64"/>
      <c r="BR86" s="84"/>
      <c r="BS86" s="84"/>
      <c r="BT86" s="84"/>
      <c r="BU86" s="84"/>
      <c r="BV86" s="84"/>
      <c r="BW86" s="84"/>
      <c r="BX86" s="8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row>
    <row r="87" spans="1:117"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P87" s="64"/>
      <c r="BQ87" s="64"/>
      <c r="BR87" s="84"/>
      <c r="BS87" s="84"/>
      <c r="BT87" s="84"/>
      <c r="BU87" s="84"/>
      <c r="BV87" s="84"/>
      <c r="BW87" s="84"/>
      <c r="BX87" s="8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row>
    <row r="88" spans="1:117"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P88" s="64"/>
      <c r="BQ88" s="64"/>
      <c r="BR88" s="84"/>
      <c r="BS88" s="84"/>
      <c r="BT88" s="84"/>
      <c r="BU88" s="84"/>
      <c r="BV88" s="84"/>
      <c r="BW88" s="84"/>
      <c r="BX88" s="8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row>
    <row r="89" spans="1:117"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P89" s="64"/>
      <c r="BQ89" s="64"/>
      <c r="BR89" s="84"/>
      <c r="BS89" s="84"/>
      <c r="BT89" s="84"/>
      <c r="BU89" s="84"/>
      <c r="BV89" s="84"/>
      <c r="BW89" s="84"/>
      <c r="BX89" s="8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row>
    <row r="90" spans="1:117"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P90" s="64"/>
      <c r="BQ90" s="64"/>
      <c r="BR90" s="84"/>
      <c r="BS90" s="84"/>
      <c r="BT90" s="84"/>
      <c r="BU90" s="84"/>
      <c r="BV90" s="84"/>
      <c r="BW90" s="84"/>
      <c r="BX90" s="8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row>
    <row r="91" spans="1:117"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P91" s="64"/>
      <c r="BQ91" s="64"/>
      <c r="BR91" s="84"/>
      <c r="BS91" s="84"/>
      <c r="BT91" s="84"/>
      <c r="BU91" s="84"/>
      <c r="BV91" s="84"/>
      <c r="BW91" s="84"/>
      <c r="BX91" s="8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row>
    <row r="92" spans="1:117"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P92" s="64"/>
      <c r="BQ92" s="64"/>
      <c r="BR92" s="84"/>
      <c r="BS92" s="84"/>
      <c r="BT92" s="84"/>
      <c r="BU92" s="84"/>
      <c r="BV92" s="84"/>
      <c r="BW92" s="84"/>
      <c r="BX92" s="8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row>
    <row r="93" spans="1:117"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P93" s="64"/>
      <c r="BQ93" s="64"/>
      <c r="BR93" s="84"/>
      <c r="BS93" s="84"/>
      <c r="BT93" s="84"/>
      <c r="BU93" s="84"/>
      <c r="BV93" s="84"/>
      <c r="BW93" s="84"/>
      <c r="BX93" s="8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row>
    <row r="94" spans="1:117"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P94" s="64"/>
      <c r="BQ94" s="64"/>
      <c r="BR94" s="84"/>
      <c r="BS94" s="84"/>
      <c r="BT94" s="84"/>
      <c r="BU94" s="84"/>
      <c r="BV94" s="84"/>
      <c r="BW94" s="84"/>
      <c r="BX94" s="8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row>
    <row r="95" spans="1:117"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P95" s="64"/>
      <c r="BQ95" s="64"/>
      <c r="BR95" s="84"/>
      <c r="BS95" s="84"/>
      <c r="BT95" s="84"/>
      <c r="BU95" s="84"/>
      <c r="BV95" s="84"/>
      <c r="BW95" s="84"/>
      <c r="BX95" s="8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row>
    <row r="96" spans="1:117"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P96" s="64"/>
      <c r="BQ96" s="64"/>
      <c r="BR96" s="84"/>
      <c r="BS96" s="84"/>
      <c r="BT96" s="84"/>
      <c r="BU96" s="84"/>
      <c r="BV96" s="84"/>
      <c r="BW96" s="84"/>
      <c r="BX96" s="8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row>
    <row r="97" spans="1:117"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P97" s="64"/>
      <c r="BQ97" s="64"/>
      <c r="BR97" s="84"/>
      <c r="BS97" s="84"/>
      <c r="BT97" s="84"/>
      <c r="BU97" s="84"/>
      <c r="BV97" s="84"/>
      <c r="BW97" s="84"/>
      <c r="BX97" s="8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row>
    <row r="98" spans="1:117"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P98" s="64"/>
      <c r="BQ98" s="64"/>
      <c r="BR98" s="84"/>
      <c r="BS98" s="84"/>
      <c r="BT98" s="84"/>
      <c r="BU98" s="84"/>
      <c r="BV98" s="84"/>
      <c r="BW98" s="84"/>
      <c r="BX98" s="8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row>
    <row r="99" spans="1:117"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P99" s="64"/>
      <c r="BQ99" s="64"/>
      <c r="BR99" s="84"/>
      <c r="BS99" s="84"/>
      <c r="BT99" s="84"/>
      <c r="BU99" s="84"/>
      <c r="BV99" s="84"/>
      <c r="BW99" s="84"/>
      <c r="BX99" s="8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row>
    <row r="100" spans="1:117"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P100" s="64"/>
      <c r="BQ100" s="64"/>
      <c r="BR100" s="84"/>
      <c r="BS100" s="84"/>
      <c r="BT100" s="84"/>
      <c r="BU100" s="84"/>
      <c r="BV100" s="84"/>
      <c r="BW100" s="84"/>
      <c r="BX100" s="8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row>
    <row r="101" spans="1:117"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P101" s="64"/>
      <c r="BQ101" s="64"/>
      <c r="BR101" s="84"/>
      <c r="BS101" s="84"/>
      <c r="BT101" s="84"/>
      <c r="BU101" s="84"/>
      <c r="BV101" s="84"/>
      <c r="BW101" s="84"/>
      <c r="BX101" s="8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row>
    <row r="102" spans="1:117"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P102" s="64"/>
      <c r="BQ102" s="64"/>
      <c r="BR102" s="84"/>
      <c r="BS102" s="84"/>
      <c r="BT102" s="84"/>
      <c r="BU102" s="84"/>
      <c r="BV102" s="84"/>
      <c r="BW102" s="84"/>
      <c r="BX102" s="8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row>
    <row r="103" spans="1:117"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P103" s="64"/>
      <c r="BQ103" s="64"/>
      <c r="BR103" s="84"/>
      <c r="BS103" s="84"/>
      <c r="BT103" s="84"/>
      <c r="BU103" s="84"/>
      <c r="BV103" s="84"/>
      <c r="BW103" s="84"/>
      <c r="BX103" s="8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row>
    <row r="104" spans="1:117"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P104" s="64"/>
      <c r="BQ104" s="64"/>
      <c r="BR104" s="84"/>
      <c r="BS104" s="84"/>
      <c r="BT104" s="84"/>
      <c r="BU104" s="84"/>
      <c r="BV104" s="84"/>
      <c r="BW104" s="84"/>
      <c r="BX104" s="8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row>
    <row r="105" spans="1:117"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P105" s="64"/>
      <c r="BQ105" s="64"/>
      <c r="BR105" s="84"/>
      <c r="BS105" s="84"/>
      <c r="BT105" s="84"/>
      <c r="BU105" s="84"/>
      <c r="BV105" s="84"/>
      <c r="BW105" s="84"/>
      <c r="BX105" s="8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row>
    <row r="106" spans="1:117"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P106" s="64"/>
      <c r="BQ106" s="64"/>
      <c r="BR106" s="84"/>
      <c r="BS106" s="84"/>
      <c r="BT106" s="84"/>
      <c r="BU106" s="84"/>
      <c r="BV106" s="84"/>
      <c r="BW106" s="84"/>
      <c r="BX106" s="8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row>
    <row r="107" spans="1:117"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P107" s="64"/>
      <c r="BQ107" s="64"/>
      <c r="BR107" s="84"/>
      <c r="BS107" s="84"/>
      <c r="BT107" s="84"/>
      <c r="BU107" s="84"/>
      <c r="BV107" s="84"/>
      <c r="BW107" s="84"/>
      <c r="BX107" s="8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row>
    <row r="108" spans="1:117"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P108" s="64"/>
      <c r="BQ108" s="64"/>
      <c r="BR108" s="84"/>
      <c r="BS108" s="84"/>
      <c r="BT108" s="84"/>
      <c r="BU108" s="84"/>
      <c r="BV108" s="84"/>
      <c r="BW108" s="84"/>
      <c r="BX108" s="8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row>
    <row r="109" spans="1:117"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P109" s="64"/>
      <c r="BQ109" s="64"/>
      <c r="BR109" s="84"/>
      <c r="BS109" s="84"/>
      <c r="BT109" s="84"/>
      <c r="BU109" s="84"/>
      <c r="BV109" s="84"/>
      <c r="BW109" s="84"/>
      <c r="BX109" s="8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row>
    <row r="110" spans="1:117"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P110" s="64"/>
      <c r="BQ110" s="64"/>
      <c r="BR110" s="84"/>
      <c r="BS110" s="84"/>
      <c r="BT110" s="84"/>
      <c r="BU110" s="84"/>
      <c r="BV110" s="84"/>
      <c r="BW110" s="84"/>
      <c r="BX110" s="8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row>
    <row r="111" spans="1:117"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P111" s="64"/>
      <c r="BQ111" s="64"/>
      <c r="BR111" s="84"/>
      <c r="BS111" s="84"/>
      <c r="BT111" s="84"/>
      <c r="BU111" s="84"/>
      <c r="BV111" s="84"/>
      <c r="BW111" s="84"/>
      <c r="BX111" s="8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row>
    <row r="112" spans="1:117"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P112" s="64"/>
      <c r="BQ112" s="64"/>
      <c r="BR112" s="84"/>
      <c r="BS112" s="84"/>
      <c r="BT112" s="84"/>
      <c r="BU112" s="84"/>
      <c r="BV112" s="84"/>
      <c r="BW112" s="84"/>
      <c r="BX112" s="8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row>
    <row r="113" spans="1:117"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P113" s="64"/>
      <c r="BQ113" s="64"/>
      <c r="BR113" s="84"/>
      <c r="BS113" s="84"/>
      <c r="BT113" s="84"/>
      <c r="BU113" s="84"/>
      <c r="BV113" s="84"/>
      <c r="BW113" s="84"/>
      <c r="BX113" s="8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row>
    <row r="114" spans="1:117"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P114" s="64"/>
      <c r="BQ114" s="64"/>
      <c r="BR114" s="84"/>
      <c r="BS114" s="84"/>
      <c r="BT114" s="84"/>
      <c r="BU114" s="84"/>
      <c r="BV114" s="84"/>
      <c r="BW114" s="84"/>
      <c r="BX114" s="8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row>
    <row r="115" spans="1:117"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P115" s="64"/>
      <c r="BQ115" s="64"/>
      <c r="BR115" s="84"/>
      <c r="BS115" s="84"/>
      <c r="BT115" s="84"/>
      <c r="BU115" s="84"/>
      <c r="BV115" s="84"/>
      <c r="BW115" s="84"/>
      <c r="BX115" s="8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row>
    <row r="116" spans="1:117"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P116" s="64"/>
      <c r="BQ116" s="64"/>
      <c r="BR116" s="84"/>
      <c r="BS116" s="84"/>
      <c r="BT116" s="84"/>
      <c r="BU116" s="84"/>
      <c r="BV116" s="84"/>
      <c r="BW116" s="84"/>
      <c r="BX116" s="8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row>
    <row r="117" spans="1:117"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P117" s="64"/>
      <c r="BQ117" s="64"/>
      <c r="BR117" s="84"/>
      <c r="BS117" s="84"/>
      <c r="BT117" s="84"/>
      <c r="BU117" s="84"/>
      <c r="BV117" s="84"/>
      <c r="BW117" s="84"/>
      <c r="BX117" s="8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row>
    <row r="118" spans="1:117"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P118" s="64"/>
      <c r="BQ118" s="64"/>
      <c r="BR118" s="84"/>
      <c r="BS118" s="84"/>
      <c r="BT118" s="84"/>
      <c r="BU118" s="84"/>
      <c r="BV118" s="84"/>
      <c r="BW118" s="84"/>
      <c r="BX118" s="8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row>
    <row r="119" spans="1:117"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P119" s="64"/>
      <c r="BQ119" s="64"/>
      <c r="BR119" s="84"/>
      <c r="BS119" s="84"/>
      <c r="BT119" s="84"/>
      <c r="BU119" s="84"/>
      <c r="BV119" s="84"/>
      <c r="BW119" s="84"/>
      <c r="BX119" s="8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row>
    <row r="120" spans="1:117"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P120" s="64"/>
      <c r="BQ120" s="64"/>
      <c r="BR120" s="84"/>
      <c r="BS120" s="84"/>
      <c r="BT120" s="84"/>
      <c r="BU120" s="84"/>
      <c r="BV120" s="84"/>
      <c r="BW120" s="84"/>
      <c r="BX120" s="8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row>
    <row r="121" spans="1:117"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P121" s="64"/>
      <c r="BQ121" s="64"/>
      <c r="BR121" s="84"/>
      <c r="BS121" s="84"/>
      <c r="BT121" s="84"/>
      <c r="BU121" s="84"/>
      <c r="BV121" s="84"/>
      <c r="BW121" s="84"/>
      <c r="BX121" s="8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row>
    <row r="122" spans="1:117"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P122" s="64"/>
      <c r="BQ122" s="64"/>
      <c r="BR122" s="84"/>
      <c r="BS122" s="84"/>
      <c r="BT122" s="84"/>
      <c r="BU122" s="84"/>
      <c r="BV122" s="84"/>
      <c r="BW122" s="84"/>
      <c r="BX122" s="8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row>
    <row r="123" spans="1:117"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P123" s="64"/>
      <c r="BQ123" s="64"/>
      <c r="BR123" s="84"/>
      <c r="BS123" s="84"/>
      <c r="BT123" s="84"/>
      <c r="BU123" s="84"/>
      <c r="BV123" s="84"/>
      <c r="BW123" s="84"/>
      <c r="BX123" s="8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row>
    <row r="124" spans="1:117"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P124" s="64"/>
      <c r="BQ124" s="64"/>
      <c r="BR124" s="84"/>
      <c r="BS124" s="84"/>
      <c r="BT124" s="84"/>
      <c r="BU124" s="84"/>
      <c r="BV124" s="84"/>
      <c r="BW124" s="84"/>
      <c r="BX124" s="8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row>
    <row r="125" spans="1:117"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P125" s="64"/>
      <c r="BQ125" s="64"/>
      <c r="BR125" s="84"/>
      <c r="BS125" s="84"/>
      <c r="BT125" s="84"/>
      <c r="BU125" s="84"/>
      <c r="BV125" s="84"/>
      <c r="BW125" s="84"/>
      <c r="BX125" s="8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row>
    <row r="126" spans="1:117"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P126" s="64"/>
      <c r="BQ126" s="64"/>
      <c r="BR126" s="84"/>
      <c r="BS126" s="84"/>
      <c r="BT126" s="84"/>
      <c r="BU126" s="84"/>
      <c r="BV126" s="84"/>
      <c r="BW126" s="84"/>
      <c r="BX126" s="8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row>
    <row r="127" spans="1:117"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P127" s="64"/>
      <c r="BQ127" s="64"/>
      <c r="BR127" s="84"/>
      <c r="BS127" s="84"/>
      <c r="BT127" s="84"/>
      <c r="BU127" s="84"/>
      <c r="BV127" s="84"/>
      <c r="BW127" s="84"/>
      <c r="BX127" s="8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row>
    <row r="128" spans="1:117"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P128" s="64"/>
      <c r="BQ128" s="64"/>
      <c r="BR128" s="84"/>
      <c r="BS128" s="84"/>
      <c r="BT128" s="84"/>
      <c r="BU128" s="84"/>
      <c r="BV128" s="84"/>
      <c r="BW128" s="84"/>
      <c r="BX128" s="8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row>
    <row r="129" spans="1:117"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P129" s="64"/>
      <c r="BQ129" s="64"/>
      <c r="BR129" s="84"/>
      <c r="BS129" s="84"/>
      <c r="BT129" s="84"/>
      <c r="BU129" s="84"/>
      <c r="BV129" s="84"/>
      <c r="BW129" s="84"/>
      <c r="BX129" s="8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row>
    <row r="130" spans="1:117"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P130" s="64"/>
      <c r="BQ130" s="64"/>
      <c r="BR130" s="84"/>
      <c r="BS130" s="84"/>
      <c r="BT130" s="84"/>
      <c r="BU130" s="84"/>
      <c r="BV130" s="84"/>
      <c r="BW130" s="84"/>
      <c r="BX130" s="8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row>
    <row r="131" spans="1:117"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P131" s="64"/>
      <c r="BQ131" s="64"/>
      <c r="BR131" s="84"/>
      <c r="BS131" s="84"/>
      <c r="BT131" s="84"/>
      <c r="BU131" s="84"/>
      <c r="BV131" s="84"/>
      <c r="BW131" s="84"/>
      <c r="BX131" s="8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row>
    <row r="132" spans="1:117"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P132" s="64"/>
      <c r="BQ132" s="64"/>
      <c r="BR132" s="84"/>
      <c r="BS132" s="84"/>
      <c r="BT132" s="84"/>
      <c r="BU132" s="84"/>
      <c r="BV132" s="84"/>
      <c r="BW132" s="84"/>
      <c r="BX132" s="8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row>
    <row r="133" spans="1:117"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P133" s="64"/>
      <c r="BQ133" s="64"/>
      <c r="BR133" s="84"/>
      <c r="BS133" s="84"/>
      <c r="BT133" s="84"/>
      <c r="BU133" s="84"/>
      <c r="BV133" s="84"/>
      <c r="BW133" s="84"/>
      <c r="BX133" s="8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row>
    <row r="134" spans="1:117"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P134" s="64"/>
      <c r="BQ134" s="64"/>
      <c r="BR134" s="84"/>
      <c r="BS134" s="84"/>
      <c r="BT134" s="84"/>
      <c r="BU134" s="84"/>
      <c r="BV134" s="84"/>
      <c r="BW134" s="84"/>
      <c r="BX134" s="8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row>
    <row r="135" spans="1:117"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P135" s="64"/>
      <c r="BQ135" s="64"/>
      <c r="BR135" s="84"/>
      <c r="BS135" s="84"/>
      <c r="BT135" s="84"/>
      <c r="BU135" s="84"/>
      <c r="BV135" s="84"/>
      <c r="BW135" s="84"/>
      <c r="BX135" s="8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row>
    <row r="136" spans="1:117"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P136" s="64"/>
      <c r="BQ136" s="64"/>
      <c r="BR136" s="84"/>
      <c r="BS136" s="84"/>
      <c r="BT136" s="84"/>
      <c r="BU136" s="84"/>
      <c r="BV136" s="84"/>
      <c r="BW136" s="84"/>
      <c r="BX136" s="8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row>
    <row r="137" spans="1:117"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P137" s="64"/>
      <c r="BQ137" s="64"/>
      <c r="BR137" s="84"/>
      <c r="BS137" s="84"/>
      <c r="BT137" s="84"/>
      <c r="BU137" s="84"/>
      <c r="BV137" s="84"/>
      <c r="BW137" s="84"/>
      <c r="BX137" s="8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row>
    <row r="138" spans="1:117"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P138" s="64"/>
      <c r="BQ138" s="64"/>
      <c r="BR138" s="84"/>
      <c r="BS138" s="84"/>
      <c r="BT138" s="84"/>
      <c r="BU138" s="84"/>
      <c r="BV138" s="84"/>
      <c r="BW138" s="84"/>
      <c r="BX138" s="8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row>
    <row r="139" spans="1:117"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P139" s="64"/>
      <c r="BQ139" s="64"/>
      <c r="BR139" s="84"/>
      <c r="BS139" s="84"/>
      <c r="BT139" s="84"/>
      <c r="BU139" s="84"/>
      <c r="BV139" s="84"/>
      <c r="BW139" s="84"/>
      <c r="BX139" s="8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row>
    <row r="140" spans="1:117"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P140" s="64"/>
      <c r="BQ140" s="64"/>
      <c r="BR140" s="84"/>
      <c r="BS140" s="84"/>
      <c r="BT140" s="84"/>
      <c r="BU140" s="84"/>
      <c r="BV140" s="84"/>
      <c r="BW140" s="84"/>
      <c r="BX140" s="8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row>
    <row r="141" spans="1:117"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P141" s="64"/>
      <c r="BQ141" s="64"/>
      <c r="BR141" s="84"/>
      <c r="BS141" s="84"/>
      <c r="BT141" s="84"/>
      <c r="BU141" s="84"/>
      <c r="BV141" s="84"/>
      <c r="BW141" s="84"/>
      <c r="BX141" s="8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row>
    <row r="142" spans="1:117"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P142" s="64"/>
      <c r="BQ142" s="64"/>
      <c r="BR142" s="84"/>
      <c r="BS142" s="84"/>
      <c r="BT142" s="84"/>
      <c r="BU142" s="84"/>
      <c r="BV142" s="84"/>
      <c r="BW142" s="84"/>
      <c r="BX142" s="8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row>
    <row r="143" spans="1:117"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P143" s="64"/>
      <c r="BQ143" s="64"/>
      <c r="BR143" s="84"/>
      <c r="BS143" s="84"/>
      <c r="BT143" s="84"/>
      <c r="BU143" s="84"/>
      <c r="BV143" s="84"/>
      <c r="BW143" s="84"/>
      <c r="BX143" s="8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row>
    <row r="144" spans="1:117"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P144" s="64"/>
      <c r="BQ144" s="64"/>
      <c r="BR144" s="84"/>
      <c r="BS144" s="84"/>
      <c r="BT144" s="84"/>
      <c r="BU144" s="84"/>
      <c r="BV144" s="84"/>
      <c r="BW144" s="84"/>
      <c r="BX144" s="8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row>
    <row r="145" spans="1:117"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P145" s="64"/>
      <c r="BQ145" s="64"/>
      <c r="BR145" s="84"/>
      <c r="BS145" s="84"/>
      <c r="BT145" s="84"/>
      <c r="BU145" s="84"/>
      <c r="BV145" s="84"/>
      <c r="BW145" s="84"/>
      <c r="BX145" s="8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row>
    <row r="146" spans="1:117"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P146" s="64"/>
      <c r="BQ146" s="64"/>
      <c r="BR146" s="84"/>
      <c r="BS146" s="84"/>
      <c r="BT146" s="84"/>
      <c r="BU146" s="84"/>
      <c r="BV146" s="84"/>
      <c r="BW146" s="84"/>
      <c r="BX146" s="8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row>
    <row r="147" spans="1:117"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P147" s="64"/>
      <c r="BQ147" s="64"/>
      <c r="BR147" s="84"/>
      <c r="BS147" s="84"/>
      <c r="BT147" s="84"/>
      <c r="BU147" s="84"/>
      <c r="BV147" s="84"/>
      <c r="BW147" s="84"/>
      <c r="BX147" s="8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row>
    <row r="148" spans="1:117"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P148" s="64"/>
      <c r="BQ148" s="64"/>
      <c r="BR148" s="84"/>
      <c r="BS148" s="84"/>
      <c r="BT148" s="84"/>
      <c r="BU148" s="84"/>
      <c r="BV148" s="84"/>
      <c r="BW148" s="84"/>
      <c r="BX148" s="8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row>
    <row r="149" spans="1:117"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P149" s="64"/>
      <c r="BQ149" s="64"/>
      <c r="BR149" s="84"/>
      <c r="BS149" s="84"/>
      <c r="BT149" s="84"/>
      <c r="BU149" s="84"/>
      <c r="BV149" s="84"/>
      <c r="BW149" s="84"/>
      <c r="BX149" s="8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row>
    <row r="150" spans="1:117"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P150" s="64"/>
      <c r="BQ150" s="64"/>
      <c r="BR150" s="84"/>
      <c r="BS150" s="84"/>
      <c r="BT150" s="84"/>
      <c r="BU150" s="84"/>
      <c r="BV150" s="84"/>
      <c r="BW150" s="84"/>
      <c r="BX150" s="8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row>
    <row r="151" spans="1:117"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P151" s="64"/>
      <c r="BQ151" s="64"/>
      <c r="BR151" s="84"/>
      <c r="BS151" s="84"/>
      <c r="BT151" s="84"/>
      <c r="BU151" s="84"/>
      <c r="BV151" s="84"/>
      <c r="BW151" s="84"/>
      <c r="BX151" s="8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row>
    <row r="152" spans="1:117"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P152" s="64"/>
      <c r="BQ152" s="64"/>
      <c r="BR152" s="84"/>
      <c r="BS152" s="84"/>
      <c r="BT152" s="84"/>
      <c r="BU152" s="84"/>
      <c r="BV152" s="84"/>
      <c r="BW152" s="84"/>
      <c r="BX152" s="8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row>
    <row r="153" spans="1:117"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P153" s="64"/>
      <c r="BQ153" s="64"/>
      <c r="BR153" s="84"/>
      <c r="BS153" s="84"/>
      <c r="BT153" s="84"/>
      <c r="BU153" s="84"/>
      <c r="BV153" s="84"/>
      <c r="BW153" s="84"/>
      <c r="BX153" s="8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row>
    <row r="154" spans="1:117"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P154" s="64"/>
      <c r="BQ154" s="64"/>
      <c r="BR154" s="84"/>
      <c r="BS154" s="84"/>
      <c r="BT154" s="84"/>
      <c r="BU154" s="84"/>
      <c r="BV154" s="84"/>
      <c r="BW154" s="84"/>
      <c r="BX154" s="8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row>
    <row r="155" spans="1:117"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P155" s="64"/>
      <c r="BQ155" s="64"/>
      <c r="BR155" s="84"/>
      <c r="BS155" s="84"/>
      <c r="BT155" s="84"/>
      <c r="BU155" s="84"/>
      <c r="BV155" s="84"/>
      <c r="BW155" s="84"/>
      <c r="BX155" s="8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row>
    <row r="156" spans="1:117"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P156" s="64"/>
      <c r="BQ156" s="64"/>
      <c r="BR156" s="84"/>
      <c r="BS156" s="84"/>
      <c r="BT156" s="84"/>
      <c r="BU156" s="84"/>
      <c r="BV156" s="84"/>
      <c r="BW156" s="84"/>
      <c r="BX156" s="8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row>
    <row r="157" spans="1:117"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P157" s="64"/>
      <c r="BQ157" s="64"/>
      <c r="BR157" s="84"/>
      <c r="BS157" s="84"/>
      <c r="BT157" s="84"/>
      <c r="BU157" s="84"/>
      <c r="BV157" s="84"/>
      <c r="BW157" s="84"/>
      <c r="BX157" s="8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row>
    <row r="158" spans="1:117"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P158" s="64"/>
      <c r="BQ158" s="64"/>
      <c r="BR158" s="84"/>
      <c r="BS158" s="84"/>
      <c r="BT158" s="84"/>
      <c r="BU158" s="84"/>
      <c r="BV158" s="84"/>
      <c r="BW158" s="84"/>
      <c r="BX158" s="8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row>
    <row r="159" spans="1:117"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P159" s="64"/>
      <c r="BQ159" s="64"/>
      <c r="BR159" s="84"/>
      <c r="BS159" s="84"/>
      <c r="BT159" s="84"/>
      <c r="BU159" s="84"/>
      <c r="BV159" s="84"/>
      <c r="BW159" s="84"/>
      <c r="BX159" s="8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row>
    <row r="160" spans="1:117"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P160" s="64"/>
      <c r="BQ160" s="64"/>
      <c r="BR160" s="84"/>
      <c r="BS160" s="84"/>
      <c r="BT160" s="84"/>
      <c r="BU160" s="84"/>
      <c r="BV160" s="84"/>
      <c r="BW160" s="84"/>
      <c r="BX160" s="8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row>
    <row r="161" spans="1:117"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P161" s="64"/>
      <c r="BQ161" s="64"/>
      <c r="BR161" s="84"/>
      <c r="BS161" s="84"/>
      <c r="BT161" s="84"/>
      <c r="BU161" s="84"/>
      <c r="BV161" s="84"/>
      <c r="BW161" s="84"/>
      <c r="BX161" s="8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row>
    <row r="162" spans="1:117"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P162" s="64"/>
      <c r="BQ162" s="64"/>
      <c r="BR162" s="84"/>
      <c r="BS162" s="84"/>
      <c r="BT162" s="84"/>
      <c r="BU162" s="84"/>
      <c r="BV162" s="84"/>
      <c r="BW162" s="84"/>
      <c r="BX162" s="8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row>
    <row r="163" spans="1:117"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P163" s="64"/>
      <c r="BQ163" s="64"/>
      <c r="BR163" s="84"/>
      <c r="BS163" s="84"/>
      <c r="BT163" s="84"/>
      <c r="BU163" s="84"/>
      <c r="BV163" s="84"/>
      <c r="BW163" s="84"/>
      <c r="BX163" s="8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row>
    <row r="164" spans="1:117"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P164" s="64"/>
      <c r="BQ164" s="64"/>
      <c r="BR164" s="84"/>
      <c r="BS164" s="84"/>
      <c r="BT164" s="84"/>
      <c r="BU164" s="84"/>
      <c r="BV164" s="84"/>
      <c r="BW164" s="84"/>
      <c r="BX164" s="8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row>
    <row r="165" spans="1:117"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P165" s="64"/>
      <c r="BQ165" s="64"/>
      <c r="BR165" s="84"/>
      <c r="BS165" s="84"/>
      <c r="BT165" s="84"/>
      <c r="BU165" s="84"/>
      <c r="BV165" s="84"/>
      <c r="BW165" s="84"/>
      <c r="BX165" s="8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row>
    <row r="166" spans="1:117"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P166" s="64"/>
      <c r="BQ166" s="64"/>
      <c r="BR166" s="84"/>
      <c r="BS166" s="84"/>
      <c r="BT166" s="84"/>
      <c r="BU166" s="84"/>
      <c r="BV166" s="84"/>
      <c r="BW166" s="84"/>
      <c r="BX166" s="8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row>
    <row r="167" spans="1:117"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P167" s="64"/>
      <c r="BQ167" s="64"/>
      <c r="BR167" s="84"/>
      <c r="BS167" s="84"/>
      <c r="BT167" s="84"/>
      <c r="BU167" s="84"/>
      <c r="BV167" s="84"/>
      <c r="BW167" s="84"/>
      <c r="BX167" s="8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row>
    <row r="168" spans="1:117"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P168" s="64"/>
      <c r="BQ168" s="64"/>
      <c r="BR168" s="84"/>
      <c r="BS168" s="84"/>
      <c r="BT168" s="84"/>
      <c r="BU168" s="84"/>
      <c r="BV168" s="84"/>
      <c r="BW168" s="84"/>
      <c r="BX168" s="8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row>
    <row r="169" spans="1:117"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P169" s="64"/>
      <c r="BQ169" s="64"/>
      <c r="BR169" s="84"/>
      <c r="BS169" s="84"/>
      <c r="BT169" s="84"/>
      <c r="BU169" s="84"/>
      <c r="BV169" s="84"/>
      <c r="BW169" s="84"/>
      <c r="BX169" s="8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row>
    <row r="170" spans="1:117"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P170" s="64"/>
      <c r="BQ170" s="64"/>
      <c r="BR170" s="84"/>
      <c r="BS170" s="84"/>
      <c r="BT170" s="84"/>
      <c r="BU170" s="84"/>
      <c r="BV170" s="84"/>
      <c r="BW170" s="84"/>
      <c r="BX170" s="8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row>
    <row r="171" spans="1:117"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P171" s="64"/>
      <c r="BQ171" s="64"/>
      <c r="BR171" s="84"/>
      <c r="BS171" s="84"/>
      <c r="BT171" s="84"/>
      <c r="BU171" s="84"/>
      <c r="BV171" s="84"/>
      <c r="BW171" s="84"/>
      <c r="BX171" s="8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row>
    <row r="172" spans="1:117"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P172" s="64"/>
      <c r="BQ172" s="64"/>
      <c r="BR172" s="84"/>
      <c r="BS172" s="84"/>
      <c r="BT172" s="84"/>
      <c r="BU172" s="84"/>
      <c r="BV172" s="84"/>
      <c r="BW172" s="84"/>
      <c r="BX172" s="8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row>
    <row r="173" spans="1:117"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P173" s="64"/>
      <c r="BQ173" s="64"/>
      <c r="BR173" s="84"/>
      <c r="BS173" s="84"/>
      <c r="BT173" s="84"/>
      <c r="BU173" s="84"/>
      <c r="BV173" s="84"/>
      <c r="BW173" s="84"/>
      <c r="BX173" s="8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row>
    <row r="174" spans="1:117"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P174" s="64"/>
      <c r="BQ174" s="64"/>
      <c r="BR174" s="84"/>
      <c r="BS174" s="84"/>
      <c r="BT174" s="84"/>
      <c r="BU174" s="84"/>
      <c r="BV174" s="84"/>
      <c r="BW174" s="84"/>
      <c r="BX174" s="8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row>
    <row r="175" spans="1:117"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P175" s="64"/>
      <c r="BQ175" s="64"/>
      <c r="BR175" s="84"/>
      <c r="BS175" s="84"/>
      <c r="BT175" s="84"/>
      <c r="BU175" s="84"/>
      <c r="BV175" s="84"/>
      <c r="BW175" s="84"/>
      <c r="BX175" s="8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row>
    <row r="176" spans="1:117"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P176" s="64"/>
      <c r="BQ176" s="64"/>
      <c r="BR176" s="84"/>
      <c r="BS176" s="84"/>
      <c r="BT176" s="84"/>
      <c r="BU176" s="84"/>
      <c r="BV176" s="84"/>
      <c r="BW176" s="84"/>
      <c r="BX176" s="8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row>
    <row r="177" spans="1:117"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P177" s="64"/>
      <c r="BQ177" s="64"/>
      <c r="BR177" s="84"/>
      <c r="BS177" s="84"/>
      <c r="BT177" s="84"/>
      <c r="BU177" s="84"/>
      <c r="BV177" s="84"/>
      <c r="BW177" s="84"/>
      <c r="BX177" s="8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row>
    <row r="178" spans="1:117"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P178" s="64"/>
      <c r="BQ178" s="64"/>
      <c r="BR178" s="84"/>
      <c r="BS178" s="84"/>
      <c r="BT178" s="84"/>
      <c r="BU178" s="84"/>
      <c r="BV178" s="84"/>
      <c r="BW178" s="84"/>
      <c r="BX178" s="8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row>
    <row r="179" spans="1:117"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P179" s="64"/>
      <c r="BQ179" s="64"/>
      <c r="BR179" s="84"/>
      <c r="BS179" s="84"/>
      <c r="BT179" s="84"/>
      <c r="BU179" s="84"/>
      <c r="BV179" s="84"/>
      <c r="BW179" s="84"/>
      <c r="BX179" s="8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row>
    <row r="180" spans="1:117"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P180" s="64"/>
      <c r="BQ180" s="64"/>
      <c r="BR180" s="84"/>
      <c r="BS180" s="84"/>
      <c r="BT180" s="84"/>
      <c r="BU180" s="84"/>
      <c r="BV180" s="84"/>
      <c r="BW180" s="84"/>
      <c r="BX180" s="8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row>
    <row r="181" spans="1:117"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P181" s="64"/>
      <c r="BQ181" s="64"/>
      <c r="BR181" s="84"/>
      <c r="BS181" s="84"/>
      <c r="BT181" s="84"/>
      <c r="BU181" s="84"/>
      <c r="BV181" s="84"/>
      <c r="BW181" s="84"/>
      <c r="BX181" s="8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row>
    <row r="182" spans="1:117"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P182" s="64"/>
      <c r="BQ182" s="64"/>
      <c r="BR182" s="84"/>
      <c r="BS182" s="84"/>
      <c r="BT182" s="84"/>
      <c r="BU182" s="84"/>
      <c r="BV182" s="84"/>
      <c r="BW182" s="84"/>
      <c r="BX182" s="8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row>
    <row r="183" spans="1:117"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P183" s="64"/>
      <c r="BQ183" s="64"/>
      <c r="BR183" s="84"/>
      <c r="BS183" s="84"/>
      <c r="BT183" s="84"/>
      <c r="BU183" s="84"/>
      <c r="BV183" s="84"/>
      <c r="BW183" s="84"/>
      <c r="BX183" s="8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row>
    <row r="184" spans="1:117"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P184" s="64"/>
      <c r="BQ184" s="64"/>
      <c r="BR184" s="84"/>
      <c r="BS184" s="84"/>
      <c r="BT184" s="84"/>
      <c r="BU184" s="84"/>
      <c r="BV184" s="84"/>
      <c r="BW184" s="84"/>
      <c r="BX184" s="8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row>
    <row r="185" spans="1:117"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P185" s="64"/>
      <c r="BQ185" s="64"/>
      <c r="BR185" s="84"/>
      <c r="BS185" s="84"/>
      <c r="BT185" s="84"/>
      <c r="BU185" s="84"/>
      <c r="BV185" s="84"/>
      <c r="BW185" s="84"/>
      <c r="BX185" s="8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row>
    <row r="186" spans="1:117"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P186" s="64"/>
      <c r="BQ186" s="64"/>
      <c r="BR186" s="84"/>
      <c r="BS186" s="84"/>
      <c r="BT186" s="84"/>
      <c r="BU186" s="84"/>
      <c r="BV186" s="84"/>
      <c r="BW186" s="84"/>
      <c r="BX186" s="8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row>
    <row r="187" spans="1:117"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P187" s="64"/>
      <c r="BQ187" s="64"/>
      <c r="BR187" s="84"/>
      <c r="BS187" s="84"/>
      <c r="BT187" s="84"/>
      <c r="BU187" s="84"/>
      <c r="BV187" s="84"/>
      <c r="BW187" s="84"/>
      <c r="BX187" s="8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row>
    <row r="188" spans="1:117"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P188" s="64"/>
      <c r="BQ188" s="64"/>
      <c r="BR188" s="84"/>
      <c r="BS188" s="84"/>
      <c r="BT188" s="84"/>
      <c r="BU188" s="84"/>
      <c r="BV188" s="84"/>
      <c r="BW188" s="84"/>
      <c r="BX188" s="8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row>
    <row r="189" spans="1:117"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P189" s="64"/>
      <c r="BQ189" s="64"/>
      <c r="BR189" s="84"/>
      <c r="BS189" s="84"/>
      <c r="BT189" s="84"/>
      <c r="BU189" s="84"/>
      <c r="BV189" s="84"/>
      <c r="BW189" s="84"/>
      <c r="BX189" s="8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row>
    <row r="190" spans="1:117"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P190" s="64"/>
      <c r="BQ190" s="64"/>
      <c r="BR190" s="84"/>
      <c r="BS190" s="84"/>
      <c r="BT190" s="84"/>
      <c r="BU190" s="84"/>
      <c r="BV190" s="84"/>
      <c r="BW190" s="84"/>
      <c r="BX190" s="8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row>
    <row r="191" spans="1:117"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P191" s="64"/>
      <c r="BQ191" s="64"/>
      <c r="BR191" s="84"/>
      <c r="BS191" s="84"/>
      <c r="BT191" s="84"/>
      <c r="BU191" s="84"/>
      <c r="BV191" s="84"/>
      <c r="BW191" s="84"/>
      <c r="BX191" s="8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row>
    <row r="192" spans="1:117"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P192" s="64"/>
      <c r="BQ192" s="64"/>
      <c r="BR192" s="84"/>
      <c r="BS192" s="84"/>
      <c r="BT192" s="84"/>
      <c r="BU192" s="84"/>
      <c r="BV192" s="84"/>
      <c r="BW192" s="84"/>
      <c r="BX192" s="8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row>
    <row r="193" spans="1:117"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P193" s="64"/>
      <c r="BQ193" s="64"/>
      <c r="BR193" s="84"/>
      <c r="BS193" s="84"/>
      <c r="BT193" s="84"/>
      <c r="BU193" s="84"/>
      <c r="BV193" s="84"/>
      <c r="BW193" s="84"/>
      <c r="BX193" s="8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row>
    <row r="194" spans="1:117"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P194" s="64"/>
      <c r="BQ194" s="64"/>
      <c r="BR194" s="84"/>
      <c r="BS194" s="84"/>
      <c r="BT194" s="84"/>
      <c r="BU194" s="84"/>
      <c r="BV194" s="84"/>
      <c r="BW194" s="84"/>
      <c r="BX194" s="8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row>
    <row r="195" spans="1:117"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P195" s="64"/>
      <c r="BQ195" s="64"/>
      <c r="BR195" s="84"/>
      <c r="BS195" s="84"/>
      <c r="BT195" s="84"/>
      <c r="BU195" s="84"/>
      <c r="BV195" s="84"/>
      <c r="BW195" s="84"/>
      <c r="BX195" s="8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row>
    <row r="196" spans="1:117"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P196" s="64"/>
      <c r="BQ196" s="64"/>
      <c r="BR196" s="84"/>
      <c r="BS196" s="84"/>
      <c r="BT196" s="84"/>
      <c r="BU196" s="84"/>
      <c r="BV196" s="84"/>
      <c r="BW196" s="84"/>
      <c r="BX196" s="8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row>
    <row r="197" spans="1:117"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P197" s="64"/>
      <c r="BQ197" s="64"/>
      <c r="BR197" s="84"/>
      <c r="BS197" s="84"/>
      <c r="BT197" s="84"/>
      <c r="BU197" s="84"/>
      <c r="BV197" s="84"/>
      <c r="BW197" s="84"/>
      <c r="BX197" s="8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row>
    <row r="198" spans="1:117"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P198" s="64"/>
      <c r="BQ198" s="64"/>
      <c r="BR198" s="84"/>
      <c r="BS198" s="84"/>
      <c r="BT198" s="84"/>
      <c r="BU198" s="84"/>
      <c r="BV198" s="84"/>
      <c r="BW198" s="84"/>
      <c r="BX198" s="8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row>
    <row r="199" spans="1:117"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P199" s="64"/>
      <c r="BQ199" s="64"/>
      <c r="BR199" s="84"/>
      <c r="BS199" s="84"/>
      <c r="BT199" s="84"/>
      <c r="BU199" s="84"/>
      <c r="BV199" s="84"/>
      <c r="BW199" s="84"/>
      <c r="BX199" s="8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row>
    <row r="200" spans="1:117"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P200" s="64"/>
      <c r="BQ200" s="64"/>
      <c r="BR200" s="84"/>
      <c r="BS200" s="84"/>
      <c r="BT200" s="84"/>
      <c r="BU200" s="84"/>
      <c r="BV200" s="84"/>
      <c r="BW200" s="84"/>
      <c r="BX200" s="8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row>
    <row r="201" spans="1:117"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P201" s="64"/>
      <c r="BQ201" s="64"/>
      <c r="BR201" s="84"/>
      <c r="BS201" s="84"/>
      <c r="BT201" s="84"/>
      <c r="BU201" s="84"/>
      <c r="BV201" s="84"/>
      <c r="BW201" s="84"/>
      <c r="BX201" s="8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row>
    <row r="202" spans="1:117"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P202" s="64"/>
      <c r="BQ202" s="64"/>
      <c r="BR202" s="84"/>
      <c r="BS202" s="84"/>
      <c r="BT202" s="84"/>
      <c r="BU202" s="84"/>
      <c r="BV202" s="84"/>
      <c r="BW202" s="84"/>
      <c r="BX202" s="8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row>
    <row r="203" spans="1:117"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P203" s="64"/>
      <c r="BQ203" s="64"/>
      <c r="BR203" s="84"/>
      <c r="BS203" s="84"/>
      <c r="BT203" s="84"/>
      <c r="BU203" s="84"/>
      <c r="BV203" s="84"/>
      <c r="BW203" s="84"/>
      <c r="BX203" s="8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row>
    <row r="204" spans="1:117"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P204" s="64"/>
      <c r="BQ204" s="64"/>
      <c r="BR204" s="84"/>
      <c r="BS204" s="84"/>
      <c r="BT204" s="84"/>
      <c r="BU204" s="84"/>
      <c r="BV204" s="84"/>
      <c r="BW204" s="84"/>
      <c r="BX204" s="8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row>
    <row r="205" spans="1:117"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P205" s="64"/>
      <c r="BQ205" s="64"/>
      <c r="BR205" s="84"/>
      <c r="BS205" s="84"/>
      <c r="BT205" s="84"/>
      <c r="BU205" s="84"/>
      <c r="BV205" s="84"/>
      <c r="BW205" s="84"/>
      <c r="BX205" s="8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row>
    <row r="206" spans="1:117"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P206" s="64"/>
      <c r="BQ206" s="64"/>
      <c r="BR206" s="84"/>
      <c r="BS206" s="84"/>
      <c r="BT206" s="84"/>
      <c r="BU206" s="84"/>
      <c r="BV206" s="84"/>
      <c r="BW206" s="84"/>
      <c r="BX206" s="8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row>
    <row r="207" spans="1:117"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P207" s="64"/>
      <c r="BQ207" s="64"/>
      <c r="BR207" s="84"/>
      <c r="BS207" s="84"/>
      <c r="BT207" s="84"/>
      <c r="BU207" s="84"/>
      <c r="BV207" s="84"/>
      <c r="BW207" s="84"/>
      <c r="BX207" s="8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row>
    <row r="208" spans="1:117"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P208" s="64"/>
      <c r="BQ208" s="64"/>
      <c r="BR208" s="84"/>
      <c r="BS208" s="84"/>
      <c r="BT208" s="84"/>
      <c r="BU208" s="84"/>
      <c r="BV208" s="84"/>
      <c r="BW208" s="84"/>
      <c r="BX208" s="8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row>
    <row r="209" spans="1:117"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P209" s="64"/>
      <c r="BQ209" s="64"/>
      <c r="BR209" s="84"/>
      <c r="BS209" s="84"/>
      <c r="BT209" s="84"/>
      <c r="BU209" s="84"/>
      <c r="BV209" s="84"/>
      <c r="BW209" s="84"/>
      <c r="BX209" s="8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row>
    <row r="210" spans="1:117"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P210" s="64"/>
      <c r="BQ210" s="64"/>
      <c r="BR210" s="84"/>
      <c r="BS210" s="84"/>
      <c r="BT210" s="84"/>
      <c r="BU210" s="84"/>
      <c r="BV210" s="84"/>
      <c r="BW210" s="84"/>
      <c r="BX210" s="8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row>
    <row r="211" spans="1:117"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P211" s="64"/>
      <c r="BQ211" s="64"/>
      <c r="BR211" s="84"/>
      <c r="BS211" s="84"/>
      <c r="BT211" s="84"/>
      <c r="BU211" s="84"/>
      <c r="BV211" s="84"/>
      <c r="BW211" s="84"/>
      <c r="BX211" s="8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row>
    <row r="212" spans="1:117"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P212" s="64"/>
      <c r="BQ212" s="64"/>
      <c r="BR212" s="84"/>
      <c r="BS212" s="84"/>
      <c r="BT212" s="84"/>
      <c r="BU212" s="84"/>
      <c r="BV212" s="84"/>
      <c r="BW212" s="84"/>
      <c r="BX212" s="8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row>
    <row r="213" spans="1:117"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P213" s="64"/>
      <c r="BQ213" s="64"/>
      <c r="BR213" s="84"/>
      <c r="BS213" s="84"/>
      <c r="BT213" s="84"/>
      <c r="BU213" s="84"/>
      <c r="BV213" s="84"/>
      <c r="BW213" s="84"/>
      <c r="BX213" s="8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row>
    <row r="214" spans="1:117"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P214" s="64"/>
      <c r="BQ214" s="64"/>
      <c r="BR214" s="84"/>
      <c r="BS214" s="84"/>
      <c r="BT214" s="84"/>
      <c r="BU214" s="84"/>
      <c r="BV214" s="84"/>
      <c r="BW214" s="84"/>
      <c r="BX214" s="8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row>
    <row r="215" spans="1:117"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P215" s="64"/>
      <c r="BQ215" s="64"/>
      <c r="BR215" s="84"/>
      <c r="BS215" s="84"/>
      <c r="BT215" s="84"/>
      <c r="BU215" s="84"/>
      <c r="BV215" s="84"/>
      <c r="BW215" s="84"/>
      <c r="BX215" s="8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row>
    <row r="216" spans="1:117"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P216" s="64"/>
      <c r="BQ216" s="64"/>
      <c r="BR216" s="84"/>
      <c r="BS216" s="84"/>
      <c r="BT216" s="84"/>
      <c r="BU216" s="84"/>
      <c r="BV216" s="84"/>
      <c r="BW216" s="84"/>
      <c r="BX216" s="8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row>
    <row r="217" spans="1:117"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P217" s="64"/>
      <c r="BQ217" s="64"/>
      <c r="BR217" s="84"/>
      <c r="BS217" s="84"/>
      <c r="BT217" s="84"/>
      <c r="BU217" s="84"/>
      <c r="BV217" s="84"/>
      <c r="BW217" s="84"/>
      <c r="BX217" s="8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row>
    <row r="218" spans="1:117"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P218" s="64"/>
      <c r="BQ218" s="64"/>
      <c r="BR218" s="84"/>
      <c r="BS218" s="84"/>
      <c r="BT218" s="84"/>
      <c r="BU218" s="84"/>
      <c r="BV218" s="84"/>
      <c r="BW218" s="84"/>
      <c r="BX218" s="8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row>
    <row r="219" spans="1:117"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P219" s="64"/>
      <c r="BQ219" s="64"/>
      <c r="BR219" s="84"/>
      <c r="BS219" s="84"/>
      <c r="BT219" s="84"/>
      <c r="BU219" s="84"/>
      <c r="BV219" s="84"/>
      <c r="BW219" s="84"/>
      <c r="BX219" s="8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row>
    <row r="220" spans="1:117"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P220" s="64"/>
      <c r="BQ220" s="64"/>
      <c r="BR220" s="84"/>
      <c r="BS220" s="84"/>
      <c r="BT220" s="84"/>
      <c r="BU220" s="84"/>
      <c r="BV220" s="84"/>
      <c r="BW220" s="84"/>
      <c r="BX220" s="8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row>
    <row r="221" spans="1:117"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P221" s="64"/>
      <c r="BQ221" s="64"/>
      <c r="BR221" s="84"/>
      <c r="BS221" s="84"/>
      <c r="BT221" s="84"/>
      <c r="BU221" s="84"/>
      <c r="BV221" s="84"/>
      <c r="BW221" s="84"/>
      <c r="BX221" s="8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row>
    <row r="222" spans="1:117"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P222" s="64"/>
      <c r="BQ222" s="64"/>
      <c r="BR222" s="84"/>
      <c r="BS222" s="84"/>
      <c r="BT222" s="84"/>
      <c r="BU222" s="84"/>
      <c r="BV222" s="84"/>
      <c r="BW222" s="84"/>
      <c r="BX222" s="8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row>
    <row r="223" spans="1:117"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P223" s="64"/>
      <c r="BQ223" s="64"/>
      <c r="BR223" s="84"/>
      <c r="BS223" s="84"/>
      <c r="BT223" s="84"/>
      <c r="BU223" s="84"/>
      <c r="BV223" s="84"/>
      <c r="BW223" s="84"/>
      <c r="BX223" s="8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row>
    <row r="224" spans="1:117"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P224" s="64"/>
      <c r="BQ224" s="64"/>
      <c r="BR224" s="84"/>
      <c r="BS224" s="84"/>
      <c r="BT224" s="84"/>
      <c r="BU224" s="84"/>
      <c r="BV224" s="84"/>
      <c r="BW224" s="84"/>
      <c r="BX224" s="8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row>
    <row r="225" spans="1:117"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P225" s="64"/>
      <c r="BQ225" s="64"/>
      <c r="BR225" s="84"/>
      <c r="BS225" s="84"/>
      <c r="BT225" s="84"/>
      <c r="BU225" s="84"/>
      <c r="BV225" s="84"/>
      <c r="BW225" s="84"/>
      <c r="BX225" s="8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row>
    <row r="226" spans="1:117"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P226" s="64"/>
      <c r="BQ226" s="64"/>
      <c r="BR226" s="84"/>
      <c r="BS226" s="84"/>
      <c r="BT226" s="84"/>
      <c r="BU226" s="84"/>
      <c r="BV226" s="84"/>
      <c r="BW226" s="84"/>
      <c r="BX226" s="8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row>
    <row r="227" spans="1:117"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P227" s="64"/>
      <c r="BQ227" s="64"/>
      <c r="BR227" s="84"/>
      <c r="BS227" s="84"/>
      <c r="BT227" s="84"/>
      <c r="BU227" s="84"/>
      <c r="BV227" s="84"/>
      <c r="BW227" s="84"/>
      <c r="BX227" s="8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row>
    <row r="228" spans="1:117"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P228" s="64"/>
      <c r="BQ228" s="64"/>
      <c r="BR228" s="84"/>
      <c r="BS228" s="84"/>
      <c r="BT228" s="84"/>
      <c r="BU228" s="84"/>
      <c r="BV228" s="84"/>
      <c r="BW228" s="84"/>
      <c r="BX228" s="8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row>
    <row r="229" spans="1:117"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P229" s="64"/>
      <c r="BQ229" s="64"/>
      <c r="BR229" s="84"/>
      <c r="BS229" s="84"/>
      <c r="BT229" s="84"/>
      <c r="BU229" s="84"/>
      <c r="BV229" s="84"/>
      <c r="BW229" s="84"/>
      <c r="BX229" s="8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row>
    <row r="230" spans="1:117"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P230" s="64"/>
      <c r="BQ230" s="64"/>
      <c r="BR230" s="84"/>
      <c r="BS230" s="84"/>
      <c r="BT230" s="84"/>
      <c r="BU230" s="84"/>
      <c r="BV230" s="84"/>
      <c r="BW230" s="84"/>
      <c r="BX230" s="8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row>
    <row r="231" spans="1:117"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P231" s="64"/>
      <c r="BQ231" s="64"/>
      <c r="BR231" s="84"/>
      <c r="BS231" s="84"/>
      <c r="BT231" s="84"/>
      <c r="BU231" s="84"/>
      <c r="BV231" s="84"/>
      <c r="BW231" s="84"/>
      <c r="BX231" s="8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row>
    <row r="232" spans="1:117"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P232" s="64"/>
      <c r="BQ232" s="64"/>
      <c r="BR232" s="84"/>
      <c r="BS232" s="84"/>
      <c r="BT232" s="84"/>
      <c r="BU232" s="84"/>
      <c r="BV232" s="84"/>
      <c r="BW232" s="84"/>
      <c r="BX232" s="8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row>
    <row r="233" spans="1:117"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P233" s="64"/>
      <c r="BQ233" s="64"/>
      <c r="BR233" s="84"/>
      <c r="BS233" s="84"/>
      <c r="BT233" s="84"/>
      <c r="BU233" s="84"/>
      <c r="BV233" s="84"/>
      <c r="BW233" s="84"/>
      <c r="BX233" s="8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row>
    <row r="234" spans="1:117"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P234" s="64"/>
      <c r="BQ234" s="64"/>
      <c r="BR234" s="84"/>
      <c r="BS234" s="84"/>
      <c r="BT234" s="84"/>
      <c r="BU234" s="84"/>
      <c r="BV234" s="84"/>
      <c r="BW234" s="84"/>
      <c r="BX234" s="8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row>
    <row r="235" spans="1:117"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P235" s="64"/>
      <c r="BQ235" s="64"/>
      <c r="BR235" s="84"/>
      <c r="BS235" s="84"/>
      <c r="BT235" s="84"/>
      <c r="BU235" s="84"/>
      <c r="BV235" s="84"/>
      <c r="BW235" s="84"/>
      <c r="BX235" s="8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row>
    <row r="236" spans="1:117"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P236" s="64"/>
      <c r="BQ236" s="64"/>
      <c r="BR236" s="84"/>
      <c r="BS236" s="84"/>
      <c r="BT236" s="84"/>
      <c r="BU236" s="84"/>
      <c r="BV236" s="84"/>
      <c r="BW236" s="84"/>
      <c r="BX236" s="8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row>
    <row r="237" spans="1:117"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P237" s="64"/>
      <c r="BQ237" s="64"/>
      <c r="BR237" s="84"/>
      <c r="BS237" s="84"/>
      <c r="BT237" s="84"/>
      <c r="BU237" s="84"/>
      <c r="BV237" s="84"/>
      <c r="BW237" s="84"/>
      <c r="BX237" s="8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row>
    <row r="238" spans="1:117"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P238" s="64"/>
      <c r="BQ238" s="64"/>
      <c r="BR238" s="84"/>
      <c r="BS238" s="84"/>
      <c r="BT238" s="84"/>
      <c r="BU238" s="84"/>
      <c r="BV238" s="84"/>
      <c r="BW238" s="84"/>
      <c r="BX238" s="8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row>
    <row r="239" spans="1:117"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P239" s="64"/>
      <c r="BQ239" s="64"/>
      <c r="BR239" s="84"/>
      <c r="BS239" s="84"/>
      <c r="BT239" s="84"/>
      <c r="BU239" s="84"/>
      <c r="BV239" s="84"/>
      <c r="BW239" s="84"/>
      <c r="BX239" s="8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row>
    <row r="240" spans="1:117"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P240" s="64"/>
      <c r="BQ240" s="64"/>
      <c r="BR240" s="84"/>
      <c r="BS240" s="84"/>
      <c r="BT240" s="84"/>
      <c r="BU240" s="84"/>
      <c r="BV240" s="84"/>
      <c r="BW240" s="84"/>
      <c r="BX240" s="8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row>
    <row r="241" spans="1:117"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P241" s="64"/>
      <c r="BQ241" s="64"/>
      <c r="BR241" s="84"/>
      <c r="BS241" s="84"/>
      <c r="BT241" s="84"/>
      <c r="BU241" s="84"/>
      <c r="BV241" s="84"/>
      <c r="BW241" s="84"/>
      <c r="BX241" s="8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row>
    <row r="242" spans="1:117"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P242" s="64"/>
      <c r="BQ242" s="64"/>
      <c r="BR242" s="84"/>
      <c r="BS242" s="84"/>
      <c r="BT242" s="84"/>
      <c r="BU242" s="84"/>
      <c r="BV242" s="84"/>
      <c r="BW242" s="84"/>
      <c r="BX242" s="8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row>
    <row r="243" spans="1:117"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P243" s="64"/>
      <c r="BQ243" s="64"/>
      <c r="BR243" s="84"/>
      <c r="BS243" s="84"/>
      <c r="BT243" s="84"/>
      <c r="BU243" s="84"/>
      <c r="BV243" s="84"/>
      <c r="BW243" s="84"/>
      <c r="BX243" s="8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row>
    <row r="244" spans="1:117"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P244" s="64"/>
      <c r="BQ244" s="64"/>
      <c r="BR244" s="84"/>
      <c r="BS244" s="84"/>
      <c r="BT244" s="84"/>
      <c r="BU244" s="84"/>
      <c r="BV244" s="84"/>
      <c r="BW244" s="84"/>
      <c r="BX244" s="8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row>
    <row r="245" spans="1:117"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P245" s="64"/>
      <c r="BQ245" s="64"/>
      <c r="BR245" s="84"/>
      <c r="BS245" s="84"/>
      <c r="BT245" s="84"/>
      <c r="BU245" s="84"/>
      <c r="BV245" s="84"/>
      <c r="BW245" s="84"/>
      <c r="BX245" s="8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row>
    <row r="246" spans="1:117"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P246" s="64"/>
      <c r="BQ246" s="64"/>
      <c r="BR246" s="84"/>
      <c r="BS246" s="84"/>
      <c r="BT246" s="84"/>
      <c r="BU246" s="84"/>
      <c r="BV246" s="84"/>
      <c r="BW246" s="84"/>
      <c r="BX246" s="8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row>
    <row r="247" spans="1:117"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P247" s="64"/>
      <c r="BQ247" s="64"/>
      <c r="BR247" s="84"/>
      <c r="BS247" s="84"/>
      <c r="BT247" s="84"/>
      <c r="BU247" s="84"/>
      <c r="BV247" s="84"/>
      <c r="BW247" s="84"/>
      <c r="BX247" s="8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row>
    <row r="248" spans="1:117"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P248" s="64"/>
      <c r="BQ248" s="64"/>
      <c r="BR248" s="84"/>
      <c r="BS248" s="84"/>
      <c r="BT248" s="84"/>
      <c r="BU248" s="84"/>
      <c r="BV248" s="84"/>
      <c r="BW248" s="84"/>
      <c r="BX248" s="8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row>
    <row r="249" spans="1:117"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P249" s="64"/>
      <c r="BQ249" s="64"/>
      <c r="BR249" s="84"/>
      <c r="BS249" s="84"/>
      <c r="BT249" s="84"/>
      <c r="BU249" s="84"/>
      <c r="BV249" s="84"/>
      <c r="BW249" s="84"/>
      <c r="BX249" s="8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row>
    <row r="250" spans="1:117"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P250" s="64"/>
      <c r="BQ250" s="64"/>
      <c r="BR250" s="84"/>
      <c r="BS250" s="84"/>
      <c r="BT250" s="84"/>
      <c r="BU250" s="84"/>
      <c r="BV250" s="84"/>
      <c r="BW250" s="84"/>
      <c r="BX250" s="8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row>
    <row r="251" spans="1:117"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P251" s="64"/>
      <c r="BQ251" s="64"/>
      <c r="BR251" s="84"/>
      <c r="BS251" s="84"/>
      <c r="BT251" s="84"/>
      <c r="BU251" s="84"/>
      <c r="BV251" s="84"/>
      <c r="BW251" s="84"/>
      <c r="BX251" s="8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row>
    <row r="252" spans="1:117"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P252" s="64"/>
      <c r="BQ252" s="64"/>
      <c r="BR252" s="84"/>
      <c r="BS252" s="84"/>
      <c r="BT252" s="84"/>
      <c r="BU252" s="84"/>
      <c r="BV252" s="84"/>
      <c r="BW252" s="84"/>
      <c r="BX252" s="8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row>
    <row r="253" spans="1:117"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P253" s="64"/>
      <c r="BQ253" s="64"/>
      <c r="BR253" s="84"/>
      <c r="BS253" s="84"/>
      <c r="BT253" s="84"/>
      <c r="BU253" s="84"/>
      <c r="BV253" s="84"/>
      <c r="BW253" s="84"/>
      <c r="BX253" s="8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row>
    <row r="254" spans="1:117"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P254" s="64"/>
      <c r="BQ254" s="64"/>
      <c r="BR254" s="84"/>
      <c r="BS254" s="84"/>
      <c r="BT254" s="84"/>
      <c r="BU254" s="84"/>
      <c r="BV254" s="84"/>
      <c r="BW254" s="84"/>
      <c r="BX254" s="8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row>
    <row r="255" spans="1:117"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P255" s="64"/>
      <c r="BQ255" s="64"/>
      <c r="BR255" s="84"/>
      <c r="BS255" s="84"/>
      <c r="BT255" s="84"/>
      <c r="BU255" s="84"/>
      <c r="BV255" s="84"/>
      <c r="BW255" s="84"/>
      <c r="BX255" s="8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row>
    <row r="256" spans="1:117"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P256" s="64"/>
      <c r="BQ256" s="64"/>
      <c r="BR256" s="84"/>
      <c r="BS256" s="84"/>
      <c r="BT256" s="84"/>
      <c r="BU256" s="84"/>
      <c r="BV256" s="84"/>
      <c r="BW256" s="84"/>
      <c r="BX256" s="8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row>
    <row r="257" spans="2:117"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P257" s="64"/>
      <c r="BQ257" s="64"/>
      <c r="BR257" s="84"/>
      <c r="BS257" s="84"/>
      <c r="BT257" s="84"/>
      <c r="BU257" s="84"/>
      <c r="BV257" s="84"/>
      <c r="BW257" s="84"/>
      <c r="BX257" s="8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row>
    <row r="258" spans="2:117"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P258" s="64"/>
      <c r="BQ258" s="64"/>
      <c r="BR258" s="84"/>
      <c r="BS258" s="84"/>
      <c r="BT258" s="84"/>
      <c r="BU258" s="84"/>
      <c r="BV258" s="84"/>
      <c r="BW258" s="84"/>
      <c r="BX258" s="8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row>
    <row r="259" spans="2:117"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P259" s="64"/>
      <c r="BQ259" s="64"/>
      <c r="BR259" s="84"/>
      <c r="BS259" s="84"/>
      <c r="BT259" s="84"/>
      <c r="BU259" s="84"/>
      <c r="BV259" s="84"/>
      <c r="BW259" s="84"/>
      <c r="BX259" s="8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row>
    <row r="260" spans="2:117"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P260" s="64"/>
      <c r="BQ260" s="64"/>
      <c r="BR260" s="84"/>
      <c r="BS260" s="84"/>
      <c r="BT260" s="84"/>
      <c r="BU260" s="84"/>
      <c r="BV260" s="84"/>
      <c r="BW260" s="84"/>
      <c r="BX260" s="8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row>
    <row r="261" spans="2:117"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P261" s="64"/>
      <c r="BQ261" s="64"/>
      <c r="BR261" s="84"/>
      <c r="BS261" s="84"/>
      <c r="BT261" s="84"/>
      <c r="BU261" s="84"/>
      <c r="BV261" s="84"/>
      <c r="BW261" s="84"/>
      <c r="BX261" s="8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row>
    <row r="262" spans="2:117"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P262" s="64"/>
      <c r="BQ262" s="64"/>
      <c r="BR262" s="84"/>
      <c r="BS262" s="84"/>
      <c r="BT262" s="84"/>
      <c r="BU262" s="84"/>
      <c r="BV262" s="84"/>
      <c r="BW262" s="84"/>
      <c r="BX262" s="8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row>
    <row r="263" spans="2:117"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P263" s="64"/>
      <c r="BQ263" s="64"/>
      <c r="BR263" s="84"/>
      <c r="BS263" s="84"/>
      <c r="BT263" s="84"/>
      <c r="BU263" s="84"/>
      <c r="BV263" s="84"/>
      <c r="BW263" s="84"/>
      <c r="BX263" s="8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row>
    <row r="264" spans="2:117"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P264" s="64"/>
      <c r="BQ264" s="64"/>
      <c r="BR264" s="84"/>
      <c r="BS264" s="84"/>
      <c r="BT264" s="84"/>
      <c r="BU264" s="84"/>
      <c r="BV264" s="84"/>
      <c r="BW264" s="84"/>
      <c r="BX264" s="8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row>
    <row r="265" spans="2:117"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P265" s="64"/>
      <c r="BQ265" s="64"/>
      <c r="BR265" s="84"/>
      <c r="BS265" s="84"/>
      <c r="BT265" s="84"/>
      <c r="BU265" s="84"/>
      <c r="BV265" s="84"/>
      <c r="BW265" s="84"/>
      <c r="BX265" s="8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row>
    <row r="266" spans="2:117"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P266" s="64"/>
      <c r="BQ266" s="64"/>
      <c r="BR266" s="84"/>
      <c r="BS266" s="84"/>
      <c r="BT266" s="84"/>
      <c r="BU266" s="84"/>
      <c r="BV266" s="84"/>
      <c r="BW266" s="84"/>
      <c r="BX266" s="8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row>
    <row r="267" spans="2:117"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P267" s="64"/>
      <c r="BQ267" s="64"/>
      <c r="BR267" s="84"/>
      <c r="BS267" s="84"/>
      <c r="BT267" s="84"/>
      <c r="BU267" s="84"/>
      <c r="BV267" s="84"/>
      <c r="BW267" s="84"/>
      <c r="BX267" s="8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row>
    <row r="268" spans="2:117"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P268" s="64"/>
      <c r="BQ268" s="64"/>
      <c r="BR268" s="84"/>
      <c r="BS268" s="84"/>
      <c r="BT268" s="84"/>
      <c r="BU268" s="84"/>
      <c r="BV268" s="84"/>
      <c r="BW268" s="84"/>
      <c r="BX268" s="8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row>
    <row r="269" spans="2:117"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P269" s="64"/>
      <c r="BQ269" s="64"/>
      <c r="BR269" s="84"/>
      <c r="BS269" s="84"/>
      <c r="BT269" s="84"/>
      <c r="BU269" s="84"/>
      <c r="BV269" s="84"/>
      <c r="BW269" s="84"/>
      <c r="BX269" s="8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row>
    <row r="270" spans="2:117"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P270" s="64"/>
      <c r="BQ270" s="64"/>
      <c r="BR270" s="84"/>
      <c r="BS270" s="84"/>
      <c r="BT270" s="84"/>
      <c r="BU270" s="84"/>
      <c r="BV270" s="84"/>
      <c r="BW270" s="84"/>
      <c r="BX270" s="8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row>
    <row r="271" spans="2:117"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P271" s="64"/>
      <c r="BQ271" s="64"/>
      <c r="BR271" s="84"/>
      <c r="BS271" s="84"/>
      <c r="BT271" s="84"/>
      <c r="BU271" s="84"/>
      <c r="BV271" s="84"/>
      <c r="BW271" s="84"/>
      <c r="BX271" s="8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row>
    <row r="272" spans="2:117"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P272" s="64"/>
      <c r="BQ272" s="64"/>
      <c r="BR272" s="84"/>
      <c r="BS272" s="84"/>
      <c r="BT272" s="84"/>
      <c r="BU272" s="84"/>
      <c r="BV272" s="84"/>
      <c r="BW272" s="84"/>
      <c r="BX272" s="8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row>
    <row r="273" spans="2:117"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P273" s="64"/>
      <c r="BQ273" s="64"/>
      <c r="BR273" s="84"/>
      <c r="BS273" s="84"/>
      <c r="BT273" s="84"/>
      <c r="BU273" s="84"/>
      <c r="BV273" s="84"/>
      <c r="BW273" s="84"/>
      <c r="BX273" s="8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row>
    <row r="274" spans="2:117"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P274" s="64"/>
      <c r="BQ274" s="64"/>
      <c r="BR274" s="84"/>
      <c r="BS274" s="84"/>
      <c r="BT274" s="84"/>
      <c r="BU274" s="84"/>
      <c r="BV274" s="84"/>
      <c r="BW274" s="84"/>
      <c r="BX274" s="8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row>
    <row r="275" spans="2:117"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P275" s="64"/>
      <c r="BQ275" s="64"/>
      <c r="BR275" s="84"/>
      <c r="BS275" s="84"/>
      <c r="BT275" s="84"/>
      <c r="BU275" s="84"/>
      <c r="BV275" s="84"/>
      <c r="BW275" s="84"/>
      <c r="BX275" s="8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row>
    <row r="276" spans="2:117"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P276" s="64"/>
      <c r="BQ276" s="64"/>
      <c r="BR276" s="84"/>
      <c r="BS276" s="84"/>
      <c r="BT276" s="84"/>
      <c r="BU276" s="84"/>
      <c r="BV276" s="84"/>
      <c r="BW276" s="84"/>
      <c r="BX276" s="8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row>
    <row r="277" spans="2:117"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P277" s="64"/>
      <c r="BQ277" s="64"/>
      <c r="BR277" s="84"/>
      <c r="BS277" s="84"/>
      <c r="BT277" s="84"/>
      <c r="BU277" s="84"/>
      <c r="BV277" s="84"/>
      <c r="BW277" s="84"/>
      <c r="BX277" s="8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row>
    <row r="278" spans="2:117"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P278" s="64"/>
      <c r="BQ278" s="64"/>
      <c r="BR278" s="84"/>
      <c r="BS278" s="84"/>
      <c r="BT278" s="84"/>
      <c r="BU278" s="84"/>
      <c r="BV278" s="84"/>
      <c r="BW278" s="84"/>
      <c r="BX278" s="8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row>
    <row r="279" spans="2:117"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P279" s="64"/>
      <c r="BQ279" s="64"/>
      <c r="BR279" s="84"/>
      <c r="BS279" s="84"/>
      <c r="BT279" s="84"/>
      <c r="BU279" s="84"/>
      <c r="BV279" s="84"/>
      <c r="BW279" s="84"/>
      <c r="BX279" s="8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row>
    <row r="280" spans="2:117"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P280" s="64"/>
      <c r="BQ280" s="64"/>
      <c r="BR280" s="84"/>
      <c r="BS280" s="84"/>
      <c r="BT280" s="84"/>
      <c r="BU280" s="84"/>
      <c r="BV280" s="84"/>
      <c r="BW280" s="84"/>
      <c r="BX280" s="8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row>
    <row r="281" spans="2:117"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P281" s="64"/>
      <c r="BQ281" s="64"/>
      <c r="BR281" s="84"/>
      <c r="BS281" s="84"/>
      <c r="BT281" s="84"/>
      <c r="BU281" s="84"/>
      <c r="BV281" s="84"/>
      <c r="BW281" s="84"/>
      <c r="BX281" s="8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row>
    <row r="282" spans="2:117"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P282" s="64"/>
      <c r="BQ282" s="64"/>
      <c r="BR282" s="84"/>
      <c r="BS282" s="84"/>
      <c r="BT282" s="84"/>
      <c r="BU282" s="84"/>
      <c r="BV282" s="84"/>
      <c r="BW282" s="84"/>
      <c r="BX282" s="8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row>
    <row r="283" spans="2:117"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P283" s="64"/>
      <c r="BQ283" s="64"/>
      <c r="BR283" s="84"/>
      <c r="BS283" s="84"/>
      <c r="BT283" s="84"/>
      <c r="BU283" s="84"/>
      <c r="BV283" s="84"/>
      <c r="BW283" s="84"/>
      <c r="BX283" s="8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row>
    <row r="284" spans="2:117"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P284" s="64"/>
      <c r="BQ284" s="64"/>
      <c r="BR284" s="84"/>
      <c r="BS284" s="84"/>
      <c r="BT284" s="84"/>
      <c r="BU284" s="84"/>
      <c r="BV284" s="84"/>
      <c r="BW284" s="84"/>
      <c r="BX284" s="8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row>
    <row r="285" spans="2:117"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P285" s="64"/>
      <c r="BQ285" s="64"/>
      <c r="BR285" s="84"/>
      <c r="BS285" s="84"/>
      <c r="BT285" s="84"/>
      <c r="BU285" s="84"/>
      <c r="BV285" s="84"/>
      <c r="BW285" s="84"/>
      <c r="BX285" s="8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row>
    <row r="286" spans="2:117"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P286" s="64"/>
      <c r="BQ286" s="64"/>
      <c r="BR286" s="84"/>
      <c r="BS286" s="84"/>
      <c r="BT286" s="84"/>
      <c r="BU286" s="84"/>
      <c r="BV286" s="84"/>
      <c r="BW286" s="84"/>
      <c r="BX286" s="8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row>
    <row r="287" spans="2:117"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P287" s="64"/>
      <c r="BQ287" s="64"/>
      <c r="BR287" s="84"/>
      <c r="BS287" s="84"/>
      <c r="BT287" s="84"/>
      <c r="BU287" s="84"/>
      <c r="BV287" s="84"/>
      <c r="BW287" s="84"/>
      <c r="BX287" s="8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row>
    <row r="288" spans="2:117"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P288" s="64"/>
      <c r="BQ288" s="64"/>
      <c r="BR288" s="84"/>
      <c r="BS288" s="84"/>
      <c r="BT288" s="84"/>
      <c r="BU288" s="84"/>
      <c r="BV288" s="84"/>
      <c r="BW288" s="84"/>
      <c r="BX288" s="8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row>
    <row r="289" spans="2:117"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P289" s="64"/>
      <c r="BQ289" s="64"/>
      <c r="BR289" s="84"/>
      <c r="BS289" s="84"/>
      <c r="BT289" s="84"/>
      <c r="BU289" s="84"/>
      <c r="BV289" s="84"/>
      <c r="BW289" s="84"/>
      <c r="BX289" s="8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row>
    <row r="290" spans="2:117"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P290" s="64"/>
      <c r="BQ290" s="64"/>
      <c r="BR290" s="84"/>
      <c r="BS290" s="84"/>
      <c r="BT290" s="84"/>
      <c r="BU290" s="84"/>
      <c r="BV290" s="84"/>
      <c r="BW290" s="84"/>
      <c r="BX290" s="8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row>
    <row r="291" spans="2:117"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P291" s="64"/>
      <c r="BQ291" s="64"/>
      <c r="BR291" s="84"/>
      <c r="BS291" s="84"/>
      <c r="BT291" s="84"/>
      <c r="BU291" s="84"/>
      <c r="BV291" s="84"/>
      <c r="BW291" s="84"/>
      <c r="BX291" s="8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row>
    <row r="292" spans="2:117"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P292" s="64"/>
      <c r="BQ292" s="64"/>
      <c r="BR292" s="84"/>
      <c r="BS292" s="84"/>
      <c r="BT292" s="84"/>
      <c r="BU292" s="84"/>
      <c r="BV292" s="84"/>
      <c r="BW292" s="84"/>
      <c r="BX292" s="8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row>
    <row r="293" spans="2:117"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P293" s="64"/>
      <c r="BQ293" s="64"/>
      <c r="BR293" s="84"/>
      <c r="BS293" s="84"/>
      <c r="BT293" s="84"/>
      <c r="BU293" s="84"/>
      <c r="BV293" s="84"/>
      <c r="BW293" s="84"/>
      <c r="BX293" s="8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row>
    <row r="294" spans="2:117"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P294" s="64"/>
      <c r="BQ294" s="64"/>
      <c r="BR294" s="84"/>
      <c r="BS294" s="84"/>
      <c r="BT294" s="84"/>
      <c r="BU294" s="84"/>
      <c r="BV294" s="84"/>
      <c r="BW294" s="84"/>
      <c r="BX294" s="8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row>
    <row r="295" spans="2:117"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P295" s="64"/>
      <c r="BQ295" s="64"/>
      <c r="BR295" s="84"/>
      <c r="BS295" s="84"/>
      <c r="BT295" s="84"/>
      <c r="BU295" s="84"/>
      <c r="BV295" s="84"/>
      <c r="BW295" s="84"/>
      <c r="BX295" s="8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row>
    <row r="296" spans="2:117"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P296" s="64"/>
      <c r="BQ296" s="64"/>
      <c r="BR296" s="84"/>
      <c r="BS296" s="84"/>
      <c r="BT296" s="84"/>
      <c r="BU296" s="84"/>
      <c r="BV296" s="84"/>
      <c r="BW296" s="84"/>
      <c r="BX296" s="8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row>
    <row r="297" spans="2:117"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P297" s="64"/>
      <c r="BQ297" s="64"/>
      <c r="BR297" s="84"/>
      <c r="BS297" s="84"/>
      <c r="BT297" s="84"/>
      <c r="BU297" s="84"/>
      <c r="BV297" s="84"/>
      <c r="BW297" s="84"/>
      <c r="BX297" s="8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row>
    <row r="298" spans="2:117"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P298" s="64"/>
      <c r="BQ298" s="64"/>
      <c r="BR298" s="84"/>
      <c r="BS298" s="84"/>
      <c r="BT298" s="84"/>
      <c r="BU298" s="84"/>
      <c r="BV298" s="84"/>
      <c r="BW298" s="84"/>
      <c r="BX298" s="8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row>
    <row r="299" spans="2:117"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P299" s="64"/>
      <c r="BQ299" s="64"/>
      <c r="BR299" s="84"/>
      <c r="BS299" s="84"/>
      <c r="BT299" s="84"/>
      <c r="BU299" s="84"/>
      <c r="BV299" s="84"/>
      <c r="BW299" s="84"/>
      <c r="BX299" s="8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row>
    <row r="300" spans="2:117"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P300" s="64"/>
      <c r="BQ300" s="64"/>
      <c r="BR300" s="84"/>
      <c r="BS300" s="84"/>
      <c r="BT300" s="84"/>
      <c r="BU300" s="84"/>
      <c r="BV300" s="84"/>
      <c r="BW300" s="84"/>
      <c r="BX300" s="8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row>
    <row r="301" spans="2:117"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P301" s="64"/>
      <c r="BQ301" s="64"/>
      <c r="BR301" s="84"/>
      <c r="BS301" s="84"/>
      <c r="BT301" s="84"/>
      <c r="BU301" s="84"/>
      <c r="BV301" s="84"/>
      <c r="BW301" s="84"/>
      <c r="BX301" s="8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row>
    <row r="302" spans="2:117"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P302" s="64"/>
      <c r="BQ302" s="64"/>
      <c r="BR302" s="84"/>
      <c r="BS302" s="84"/>
      <c r="BT302" s="84"/>
      <c r="BU302" s="84"/>
      <c r="BV302" s="84"/>
      <c r="BW302" s="84"/>
      <c r="BX302" s="8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row>
    <row r="303" spans="2:117"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P303" s="64"/>
      <c r="BQ303" s="64"/>
      <c r="BR303" s="84"/>
      <c r="BS303" s="84"/>
      <c r="BT303" s="84"/>
      <c r="BU303" s="84"/>
      <c r="BV303" s="84"/>
      <c r="BW303" s="84"/>
      <c r="BX303" s="8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row>
    <row r="304" spans="2:117"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P304" s="64"/>
      <c r="BQ304" s="64"/>
      <c r="BR304" s="84"/>
      <c r="BS304" s="84"/>
      <c r="BT304" s="84"/>
      <c r="BU304" s="84"/>
      <c r="BV304" s="84"/>
      <c r="BW304" s="84"/>
      <c r="BX304" s="8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row>
    <row r="305" spans="2:117"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P305" s="64"/>
      <c r="BQ305" s="64"/>
      <c r="BR305" s="84"/>
      <c r="BS305" s="84"/>
      <c r="BT305" s="84"/>
      <c r="BU305" s="84"/>
      <c r="BV305" s="84"/>
      <c r="BW305" s="84"/>
      <c r="BX305" s="8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row>
    <row r="306" spans="2:117"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P306" s="64"/>
      <c r="BQ306" s="64"/>
      <c r="BR306" s="84"/>
      <c r="BS306" s="84"/>
      <c r="BT306" s="84"/>
      <c r="BU306" s="84"/>
      <c r="BV306" s="84"/>
      <c r="BW306" s="84"/>
      <c r="BX306" s="8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row>
    <row r="307" spans="2:117"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P307" s="64"/>
      <c r="BQ307" s="64"/>
      <c r="BR307" s="84"/>
      <c r="BS307" s="84"/>
      <c r="BT307" s="84"/>
      <c r="BU307" s="84"/>
      <c r="BV307" s="84"/>
      <c r="BW307" s="84"/>
      <c r="BX307" s="8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row>
    <row r="308" spans="2:117"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P308" s="64"/>
      <c r="BQ308" s="64"/>
      <c r="BR308" s="84"/>
      <c r="BS308" s="84"/>
      <c r="BT308" s="84"/>
      <c r="BU308" s="84"/>
      <c r="BV308" s="84"/>
      <c r="BW308" s="84"/>
      <c r="BX308" s="8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row>
    <row r="309" spans="2:117"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P309" s="64"/>
      <c r="BQ309" s="64"/>
      <c r="BR309" s="84"/>
      <c r="BS309" s="84"/>
      <c r="BT309" s="84"/>
      <c r="BU309" s="84"/>
      <c r="BV309" s="84"/>
      <c r="BW309" s="84"/>
      <c r="BX309" s="8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row>
    <row r="310" spans="2:117"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P310" s="64"/>
      <c r="BQ310" s="64"/>
      <c r="BR310" s="84"/>
      <c r="BS310" s="84"/>
      <c r="BT310" s="84"/>
      <c r="BU310" s="84"/>
      <c r="BV310" s="84"/>
      <c r="BW310" s="84"/>
      <c r="BX310" s="8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row>
    <row r="311" spans="2:117"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P311" s="64"/>
      <c r="BQ311" s="64"/>
      <c r="BR311" s="84"/>
      <c r="BS311" s="84"/>
      <c r="BT311" s="84"/>
      <c r="BU311" s="84"/>
      <c r="BV311" s="84"/>
      <c r="BW311" s="84"/>
      <c r="BX311" s="8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row>
    <row r="312" spans="2:117"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P312" s="64"/>
      <c r="BQ312" s="64"/>
      <c r="BR312" s="84"/>
      <c r="BS312" s="84"/>
      <c r="BT312" s="84"/>
      <c r="BU312" s="84"/>
      <c r="BV312" s="84"/>
      <c r="BW312" s="84"/>
      <c r="BX312" s="8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row>
    <row r="313" spans="2:117"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P313" s="64"/>
      <c r="BQ313" s="64"/>
      <c r="BR313" s="84"/>
      <c r="BS313" s="84"/>
      <c r="BT313" s="84"/>
      <c r="BU313" s="84"/>
      <c r="BV313" s="84"/>
      <c r="BW313" s="84"/>
      <c r="BX313" s="8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row>
    <row r="314" spans="2:117"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P314" s="64"/>
      <c r="BQ314" s="64"/>
      <c r="BR314" s="84"/>
      <c r="BS314" s="84"/>
      <c r="BT314" s="84"/>
      <c r="BU314" s="84"/>
      <c r="BV314" s="84"/>
      <c r="BW314" s="84"/>
      <c r="BX314" s="8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row>
    <row r="315" spans="2:117"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P315" s="64"/>
      <c r="BQ315" s="64"/>
      <c r="BR315" s="84"/>
      <c r="BS315" s="84"/>
      <c r="BT315" s="84"/>
      <c r="BU315" s="84"/>
      <c r="BV315" s="84"/>
      <c r="BW315" s="84"/>
      <c r="BX315" s="8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row>
    <row r="316" spans="2:117"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P316" s="64"/>
      <c r="BQ316" s="64"/>
      <c r="BR316" s="84"/>
      <c r="BS316" s="84"/>
      <c r="BT316" s="84"/>
      <c r="BU316" s="84"/>
      <c r="BV316" s="84"/>
      <c r="BW316" s="84"/>
      <c r="BX316" s="8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row>
    <row r="317" spans="2:117"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P317" s="64"/>
      <c r="BQ317" s="64"/>
      <c r="BR317" s="84"/>
      <c r="BS317" s="84"/>
      <c r="BT317" s="84"/>
      <c r="BU317" s="84"/>
      <c r="BV317" s="84"/>
      <c r="BW317" s="84"/>
      <c r="BX317" s="8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row>
    <row r="318" spans="2:117"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P318" s="64"/>
      <c r="BQ318" s="64"/>
      <c r="BR318" s="84"/>
      <c r="BS318" s="84"/>
      <c r="BT318" s="84"/>
      <c r="BU318" s="84"/>
      <c r="BV318" s="84"/>
      <c r="BW318" s="84"/>
      <c r="BX318" s="8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row>
    <row r="319" spans="2:117"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P319" s="64"/>
      <c r="BQ319" s="64"/>
      <c r="BR319" s="84"/>
      <c r="BS319" s="84"/>
      <c r="BT319" s="84"/>
      <c r="BU319" s="84"/>
      <c r="BV319" s="84"/>
      <c r="BW319" s="84"/>
      <c r="BX319" s="8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row>
    <row r="320" spans="2:117"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P320" s="64"/>
      <c r="BQ320" s="64"/>
      <c r="BR320" s="84"/>
      <c r="BS320" s="84"/>
      <c r="BT320" s="84"/>
      <c r="BU320" s="84"/>
      <c r="BV320" s="84"/>
      <c r="BW320" s="84"/>
      <c r="BX320" s="8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row>
    <row r="321" spans="2:117"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P321" s="64"/>
      <c r="BQ321" s="64"/>
      <c r="BR321" s="84"/>
      <c r="BS321" s="84"/>
      <c r="BT321" s="84"/>
      <c r="BU321" s="84"/>
      <c r="BV321" s="84"/>
      <c r="BW321" s="84"/>
      <c r="BX321" s="8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row>
    <row r="322" spans="2:117"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P322" s="64"/>
      <c r="BQ322" s="64"/>
      <c r="BR322" s="84"/>
      <c r="BS322" s="84"/>
      <c r="BT322" s="84"/>
      <c r="BU322" s="84"/>
      <c r="BV322" s="84"/>
      <c r="BW322" s="84"/>
      <c r="BX322" s="8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row>
    <row r="323" spans="2:117"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P323" s="64"/>
      <c r="BQ323" s="64"/>
      <c r="BR323" s="84"/>
      <c r="BS323" s="84"/>
      <c r="BT323" s="84"/>
      <c r="BU323" s="84"/>
      <c r="BV323" s="84"/>
      <c r="BW323" s="84"/>
      <c r="BX323" s="8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row>
    <row r="324" spans="2:117"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P324" s="64"/>
      <c r="BQ324" s="64"/>
      <c r="BR324" s="84"/>
      <c r="BS324" s="84"/>
      <c r="BT324" s="84"/>
      <c r="BU324" s="84"/>
      <c r="BV324" s="84"/>
      <c r="BW324" s="84"/>
      <c r="BX324" s="8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row>
    <row r="325" spans="2:117"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P325" s="64"/>
      <c r="BQ325" s="64"/>
      <c r="BR325" s="84"/>
      <c r="BS325" s="84"/>
      <c r="BT325" s="84"/>
      <c r="BU325" s="84"/>
      <c r="BV325" s="84"/>
      <c r="BW325" s="84"/>
      <c r="BX325" s="8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row>
    <row r="326" spans="2:117"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P326" s="64"/>
      <c r="BQ326" s="64"/>
      <c r="BR326" s="84"/>
      <c r="BS326" s="84"/>
      <c r="BT326" s="84"/>
      <c r="BU326" s="84"/>
      <c r="BV326" s="84"/>
      <c r="BW326" s="84"/>
      <c r="BX326" s="8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row>
    <row r="327" spans="2:117"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P327" s="64"/>
      <c r="BQ327" s="64"/>
      <c r="BR327" s="84"/>
      <c r="BS327" s="84"/>
      <c r="BT327" s="84"/>
      <c r="BU327" s="84"/>
      <c r="BV327" s="84"/>
      <c r="BW327" s="84"/>
      <c r="BX327" s="8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row>
    <row r="328" spans="2:117"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P328" s="64"/>
      <c r="BQ328" s="64"/>
      <c r="BR328" s="84"/>
      <c r="BS328" s="84"/>
      <c r="BT328" s="84"/>
      <c r="BU328" s="84"/>
      <c r="BV328" s="84"/>
      <c r="BW328" s="84"/>
      <c r="BX328" s="8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row>
    <row r="329" spans="2:117"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P329" s="64"/>
      <c r="BQ329" s="64"/>
      <c r="BR329" s="84"/>
      <c r="BS329" s="84"/>
      <c r="BT329" s="84"/>
      <c r="BU329" s="84"/>
      <c r="BV329" s="84"/>
      <c r="BW329" s="84"/>
      <c r="BX329" s="8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row>
    <row r="330" spans="2:117"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P330" s="64"/>
      <c r="BQ330" s="64"/>
      <c r="BR330" s="84"/>
      <c r="BS330" s="84"/>
      <c r="BT330" s="84"/>
      <c r="BU330" s="84"/>
      <c r="BV330" s="84"/>
      <c r="BW330" s="84"/>
      <c r="BX330" s="8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row>
    <row r="331" spans="2:117"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P331" s="64"/>
      <c r="BQ331" s="64"/>
      <c r="BR331" s="84"/>
      <c r="BS331" s="84"/>
      <c r="BT331" s="84"/>
      <c r="BU331" s="84"/>
      <c r="BV331" s="84"/>
      <c r="BW331" s="84"/>
      <c r="BX331" s="8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row>
    <row r="332" spans="2:117"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P332" s="64"/>
      <c r="BQ332" s="64"/>
      <c r="BR332" s="84"/>
      <c r="BS332" s="84"/>
      <c r="BT332" s="84"/>
      <c r="BU332" s="84"/>
      <c r="BV332" s="84"/>
      <c r="BW332" s="84"/>
      <c r="BX332" s="8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row>
    <row r="333" spans="2:117"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P333" s="64"/>
      <c r="BQ333" s="64"/>
      <c r="BR333" s="84"/>
      <c r="BS333" s="84"/>
      <c r="BT333" s="84"/>
      <c r="BU333" s="84"/>
      <c r="BV333" s="84"/>
      <c r="BW333" s="84"/>
      <c r="BX333" s="8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row>
    <row r="334" spans="2:117"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P334" s="64"/>
      <c r="BQ334" s="64"/>
      <c r="BR334" s="84"/>
      <c r="BS334" s="84"/>
      <c r="BT334" s="84"/>
      <c r="BU334" s="84"/>
      <c r="BV334" s="84"/>
      <c r="BW334" s="84"/>
      <c r="BX334" s="8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row>
    <row r="335" spans="2:117"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P335" s="64"/>
      <c r="BQ335" s="64"/>
      <c r="BR335" s="84"/>
      <c r="BS335" s="84"/>
      <c r="BT335" s="84"/>
      <c r="BU335" s="84"/>
      <c r="BV335" s="84"/>
      <c r="BW335" s="84"/>
      <c r="BX335" s="8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row>
    <row r="336" spans="2:117"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P336" s="64"/>
      <c r="BQ336" s="64"/>
      <c r="BR336" s="84"/>
      <c r="BS336" s="84"/>
      <c r="BT336" s="84"/>
      <c r="BU336" s="84"/>
      <c r="BV336" s="84"/>
      <c r="BW336" s="84"/>
      <c r="BX336" s="8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row>
    <row r="337" spans="2:117"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P337" s="64"/>
      <c r="BQ337" s="64"/>
      <c r="BR337" s="84"/>
      <c r="BS337" s="84"/>
      <c r="BT337" s="84"/>
      <c r="BU337" s="84"/>
      <c r="BV337" s="84"/>
      <c r="BW337" s="84"/>
      <c r="BX337" s="8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row>
    <row r="338" spans="2:117"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P338" s="64"/>
      <c r="BQ338" s="64"/>
      <c r="BR338" s="84"/>
      <c r="BS338" s="84"/>
      <c r="BT338" s="84"/>
      <c r="BU338" s="84"/>
      <c r="BV338" s="84"/>
      <c r="BW338" s="84"/>
      <c r="BX338" s="8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row>
    <row r="339" spans="2:117"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P339" s="64"/>
      <c r="BQ339" s="64"/>
      <c r="BR339" s="84"/>
      <c r="BS339" s="84"/>
      <c r="BT339" s="84"/>
      <c r="BU339" s="84"/>
      <c r="BV339" s="84"/>
      <c r="BW339" s="84"/>
      <c r="BX339" s="8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row>
    <row r="340" spans="2:117"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P340" s="64"/>
      <c r="BQ340" s="64"/>
      <c r="BR340" s="84"/>
      <c r="BS340" s="84"/>
      <c r="BT340" s="84"/>
      <c r="BU340" s="84"/>
      <c r="BV340" s="84"/>
      <c r="BW340" s="84"/>
      <c r="BX340" s="8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row>
    <row r="341" spans="2:117"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P341" s="64"/>
      <c r="BQ341" s="64"/>
      <c r="BR341" s="84"/>
      <c r="BS341" s="84"/>
      <c r="BT341" s="84"/>
      <c r="BU341" s="84"/>
      <c r="BV341" s="84"/>
      <c r="BW341" s="84"/>
      <c r="BX341" s="8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row>
    <row r="342" spans="2:117"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P342" s="64"/>
      <c r="BQ342" s="64"/>
      <c r="BR342" s="84"/>
      <c r="BS342" s="84"/>
      <c r="BT342" s="84"/>
      <c r="BU342" s="84"/>
      <c r="BV342" s="84"/>
      <c r="BW342" s="84"/>
      <c r="BX342" s="8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row>
    <row r="343" spans="2:117"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P343" s="64"/>
      <c r="BQ343" s="64"/>
      <c r="BR343" s="84"/>
      <c r="BS343" s="84"/>
      <c r="BT343" s="84"/>
      <c r="BU343" s="84"/>
      <c r="BV343" s="84"/>
      <c r="BW343" s="84"/>
      <c r="BX343" s="8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row>
    <row r="344" spans="2:117"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P344" s="64"/>
      <c r="BQ344" s="64"/>
      <c r="BR344" s="84"/>
      <c r="BS344" s="84"/>
      <c r="BT344" s="84"/>
      <c r="BU344" s="84"/>
      <c r="BV344" s="84"/>
      <c r="BW344" s="84"/>
      <c r="BX344" s="8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row>
    <row r="345" spans="2:117"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P345" s="64"/>
      <c r="BQ345" s="64"/>
      <c r="BR345" s="84"/>
      <c r="BS345" s="84"/>
      <c r="BT345" s="84"/>
      <c r="BU345" s="84"/>
      <c r="BV345" s="84"/>
      <c r="BW345" s="84"/>
      <c r="BX345" s="8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row>
    <row r="346" spans="2:117"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P346" s="64"/>
      <c r="BQ346" s="64"/>
      <c r="BR346" s="84"/>
      <c r="BS346" s="84"/>
      <c r="BT346" s="84"/>
      <c r="BU346" s="84"/>
      <c r="BV346" s="84"/>
      <c r="BW346" s="84"/>
      <c r="BX346" s="8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row>
    <row r="347" spans="2:117"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P347" s="64"/>
      <c r="BQ347" s="64"/>
      <c r="BR347" s="84"/>
      <c r="BS347" s="84"/>
      <c r="BT347" s="84"/>
      <c r="BU347" s="84"/>
      <c r="BV347" s="84"/>
      <c r="BW347" s="84"/>
      <c r="BX347" s="8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row>
    <row r="348" spans="2:117"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P348" s="64"/>
      <c r="BQ348" s="64"/>
      <c r="BR348" s="84"/>
      <c r="BS348" s="84"/>
      <c r="BT348" s="84"/>
      <c r="BU348" s="84"/>
      <c r="BV348" s="84"/>
      <c r="BW348" s="84"/>
      <c r="BX348" s="8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row>
    <row r="349" spans="2:117"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P349" s="64"/>
      <c r="BQ349" s="64"/>
      <c r="BR349" s="84"/>
      <c r="BS349" s="84"/>
      <c r="BT349" s="84"/>
      <c r="BU349" s="84"/>
      <c r="BV349" s="84"/>
      <c r="BW349" s="84"/>
      <c r="BX349" s="8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row>
    <row r="350" spans="2:117"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P350" s="64"/>
      <c r="BQ350" s="64"/>
      <c r="BR350" s="84"/>
      <c r="BS350" s="84"/>
      <c r="BT350" s="84"/>
      <c r="BU350" s="84"/>
      <c r="BV350" s="84"/>
      <c r="BW350" s="84"/>
      <c r="BX350" s="8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row>
    <row r="351" spans="2:117"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P351" s="64"/>
      <c r="BQ351" s="64"/>
      <c r="BR351" s="84"/>
      <c r="BS351" s="84"/>
      <c r="BT351" s="84"/>
      <c r="BU351" s="84"/>
      <c r="BV351" s="84"/>
      <c r="BW351" s="84"/>
      <c r="BX351" s="8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row>
    <row r="352" spans="2:117"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P352" s="64"/>
      <c r="BQ352" s="64"/>
      <c r="BR352" s="84"/>
      <c r="BS352" s="84"/>
      <c r="BT352" s="84"/>
      <c r="BU352" s="84"/>
      <c r="BV352" s="84"/>
      <c r="BW352" s="84"/>
      <c r="BX352" s="8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row>
    <row r="353" spans="2:117"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P353" s="64"/>
      <c r="BQ353" s="64"/>
      <c r="BR353" s="84"/>
      <c r="BS353" s="84"/>
      <c r="BT353" s="84"/>
      <c r="BU353" s="84"/>
      <c r="BV353" s="84"/>
      <c r="BW353" s="84"/>
      <c r="BX353" s="8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row>
    <row r="354" spans="2:117"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P354" s="64"/>
      <c r="BQ354" s="64"/>
      <c r="BR354" s="84"/>
      <c r="BS354" s="84"/>
      <c r="BT354" s="84"/>
      <c r="BU354" s="84"/>
      <c r="BV354" s="84"/>
      <c r="BW354" s="84"/>
      <c r="BX354" s="8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row>
    <row r="355" spans="2:117"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P355" s="64"/>
      <c r="BQ355" s="64"/>
      <c r="BR355" s="84"/>
      <c r="BS355" s="84"/>
      <c r="BT355" s="84"/>
      <c r="BU355" s="84"/>
      <c r="BV355" s="84"/>
      <c r="BW355" s="84"/>
      <c r="BX355" s="8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row>
    <row r="356" spans="2:117"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P356" s="64"/>
      <c r="BQ356" s="64"/>
      <c r="BR356" s="84"/>
      <c r="BS356" s="84"/>
      <c r="BT356" s="84"/>
      <c r="BU356" s="84"/>
      <c r="BV356" s="84"/>
      <c r="BW356" s="84"/>
      <c r="BX356" s="8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row>
    <row r="357" spans="2:117"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P357" s="64"/>
      <c r="BQ357" s="64"/>
      <c r="BR357" s="84"/>
      <c r="BS357" s="84"/>
      <c r="BT357" s="84"/>
      <c r="BU357" s="84"/>
      <c r="BV357" s="84"/>
      <c r="BW357" s="84"/>
      <c r="BX357" s="8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row>
    <row r="358" spans="2:117"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P358" s="64"/>
      <c r="BQ358" s="64"/>
      <c r="BR358" s="84"/>
      <c r="BS358" s="84"/>
      <c r="BT358" s="84"/>
      <c r="BU358" s="84"/>
      <c r="BV358" s="84"/>
      <c r="BW358" s="84"/>
      <c r="BX358" s="8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row>
    <row r="359" spans="2:117"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P359" s="64"/>
      <c r="BQ359" s="64"/>
      <c r="BR359" s="84"/>
      <c r="BS359" s="84"/>
      <c r="BT359" s="84"/>
      <c r="BU359" s="84"/>
      <c r="BV359" s="84"/>
      <c r="BW359" s="84"/>
      <c r="BX359" s="8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row>
    <row r="360" spans="2:117"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P360" s="64"/>
      <c r="BQ360" s="64"/>
      <c r="BR360" s="84"/>
      <c r="BS360" s="84"/>
      <c r="BT360" s="84"/>
      <c r="BU360" s="84"/>
      <c r="BV360" s="84"/>
      <c r="BW360" s="84"/>
      <c r="BX360" s="8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row>
    <row r="361" spans="2:117"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P361" s="64"/>
      <c r="BQ361" s="64"/>
      <c r="BR361" s="84"/>
      <c r="BS361" s="84"/>
      <c r="BT361" s="84"/>
      <c r="BU361" s="84"/>
      <c r="BV361" s="84"/>
      <c r="BW361" s="84"/>
      <c r="BX361" s="8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row>
    <row r="362" spans="2:117"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P362" s="64"/>
      <c r="BQ362" s="64"/>
      <c r="BR362" s="84"/>
      <c r="BS362" s="84"/>
      <c r="BT362" s="84"/>
      <c r="BU362" s="84"/>
      <c r="BV362" s="84"/>
      <c r="BW362" s="84"/>
      <c r="BX362" s="8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row>
    <row r="363" spans="2:117"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P363" s="64"/>
      <c r="BQ363" s="64"/>
      <c r="BR363" s="84"/>
      <c r="BS363" s="84"/>
      <c r="BT363" s="84"/>
      <c r="BU363" s="84"/>
      <c r="BV363" s="84"/>
      <c r="BW363" s="84"/>
      <c r="BX363" s="8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row>
    <row r="364" spans="2:117"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P364" s="64"/>
      <c r="BQ364" s="64"/>
      <c r="BR364" s="84"/>
      <c r="BS364" s="84"/>
      <c r="BT364" s="84"/>
      <c r="BU364" s="84"/>
      <c r="BV364" s="84"/>
      <c r="BW364" s="84"/>
      <c r="BX364" s="8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row>
    <row r="365" spans="2:117"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P365" s="64"/>
      <c r="BQ365" s="64"/>
      <c r="BR365" s="84"/>
      <c r="BS365" s="84"/>
      <c r="BT365" s="84"/>
      <c r="BU365" s="84"/>
      <c r="BV365" s="84"/>
      <c r="BW365" s="84"/>
      <c r="BX365" s="8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row>
    <row r="366" spans="2:117"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P366" s="64"/>
      <c r="BQ366" s="64"/>
      <c r="BR366" s="84"/>
      <c r="BS366" s="84"/>
      <c r="BT366" s="84"/>
      <c r="BU366" s="84"/>
      <c r="BV366" s="84"/>
      <c r="BW366" s="84"/>
      <c r="BX366" s="8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row>
    <row r="367" spans="2:117"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P367" s="64"/>
      <c r="BQ367" s="64"/>
      <c r="BR367" s="84"/>
      <c r="BS367" s="84"/>
      <c r="BT367" s="84"/>
      <c r="BU367" s="84"/>
      <c r="BV367" s="84"/>
      <c r="BW367" s="84"/>
      <c r="BX367" s="8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row>
    <row r="368" spans="2:117"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P368" s="64"/>
      <c r="BQ368" s="64"/>
      <c r="BR368" s="84"/>
      <c r="BS368" s="84"/>
      <c r="BT368" s="84"/>
      <c r="BU368" s="84"/>
      <c r="BV368" s="84"/>
      <c r="BW368" s="84"/>
      <c r="BX368" s="8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row>
    <row r="369" spans="2:117"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P369" s="64"/>
      <c r="BQ369" s="64"/>
      <c r="BR369" s="84"/>
      <c r="BS369" s="84"/>
      <c r="BT369" s="84"/>
      <c r="BU369" s="84"/>
      <c r="BV369" s="84"/>
      <c r="BW369" s="84"/>
      <c r="BX369" s="8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row>
    <row r="370" spans="2:117"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P370" s="64"/>
      <c r="BQ370" s="64"/>
      <c r="BR370" s="84"/>
      <c r="BS370" s="84"/>
      <c r="BT370" s="84"/>
      <c r="BU370" s="84"/>
      <c r="BV370" s="84"/>
      <c r="BW370" s="84"/>
      <c r="BX370" s="8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row>
    <row r="371" spans="2:117"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P371" s="64"/>
      <c r="BQ371" s="64"/>
      <c r="BR371" s="84"/>
      <c r="BS371" s="84"/>
      <c r="BT371" s="84"/>
      <c r="BU371" s="84"/>
      <c r="BV371" s="84"/>
      <c r="BW371" s="84"/>
      <c r="BX371" s="8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row>
    <row r="372" spans="2:117"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P372" s="64"/>
      <c r="BQ372" s="64"/>
      <c r="BR372" s="84"/>
      <c r="BS372" s="84"/>
      <c r="BT372" s="84"/>
      <c r="BU372" s="84"/>
      <c r="BV372" s="84"/>
      <c r="BW372" s="84"/>
      <c r="BX372" s="8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row>
    <row r="373" spans="2:117"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P373" s="64"/>
      <c r="BQ373" s="64"/>
      <c r="BR373" s="84"/>
      <c r="BS373" s="84"/>
      <c r="BT373" s="84"/>
      <c r="BU373" s="84"/>
      <c r="BV373" s="84"/>
      <c r="BW373" s="84"/>
      <c r="BX373" s="8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row>
    <row r="374" spans="2:117"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P374" s="64"/>
      <c r="BQ374" s="64"/>
      <c r="BR374" s="84"/>
      <c r="BS374" s="84"/>
      <c r="BT374" s="84"/>
      <c r="BU374" s="84"/>
      <c r="BV374" s="84"/>
      <c r="BW374" s="84"/>
      <c r="BX374" s="8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row>
    <row r="375" spans="2:117"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P375" s="64"/>
      <c r="BQ375" s="64"/>
      <c r="BR375" s="84"/>
      <c r="BS375" s="84"/>
      <c r="BT375" s="84"/>
      <c r="BU375" s="84"/>
      <c r="BV375" s="84"/>
      <c r="BW375" s="84"/>
      <c r="BX375" s="8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row>
    <row r="376" spans="2:117"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P376" s="64"/>
      <c r="BQ376" s="64"/>
      <c r="BR376" s="84"/>
      <c r="BS376" s="84"/>
      <c r="BT376" s="84"/>
      <c r="BU376" s="84"/>
      <c r="BV376" s="84"/>
      <c r="BW376" s="84"/>
      <c r="BX376" s="8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row>
    <row r="377" spans="2:117"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P377" s="64"/>
      <c r="BQ377" s="64"/>
      <c r="BR377" s="84"/>
      <c r="BS377" s="84"/>
      <c r="BT377" s="84"/>
      <c r="BU377" s="84"/>
      <c r="BV377" s="84"/>
      <c r="BW377" s="84"/>
      <c r="BX377" s="8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row>
    <row r="378" spans="2:117"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P378" s="64"/>
      <c r="BQ378" s="64"/>
      <c r="BR378" s="84"/>
      <c r="BS378" s="84"/>
      <c r="BT378" s="84"/>
      <c r="BU378" s="84"/>
      <c r="BV378" s="84"/>
      <c r="BW378" s="84"/>
      <c r="BX378" s="8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row>
    <row r="379" spans="2:117"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P379" s="64"/>
      <c r="BQ379" s="64"/>
      <c r="BR379" s="84"/>
      <c r="BS379" s="84"/>
      <c r="BT379" s="84"/>
      <c r="BU379" s="84"/>
      <c r="BV379" s="84"/>
      <c r="BW379" s="84"/>
      <c r="BX379" s="8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row>
    <row r="380" spans="2:117"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P380" s="64"/>
      <c r="BQ380" s="64"/>
      <c r="BR380" s="84"/>
      <c r="BS380" s="84"/>
      <c r="BT380" s="84"/>
      <c r="BU380" s="84"/>
      <c r="BV380" s="84"/>
      <c r="BW380" s="84"/>
      <c r="BX380" s="8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row>
    <row r="381" spans="2:117"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P381" s="64"/>
      <c r="BQ381" s="64"/>
      <c r="BR381" s="84"/>
      <c r="BS381" s="84"/>
      <c r="BT381" s="84"/>
      <c r="BU381" s="84"/>
      <c r="BV381" s="84"/>
      <c r="BW381" s="84"/>
      <c r="BX381" s="8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row>
    <row r="382" spans="2:117"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P382" s="64"/>
      <c r="BQ382" s="64"/>
      <c r="BR382" s="84"/>
      <c r="BS382" s="84"/>
      <c r="BT382" s="84"/>
      <c r="BU382" s="84"/>
      <c r="BV382" s="84"/>
      <c r="BW382" s="84"/>
      <c r="BX382" s="8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row>
    <row r="383" spans="2:117"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P383" s="64"/>
      <c r="BQ383" s="64"/>
      <c r="BR383" s="84"/>
      <c r="BS383" s="84"/>
      <c r="BT383" s="84"/>
      <c r="BU383" s="84"/>
      <c r="BV383" s="84"/>
      <c r="BW383" s="84"/>
      <c r="BX383" s="8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row>
    <row r="384" spans="2:117"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P384" s="64"/>
      <c r="BQ384" s="64"/>
      <c r="BR384" s="84"/>
      <c r="BS384" s="84"/>
      <c r="BT384" s="84"/>
      <c r="BU384" s="84"/>
      <c r="BV384" s="84"/>
      <c r="BW384" s="84"/>
      <c r="BX384" s="8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row>
    <row r="385" spans="2:117"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P385" s="64"/>
      <c r="BQ385" s="64"/>
      <c r="BR385" s="84"/>
      <c r="BS385" s="84"/>
      <c r="BT385" s="84"/>
      <c r="BU385" s="84"/>
      <c r="BV385" s="84"/>
      <c r="BW385" s="84"/>
      <c r="BX385" s="8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row>
    <row r="386" spans="2:117"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P386" s="64"/>
      <c r="BQ386" s="64"/>
      <c r="BR386" s="84"/>
      <c r="BS386" s="84"/>
      <c r="BT386" s="84"/>
      <c r="BU386" s="84"/>
      <c r="BV386" s="84"/>
      <c r="BW386" s="84"/>
      <c r="BX386" s="8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row>
    <row r="387" spans="2:117"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P387" s="64"/>
      <c r="BQ387" s="64"/>
      <c r="BR387" s="84"/>
      <c r="BS387" s="84"/>
      <c r="BT387" s="84"/>
      <c r="BU387" s="84"/>
      <c r="BV387" s="84"/>
      <c r="BW387" s="84"/>
      <c r="BX387" s="8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row>
    <row r="388" spans="2:117"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P388" s="64"/>
      <c r="BQ388" s="64"/>
      <c r="BR388" s="84"/>
      <c r="BS388" s="84"/>
      <c r="BT388" s="84"/>
      <c r="BU388" s="84"/>
      <c r="BV388" s="84"/>
      <c r="BW388" s="84"/>
      <c r="BX388" s="8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row>
    <row r="389" spans="2:117"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P389" s="64"/>
      <c r="BQ389" s="64"/>
      <c r="BR389" s="84"/>
      <c r="BS389" s="84"/>
      <c r="BT389" s="84"/>
      <c r="BU389" s="84"/>
      <c r="BV389" s="84"/>
      <c r="BW389" s="84"/>
      <c r="BX389" s="8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row>
    <row r="390" spans="2:117"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P390" s="64"/>
      <c r="BQ390" s="64"/>
      <c r="BR390" s="84"/>
      <c r="BS390" s="84"/>
      <c r="BT390" s="84"/>
      <c r="BU390" s="84"/>
      <c r="BV390" s="84"/>
      <c r="BW390" s="84"/>
      <c r="BX390" s="8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row>
    <row r="391" spans="2:117"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P391" s="64"/>
      <c r="BQ391" s="64"/>
      <c r="BR391" s="84"/>
      <c r="BS391" s="84"/>
      <c r="BT391" s="84"/>
      <c r="BU391" s="84"/>
      <c r="BV391" s="84"/>
      <c r="BW391" s="84"/>
      <c r="BX391" s="8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row>
    <row r="392" spans="2:117"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P392" s="64"/>
      <c r="BQ392" s="64"/>
      <c r="BR392" s="84"/>
      <c r="BS392" s="84"/>
      <c r="BT392" s="84"/>
      <c r="BU392" s="84"/>
      <c r="BV392" s="84"/>
      <c r="BW392" s="84"/>
      <c r="BX392" s="8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row>
    <row r="393" spans="2:117"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P393" s="64"/>
      <c r="BQ393" s="64"/>
      <c r="BR393" s="84"/>
      <c r="BS393" s="84"/>
      <c r="BT393" s="84"/>
      <c r="BU393" s="84"/>
      <c r="BV393" s="84"/>
      <c r="BW393" s="84"/>
      <c r="BX393" s="8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row>
    <row r="394" spans="2:117"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P394" s="64"/>
      <c r="BQ394" s="64"/>
      <c r="BR394" s="84"/>
      <c r="BS394" s="84"/>
      <c r="BT394" s="84"/>
      <c r="BU394" s="84"/>
      <c r="BV394" s="84"/>
      <c r="BW394" s="84"/>
      <c r="BX394" s="8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row>
    <row r="395" spans="2:117"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P395" s="64"/>
      <c r="BQ395" s="64"/>
      <c r="BR395" s="84"/>
      <c r="BS395" s="84"/>
      <c r="BT395" s="84"/>
      <c r="BU395" s="84"/>
      <c r="BV395" s="84"/>
      <c r="BW395" s="84"/>
      <c r="BX395" s="8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row>
    <row r="396" spans="2:117"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P396" s="64"/>
      <c r="BQ396" s="64"/>
      <c r="BR396" s="84"/>
      <c r="BS396" s="84"/>
      <c r="BT396" s="84"/>
      <c r="BU396" s="84"/>
      <c r="BV396" s="84"/>
      <c r="BW396" s="84"/>
      <c r="BX396" s="8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row>
    <row r="397" spans="2:117"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P397" s="64"/>
      <c r="BQ397" s="64"/>
      <c r="BR397" s="84"/>
      <c r="BS397" s="84"/>
      <c r="BT397" s="84"/>
      <c r="BU397" s="84"/>
      <c r="BV397" s="84"/>
      <c r="BW397" s="84"/>
      <c r="BX397" s="8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row>
    <row r="398" spans="2:117"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P398" s="64"/>
      <c r="BQ398" s="64"/>
      <c r="BR398" s="84"/>
      <c r="BS398" s="84"/>
      <c r="BT398" s="84"/>
      <c r="BU398" s="84"/>
      <c r="BV398" s="84"/>
      <c r="BW398" s="84"/>
      <c r="BX398" s="8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row>
    <row r="399" spans="2:117"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P399" s="64"/>
      <c r="BQ399" s="64"/>
      <c r="BR399" s="84"/>
      <c r="BS399" s="84"/>
      <c r="BT399" s="84"/>
      <c r="BU399" s="84"/>
      <c r="BV399" s="84"/>
      <c r="BW399" s="84"/>
      <c r="BX399" s="8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row>
    <row r="400" spans="2:117"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P400" s="64"/>
      <c r="BQ400" s="64"/>
      <c r="BR400" s="84"/>
      <c r="BS400" s="84"/>
      <c r="BT400" s="84"/>
      <c r="BU400" s="84"/>
      <c r="BV400" s="84"/>
      <c r="BW400" s="84"/>
      <c r="BX400" s="8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row>
    <row r="401" spans="2:117"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P401" s="64"/>
      <c r="BQ401" s="64"/>
      <c r="BR401" s="84"/>
      <c r="BS401" s="84"/>
      <c r="BT401" s="84"/>
      <c r="BU401" s="84"/>
      <c r="BV401" s="84"/>
      <c r="BW401" s="84"/>
      <c r="BX401" s="8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row>
    <row r="402" spans="2:117"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P402" s="64"/>
      <c r="BQ402" s="64"/>
      <c r="BR402" s="84"/>
      <c r="BS402" s="84"/>
      <c r="BT402" s="84"/>
      <c r="BU402" s="84"/>
      <c r="BV402" s="84"/>
      <c r="BW402" s="84"/>
      <c r="BX402" s="8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row>
    <row r="403" spans="2:117"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P403" s="64"/>
      <c r="BQ403" s="64"/>
      <c r="BR403" s="84"/>
      <c r="BS403" s="84"/>
      <c r="BT403" s="84"/>
      <c r="BU403" s="84"/>
      <c r="BV403" s="84"/>
      <c r="BW403" s="84"/>
      <c r="BX403" s="8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row>
    <row r="404" spans="2:117"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P404" s="64"/>
      <c r="BQ404" s="64"/>
      <c r="BR404" s="84"/>
      <c r="BS404" s="84"/>
      <c r="BT404" s="84"/>
      <c r="BU404" s="84"/>
      <c r="BV404" s="84"/>
      <c r="BW404" s="84"/>
      <c r="BX404" s="8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row>
    <row r="405" spans="2:117"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P405" s="64"/>
      <c r="BQ405" s="64"/>
      <c r="BR405" s="84"/>
      <c r="BS405" s="84"/>
      <c r="BT405" s="84"/>
      <c r="BU405" s="84"/>
      <c r="BV405" s="84"/>
      <c r="BW405" s="84"/>
      <c r="BX405" s="8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row>
    <row r="406" spans="2:117"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P406" s="64"/>
      <c r="BQ406" s="64"/>
      <c r="BR406" s="84"/>
      <c r="BS406" s="84"/>
      <c r="BT406" s="84"/>
      <c r="BU406" s="84"/>
      <c r="BV406" s="84"/>
      <c r="BW406" s="84"/>
      <c r="BX406" s="8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row>
    <row r="407" spans="2:117"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P407" s="64"/>
      <c r="BQ407" s="64"/>
      <c r="BR407" s="84"/>
      <c r="BS407" s="84"/>
      <c r="BT407" s="84"/>
      <c r="BU407" s="84"/>
      <c r="BV407" s="84"/>
      <c r="BW407" s="84"/>
      <c r="BX407" s="8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row>
    <row r="408" spans="2:117"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P408" s="64"/>
      <c r="BQ408" s="64"/>
      <c r="BR408" s="84"/>
      <c r="BS408" s="84"/>
      <c r="BT408" s="84"/>
      <c r="BU408" s="84"/>
      <c r="BV408" s="84"/>
      <c r="BW408" s="84"/>
      <c r="BX408" s="8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row>
    <row r="409" spans="2:117"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P409" s="64"/>
      <c r="BQ409" s="64"/>
      <c r="BR409" s="84"/>
      <c r="BS409" s="84"/>
      <c r="BT409" s="84"/>
      <c r="BU409" s="84"/>
      <c r="BV409" s="84"/>
      <c r="BW409" s="84"/>
      <c r="BX409" s="8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row>
    <row r="410" spans="2:117"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P410" s="64"/>
      <c r="BQ410" s="64"/>
      <c r="BR410" s="84"/>
      <c r="BS410" s="84"/>
      <c r="BT410" s="84"/>
      <c r="BU410" s="84"/>
      <c r="BV410" s="84"/>
      <c r="BW410" s="84"/>
      <c r="BX410" s="8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row>
    <row r="411" spans="2:117"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P411" s="64"/>
      <c r="BQ411" s="64"/>
      <c r="BR411" s="84"/>
      <c r="BS411" s="84"/>
      <c r="BT411" s="84"/>
      <c r="BU411" s="84"/>
      <c r="BV411" s="84"/>
      <c r="BW411" s="84"/>
      <c r="BX411" s="8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row>
    <row r="412" spans="2:117"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P412" s="64"/>
      <c r="BQ412" s="64"/>
      <c r="BR412" s="84"/>
      <c r="BS412" s="84"/>
      <c r="BT412" s="84"/>
      <c r="BU412" s="84"/>
      <c r="BV412" s="84"/>
      <c r="BW412" s="84"/>
      <c r="BX412" s="8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row>
    <row r="413" spans="2:117"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P413" s="64"/>
      <c r="BQ413" s="64"/>
      <c r="BR413" s="84"/>
      <c r="BS413" s="84"/>
      <c r="BT413" s="84"/>
      <c r="BU413" s="84"/>
      <c r="BV413" s="84"/>
      <c r="BW413" s="84"/>
      <c r="BX413" s="8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row>
    <row r="414" spans="2:117"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P414" s="64"/>
      <c r="BQ414" s="64"/>
      <c r="BR414" s="84"/>
      <c r="BS414" s="84"/>
      <c r="BT414" s="84"/>
      <c r="BU414" s="84"/>
      <c r="BV414" s="84"/>
      <c r="BW414" s="84"/>
      <c r="BX414" s="8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row>
    <row r="415" spans="2:117"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P415" s="64"/>
      <c r="BQ415" s="64"/>
      <c r="BR415" s="84"/>
      <c r="BS415" s="84"/>
      <c r="BT415" s="84"/>
      <c r="BU415" s="84"/>
      <c r="BV415" s="84"/>
      <c r="BW415" s="84"/>
      <c r="BX415" s="8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row>
    <row r="416" spans="2:117"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P416" s="64"/>
      <c r="BQ416" s="64"/>
      <c r="BR416" s="84"/>
      <c r="BS416" s="84"/>
      <c r="BT416" s="84"/>
      <c r="BU416" s="84"/>
      <c r="BV416" s="84"/>
      <c r="BW416" s="84"/>
      <c r="BX416" s="8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row>
    <row r="417" spans="2:117"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P417" s="64"/>
      <c r="BQ417" s="64"/>
      <c r="BR417" s="84"/>
      <c r="BS417" s="84"/>
      <c r="BT417" s="84"/>
      <c r="BU417" s="84"/>
      <c r="BV417" s="84"/>
      <c r="BW417" s="84"/>
      <c r="BX417" s="8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row>
    <row r="418" spans="2:117"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P418" s="64"/>
      <c r="BQ418" s="64"/>
      <c r="BR418" s="84"/>
      <c r="BS418" s="84"/>
      <c r="BT418" s="84"/>
      <c r="BU418" s="84"/>
      <c r="BV418" s="84"/>
      <c r="BW418" s="84"/>
      <c r="BX418" s="8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row>
    <row r="419" spans="2:117"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P419" s="64"/>
      <c r="BQ419" s="64"/>
      <c r="BR419" s="84"/>
      <c r="BS419" s="84"/>
      <c r="BT419" s="84"/>
      <c r="BU419" s="84"/>
      <c r="BV419" s="84"/>
      <c r="BW419" s="84"/>
      <c r="BX419" s="8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row>
    <row r="420" spans="2:117"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P420" s="64"/>
      <c r="BQ420" s="64"/>
      <c r="BR420" s="84"/>
      <c r="BS420" s="84"/>
      <c r="BT420" s="84"/>
      <c r="BU420" s="84"/>
      <c r="BV420" s="84"/>
      <c r="BW420" s="84"/>
      <c r="BX420" s="8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row>
    <row r="421" spans="2:117"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P421" s="64"/>
      <c r="BQ421" s="64"/>
      <c r="BR421" s="84"/>
      <c r="BS421" s="84"/>
      <c r="BT421" s="84"/>
      <c r="BU421" s="84"/>
      <c r="BV421" s="84"/>
      <c r="BW421" s="84"/>
      <c r="BX421" s="8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row>
    <row r="422" spans="2:117"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P422" s="64"/>
      <c r="BQ422" s="64"/>
      <c r="BR422" s="84"/>
      <c r="BS422" s="84"/>
      <c r="BT422" s="84"/>
      <c r="BU422" s="84"/>
      <c r="BV422" s="84"/>
      <c r="BW422" s="84"/>
      <c r="BX422" s="8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row>
    <row r="423" spans="2:117"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P423" s="64"/>
      <c r="BQ423" s="64"/>
      <c r="BR423" s="84"/>
      <c r="BS423" s="84"/>
      <c r="BT423" s="84"/>
      <c r="BU423" s="84"/>
      <c r="BV423" s="84"/>
      <c r="BW423" s="84"/>
      <c r="BX423" s="8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row>
    <row r="424" spans="2:117"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P424" s="64"/>
      <c r="BQ424" s="64"/>
      <c r="BR424" s="84"/>
      <c r="BS424" s="84"/>
      <c r="BT424" s="84"/>
      <c r="BU424" s="84"/>
      <c r="BV424" s="84"/>
      <c r="BW424" s="84"/>
      <c r="BX424" s="8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row>
    <row r="425" spans="2:117"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P425" s="64"/>
      <c r="BQ425" s="64"/>
      <c r="BR425" s="84"/>
      <c r="BS425" s="84"/>
      <c r="BT425" s="84"/>
      <c r="BU425" s="84"/>
      <c r="BV425" s="84"/>
      <c r="BW425" s="84"/>
      <c r="BX425" s="8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row>
    <row r="426" spans="2:117"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P426" s="64"/>
      <c r="BQ426" s="64"/>
      <c r="BR426" s="84"/>
      <c r="BS426" s="84"/>
      <c r="BT426" s="84"/>
      <c r="BU426" s="84"/>
      <c r="BV426" s="84"/>
      <c r="BW426" s="84"/>
      <c r="BX426" s="8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row>
    <row r="427" spans="2:117"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P427" s="64"/>
      <c r="BQ427" s="64"/>
      <c r="BR427" s="84"/>
      <c r="BS427" s="84"/>
      <c r="BT427" s="84"/>
      <c r="BU427" s="84"/>
      <c r="BV427" s="84"/>
      <c r="BW427" s="84"/>
      <c r="BX427" s="8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row>
    <row r="428" spans="2:117"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P428" s="64"/>
      <c r="BQ428" s="64"/>
      <c r="BR428" s="84"/>
      <c r="BS428" s="84"/>
      <c r="BT428" s="84"/>
      <c r="BU428" s="84"/>
      <c r="BV428" s="84"/>
      <c r="BW428" s="84"/>
      <c r="BX428" s="8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row>
    <row r="429" spans="2:117"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P429" s="64"/>
      <c r="BQ429" s="64"/>
      <c r="BR429" s="84"/>
      <c r="BS429" s="84"/>
      <c r="BT429" s="84"/>
      <c r="BU429" s="84"/>
      <c r="BV429" s="84"/>
      <c r="BW429" s="84"/>
      <c r="BX429" s="8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row>
    <row r="430" spans="2:117"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P430" s="64"/>
      <c r="BQ430" s="64"/>
      <c r="BR430" s="84"/>
      <c r="BS430" s="84"/>
      <c r="BT430" s="84"/>
      <c r="BU430" s="84"/>
      <c r="BV430" s="84"/>
      <c r="BW430" s="84"/>
      <c r="BX430" s="8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row>
    <row r="431" spans="2:117"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P431" s="64"/>
      <c r="BQ431" s="64"/>
      <c r="BR431" s="84"/>
      <c r="BS431" s="84"/>
      <c r="BT431" s="84"/>
      <c r="BU431" s="84"/>
      <c r="BV431" s="84"/>
      <c r="BW431" s="84"/>
      <c r="BX431" s="8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row>
    <row r="432" spans="2:117"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P432" s="64"/>
      <c r="BQ432" s="64"/>
      <c r="BR432" s="84"/>
      <c r="BS432" s="84"/>
      <c r="BT432" s="84"/>
      <c r="BU432" s="84"/>
      <c r="BV432" s="84"/>
      <c r="BW432" s="84"/>
      <c r="BX432" s="8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row>
    <row r="433" spans="2:117"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P433" s="64"/>
      <c r="BQ433" s="64"/>
      <c r="BR433" s="84"/>
      <c r="BS433" s="84"/>
      <c r="BT433" s="84"/>
      <c r="BU433" s="84"/>
      <c r="BV433" s="84"/>
      <c r="BW433" s="84"/>
      <c r="BX433" s="8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row>
    <row r="434" spans="2:117"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P434" s="64"/>
      <c r="BQ434" s="64"/>
      <c r="BR434" s="84"/>
      <c r="BS434" s="84"/>
      <c r="BT434" s="84"/>
      <c r="BU434" s="84"/>
      <c r="BV434" s="84"/>
      <c r="BW434" s="84"/>
      <c r="BX434" s="8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row>
    <row r="435" spans="2:117"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P435" s="64"/>
      <c r="BQ435" s="64"/>
      <c r="BR435" s="84"/>
      <c r="BS435" s="84"/>
      <c r="BT435" s="84"/>
      <c r="BU435" s="84"/>
      <c r="BV435" s="84"/>
      <c r="BW435" s="84"/>
      <c r="BX435" s="8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row>
    <row r="436" spans="2:117"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P436" s="64"/>
      <c r="BQ436" s="64"/>
      <c r="BR436" s="84"/>
      <c r="BS436" s="84"/>
      <c r="BT436" s="84"/>
      <c r="BU436" s="84"/>
      <c r="BV436" s="84"/>
      <c r="BW436" s="84"/>
      <c r="BX436" s="8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row>
    <row r="437" spans="2:117"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P437" s="64"/>
      <c r="BQ437" s="64"/>
      <c r="BR437" s="84"/>
      <c r="BS437" s="84"/>
      <c r="BT437" s="84"/>
      <c r="BU437" s="84"/>
      <c r="BV437" s="84"/>
      <c r="BW437" s="84"/>
      <c r="BX437" s="8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row>
    <row r="438" spans="2:117"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P438" s="64"/>
      <c r="BQ438" s="64"/>
      <c r="BR438" s="84"/>
      <c r="BS438" s="84"/>
      <c r="BT438" s="84"/>
      <c r="BU438" s="84"/>
      <c r="BV438" s="84"/>
      <c r="BW438" s="84"/>
      <c r="BX438" s="8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row>
    <row r="439" spans="2:117"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P439" s="64"/>
      <c r="BQ439" s="64"/>
      <c r="BR439" s="84"/>
      <c r="BS439" s="84"/>
      <c r="BT439" s="84"/>
      <c r="BU439" s="84"/>
      <c r="BV439" s="84"/>
      <c r="BW439" s="84"/>
      <c r="BX439" s="8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row>
    <row r="440" spans="2:117"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P440" s="64"/>
      <c r="BQ440" s="64"/>
      <c r="BR440" s="84"/>
      <c r="BS440" s="84"/>
      <c r="BT440" s="84"/>
      <c r="BU440" s="84"/>
      <c r="BV440" s="84"/>
      <c r="BW440" s="84"/>
      <c r="BX440" s="8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row>
    <row r="441" spans="2:117"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P441" s="64"/>
      <c r="BQ441" s="64"/>
      <c r="BR441" s="84"/>
      <c r="BS441" s="84"/>
      <c r="BT441" s="84"/>
      <c r="BU441" s="84"/>
      <c r="BV441" s="84"/>
      <c r="BW441" s="84"/>
      <c r="BX441" s="8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row>
    <row r="442" spans="2:117"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P442" s="64"/>
      <c r="BQ442" s="64"/>
      <c r="BR442" s="84"/>
      <c r="BS442" s="84"/>
      <c r="BT442" s="84"/>
      <c r="BU442" s="84"/>
      <c r="BV442" s="84"/>
      <c r="BW442" s="84"/>
      <c r="BX442" s="8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row>
    <row r="443" spans="2:117"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P443" s="64"/>
      <c r="BQ443" s="64"/>
      <c r="BR443" s="84"/>
      <c r="BS443" s="84"/>
      <c r="BT443" s="84"/>
      <c r="BU443" s="84"/>
      <c r="BV443" s="84"/>
      <c r="BW443" s="84"/>
      <c r="BX443" s="8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row>
    <row r="444" spans="2:117"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P444" s="64"/>
      <c r="BQ444" s="64"/>
      <c r="BR444" s="84"/>
      <c r="BS444" s="84"/>
      <c r="BT444" s="84"/>
      <c r="BU444" s="84"/>
      <c r="BV444" s="84"/>
      <c r="BW444" s="84"/>
      <c r="BX444" s="8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row>
    <row r="445" spans="2:117"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P445" s="64"/>
      <c r="BQ445" s="64"/>
      <c r="BR445" s="84"/>
      <c r="BS445" s="84"/>
      <c r="BT445" s="84"/>
      <c r="BU445" s="84"/>
      <c r="BV445" s="84"/>
      <c r="BW445" s="84"/>
      <c r="BX445" s="8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row>
    <row r="446" spans="2:117"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P446" s="64"/>
      <c r="BQ446" s="64"/>
      <c r="BR446" s="84"/>
      <c r="BS446" s="84"/>
      <c r="BT446" s="84"/>
      <c r="BU446" s="84"/>
      <c r="BV446" s="84"/>
      <c r="BW446" s="84"/>
      <c r="BX446" s="8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row>
    <row r="447" spans="2:117"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P447" s="64"/>
      <c r="BQ447" s="64"/>
      <c r="BR447" s="84"/>
      <c r="BS447" s="84"/>
      <c r="BT447" s="84"/>
      <c r="BU447" s="84"/>
      <c r="BV447" s="84"/>
      <c r="BW447" s="84"/>
      <c r="BX447" s="8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row>
    <row r="448" spans="2:117"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P448" s="64"/>
      <c r="BQ448" s="64"/>
      <c r="BR448" s="84"/>
      <c r="BS448" s="84"/>
      <c r="BT448" s="84"/>
      <c r="BU448" s="84"/>
      <c r="BV448" s="84"/>
      <c r="BW448" s="84"/>
      <c r="BX448" s="8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row>
    <row r="449" spans="2:117"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P449" s="64"/>
      <c r="BQ449" s="64"/>
      <c r="BR449" s="84"/>
      <c r="BS449" s="84"/>
      <c r="BT449" s="84"/>
      <c r="BU449" s="84"/>
      <c r="BV449" s="84"/>
      <c r="BW449" s="84"/>
      <c r="BX449" s="8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row>
    <row r="450" spans="2:117"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P450" s="64"/>
      <c r="BQ450" s="64"/>
      <c r="BR450" s="84"/>
      <c r="BS450" s="84"/>
      <c r="BT450" s="84"/>
      <c r="BU450" s="84"/>
      <c r="BV450" s="84"/>
      <c r="BW450" s="84"/>
      <c r="BX450" s="8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row>
    <row r="451" spans="2:117"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P451" s="64"/>
      <c r="BQ451" s="64"/>
      <c r="BR451" s="84"/>
      <c r="BS451" s="84"/>
      <c r="BT451" s="84"/>
      <c r="BU451" s="84"/>
      <c r="BV451" s="84"/>
      <c r="BW451" s="84"/>
      <c r="BX451" s="8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row>
    <row r="452" spans="2:117"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P452" s="64"/>
      <c r="BQ452" s="64"/>
      <c r="BR452" s="84"/>
      <c r="BS452" s="84"/>
      <c r="BT452" s="84"/>
      <c r="BU452" s="84"/>
      <c r="BV452" s="84"/>
      <c r="BW452" s="84"/>
      <c r="BX452" s="8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row>
    <row r="453" spans="2:117"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P453" s="64"/>
      <c r="BQ453" s="64"/>
      <c r="BR453" s="84"/>
      <c r="BS453" s="84"/>
      <c r="BT453" s="84"/>
      <c r="BU453" s="84"/>
      <c r="BV453" s="84"/>
      <c r="BW453" s="84"/>
      <c r="BX453" s="8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row>
    <row r="454" spans="2:117"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P454" s="64"/>
      <c r="BQ454" s="64"/>
      <c r="BR454" s="84"/>
      <c r="BS454" s="84"/>
      <c r="BT454" s="84"/>
      <c r="BU454" s="84"/>
      <c r="BV454" s="84"/>
      <c r="BW454" s="84"/>
      <c r="BX454" s="8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row>
    <row r="455" spans="2:117"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P455" s="64"/>
      <c r="BQ455" s="64"/>
      <c r="BR455" s="84"/>
      <c r="BS455" s="84"/>
      <c r="BT455" s="84"/>
      <c r="BU455" s="84"/>
      <c r="BV455" s="84"/>
      <c r="BW455" s="84"/>
      <c r="BX455" s="8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row>
    <row r="456" spans="2:117"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P456" s="64"/>
      <c r="BQ456" s="64"/>
      <c r="BR456" s="84"/>
      <c r="BS456" s="84"/>
      <c r="BT456" s="84"/>
      <c r="BU456" s="84"/>
      <c r="BV456" s="84"/>
      <c r="BW456" s="84"/>
      <c r="BX456" s="8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row>
    <row r="457" spans="2:117"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P457" s="64"/>
      <c r="BQ457" s="64"/>
      <c r="BR457" s="84"/>
      <c r="BS457" s="84"/>
      <c r="BT457" s="84"/>
      <c r="BU457" s="84"/>
      <c r="BV457" s="84"/>
      <c r="BW457" s="84"/>
      <c r="BX457" s="8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row>
    <row r="458" spans="2:117"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P458" s="64"/>
      <c r="BQ458" s="64"/>
      <c r="BR458" s="84"/>
      <c r="BS458" s="84"/>
      <c r="BT458" s="84"/>
      <c r="BU458" s="84"/>
      <c r="BV458" s="84"/>
      <c r="BW458" s="84"/>
      <c r="BX458" s="8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row>
    <row r="459" spans="2:117"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P459" s="64"/>
      <c r="BQ459" s="64"/>
      <c r="BR459" s="84"/>
      <c r="BS459" s="84"/>
      <c r="BT459" s="84"/>
      <c r="BU459" s="84"/>
      <c r="BV459" s="84"/>
      <c r="BW459" s="84"/>
      <c r="BX459" s="8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row>
    <row r="460" spans="2:117"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P460" s="64"/>
      <c r="BQ460" s="64"/>
      <c r="BR460" s="84"/>
      <c r="BS460" s="84"/>
      <c r="BT460" s="84"/>
      <c r="BU460" s="84"/>
      <c r="BV460" s="84"/>
      <c r="BW460" s="84"/>
      <c r="BX460" s="8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row>
    <row r="461" spans="2:117"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P461" s="64"/>
      <c r="BQ461" s="64"/>
      <c r="BR461" s="84"/>
      <c r="BS461" s="84"/>
      <c r="BT461" s="84"/>
      <c r="BU461" s="84"/>
      <c r="BV461" s="84"/>
      <c r="BW461" s="84"/>
      <c r="BX461" s="8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row>
    <row r="462" spans="2:117"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P462" s="64"/>
      <c r="BQ462" s="64"/>
      <c r="BR462" s="84"/>
      <c r="BS462" s="84"/>
      <c r="BT462" s="84"/>
      <c r="BU462" s="84"/>
      <c r="BV462" s="84"/>
      <c r="BW462" s="84"/>
      <c r="BX462" s="8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row>
    <row r="463" spans="2:117"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P463" s="64"/>
      <c r="BQ463" s="64"/>
      <c r="BR463" s="84"/>
      <c r="BS463" s="84"/>
      <c r="BT463" s="84"/>
      <c r="BU463" s="84"/>
      <c r="BV463" s="84"/>
      <c r="BW463" s="84"/>
      <c r="BX463" s="8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row>
    <row r="464" spans="2:117"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P464" s="64"/>
      <c r="BQ464" s="64"/>
      <c r="BR464" s="84"/>
      <c r="BS464" s="84"/>
      <c r="BT464" s="84"/>
      <c r="BU464" s="84"/>
      <c r="BV464" s="84"/>
      <c r="BW464" s="84"/>
      <c r="BX464" s="8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row>
    <row r="465" spans="2:117"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P465" s="64"/>
      <c r="BQ465" s="64"/>
      <c r="BR465" s="84"/>
      <c r="BS465" s="84"/>
      <c r="BT465" s="84"/>
      <c r="BU465" s="84"/>
      <c r="BV465" s="84"/>
      <c r="BW465" s="84"/>
      <c r="BX465" s="8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row>
    <row r="466" spans="2:117"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P466" s="64"/>
      <c r="BQ466" s="64"/>
      <c r="BR466" s="84"/>
      <c r="BS466" s="84"/>
      <c r="BT466" s="84"/>
      <c r="BU466" s="84"/>
      <c r="BV466" s="84"/>
      <c r="BW466" s="84"/>
      <c r="BX466" s="8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row>
    <row r="467" spans="2:117"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P467" s="64"/>
      <c r="BQ467" s="64"/>
      <c r="BR467" s="84"/>
      <c r="BS467" s="84"/>
      <c r="BT467" s="84"/>
      <c r="BU467" s="84"/>
      <c r="BV467" s="84"/>
      <c r="BW467" s="84"/>
      <c r="BX467" s="8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row>
    <row r="468" spans="2:117"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P468" s="64"/>
      <c r="BQ468" s="64"/>
      <c r="BR468" s="84"/>
      <c r="BS468" s="84"/>
      <c r="BT468" s="84"/>
      <c r="BU468" s="84"/>
      <c r="BV468" s="84"/>
      <c r="BW468" s="84"/>
      <c r="BX468" s="8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row>
    <row r="469" spans="2:117"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P469" s="64"/>
      <c r="BQ469" s="64"/>
      <c r="BR469" s="84"/>
      <c r="BS469" s="84"/>
      <c r="BT469" s="84"/>
      <c r="BU469" s="84"/>
      <c r="BV469" s="84"/>
      <c r="BW469" s="84"/>
      <c r="BX469" s="8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row>
    <row r="470" spans="2:117"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P470" s="64"/>
      <c r="BQ470" s="64"/>
      <c r="BR470" s="84"/>
      <c r="BS470" s="84"/>
      <c r="BT470" s="84"/>
      <c r="BU470" s="84"/>
      <c r="BV470" s="84"/>
      <c r="BW470" s="84"/>
      <c r="BX470" s="8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row>
    <row r="471" spans="2:117"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P471" s="64"/>
      <c r="BQ471" s="64"/>
      <c r="BR471" s="84"/>
      <c r="BS471" s="84"/>
      <c r="BT471" s="84"/>
      <c r="BU471" s="84"/>
      <c r="BV471" s="84"/>
      <c r="BW471" s="84"/>
      <c r="BX471" s="8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row>
    <row r="472" spans="2:117"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P472" s="64"/>
      <c r="BQ472" s="64"/>
      <c r="BR472" s="84"/>
      <c r="BS472" s="84"/>
      <c r="BT472" s="84"/>
      <c r="BU472" s="84"/>
      <c r="BV472" s="84"/>
      <c r="BW472" s="84"/>
      <c r="BX472" s="8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row>
    <row r="473" spans="2:117"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P473" s="64"/>
      <c r="BQ473" s="64"/>
      <c r="BR473" s="84"/>
      <c r="BS473" s="84"/>
      <c r="BT473" s="84"/>
      <c r="BU473" s="84"/>
      <c r="BV473" s="84"/>
      <c r="BW473" s="84"/>
      <c r="BX473" s="8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row>
    <row r="474" spans="2:117"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P474" s="64"/>
      <c r="BQ474" s="64"/>
      <c r="BR474" s="84"/>
      <c r="BS474" s="84"/>
      <c r="BT474" s="84"/>
      <c r="BU474" s="84"/>
      <c r="BV474" s="84"/>
      <c r="BW474" s="84"/>
      <c r="BX474" s="8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row>
    <row r="475" spans="2:117"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P475" s="64"/>
      <c r="BQ475" s="64"/>
      <c r="BR475" s="84"/>
      <c r="BS475" s="84"/>
      <c r="BT475" s="84"/>
      <c r="BU475" s="84"/>
      <c r="BV475" s="84"/>
      <c r="BW475" s="84"/>
      <c r="BX475" s="8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row>
    <row r="476" spans="2:117"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P476" s="64"/>
      <c r="BQ476" s="64"/>
      <c r="BR476" s="84"/>
      <c r="BS476" s="84"/>
      <c r="BT476" s="84"/>
      <c r="BU476" s="84"/>
      <c r="BV476" s="84"/>
      <c r="BW476" s="84"/>
      <c r="BX476" s="8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row>
    <row r="477" spans="2:117"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P477" s="64"/>
      <c r="BQ477" s="64"/>
      <c r="BR477" s="84"/>
      <c r="BS477" s="84"/>
      <c r="BT477" s="84"/>
      <c r="BU477" s="84"/>
      <c r="BV477" s="84"/>
      <c r="BW477" s="84"/>
      <c r="BX477" s="8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row>
    <row r="478" spans="2:117"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P478" s="64"/>
      <c r="BQ478" s="64"/>
      <c r="BR478" s="84"/>
      <c r="BS478" s="84"/>
      <c r="BT478" s="84"/>
      <c r="BU478" s="84"/>
      <c r="BV478" s="84"/>
      <c r="BW478" s="84"/>
      <c r="BX478" s="8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row>
    <row r="479" spans="2:117"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P479" s="64"/>
      <c r="BQ479" s="64"/>
      <c r="BR479" s="84"/>
      <c r="BS479" s="84"/>
      <c r="BT479" s="84"/>
      <c r="BU479" s="84"/>
      <c r="BV479" s="84"/>
      <c r="BW479" s="84"/>
      <c r="BX479" s="8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row>
    <row r="480" spans="2:117"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P480" s="64"/>
      <c r="BQ480" s="64"/>
      <c r="BR480" s="84"/>
      <c r="BS480" s="84"/>
      <c r="BT480" s="84"/>
      <c r="BU480" s="84"/>
      <c r="BV480" s="84"/>
      <c r="BW480" s="84"/>
      <c r="BX480" s="8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row>
    <row r="481" spans="2:117"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P481" s="64"/>
      <c r="BQ481" s="64"/>
      <c r="BR481" s="84"/>
      <c r="BS481" s="84"/>
      <c r="BT481" s="84"/>
      <c r="BU481" s="84"/>
      <c r="BV481" s="84"/>
      <c r="BW481" s="84"/>
      <c r="BX481" s="8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row>
    <row r="482" spans="2:117"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P482" s="64"/>
      <c r="BQ482" s="64"/>
      <c r="BR482" s="84"/>
      <c r="BS482" s="84"/>
      <c r="BT482" s="84"/>
      <c r="BU482" s="84"/>
      <c r="BV482" s="84"/>
      <c r="BW482" s="84"/>
      <c r="BX482" s="8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row>
    <row r="483" spans="2:117"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P483" s="64"/>
      <c r="BQ483" s="64"/>
      <c r="BR483" s="84"/>
      <c r="BS483" s="84"/>
      <c r="BT483" s="84"/>
      <c r="BU483" s="84"/>
      <c r="BV483" s="84"/>
      <c r="BW483" s="84"/>
      <c r="BX483" s="8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row>
    <row r="484" spans="2:117"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P484" s="64"/>
      <c r="BQ484" s="64"/>
      <c r="BR484" s="84"/>
      <c r="BS484" s="84"/>
      <c r="BT484" s="84"/>
      <c r="BU484" s="84"/>
      <c r="BV484" s="84"/>
      <c r="BW484" s="84"/>
      <c r="BX484" s="8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row>
    <row r="485" spans="2:117"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P485" s="64"/>
      <c r="BQ485" s="64"/>
      <c r="BR485" s="84"/>
      <c r="BS485" s="84"/>
      <c r="BT485" s="84"/>
      <c r="BU485" s="84"/>
      <c r="BV485" s="84"/>
      <c r="BW485" s="84"/>
      <c r="BX485" s="8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row>
    <row r="486" spans="2:117"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P486" s="64"/>
      <c r="BQ486" s="64"/>
      <c r="BR486" s="84"/>
      <c r="BS486" s="84"/>
      <c r="BT486" s="84"/>
      <c r="BU486" s="84"/>
      <c r="BV486" s="84"/>
      <c r="BW486" s="84"/>
      <c r="BX486" s="8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row>
    <row r="487" spans="2:117"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P487" s="64"/>
      <c r="BQ487" s="64"/>
      <c r="BR487" s="84"/>
      <c r="BS487" s="84"/>
      <c r="BT487" s="84"/>
      <c r="BU487" s="84"/>
      <c r="BV487" s="84"/>
      <c r="BW487" s="84"/>
      <c r="BX487" s="8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row>
    <row r="488" spans="2:117"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P488" s="64"/>
      <c r="BQ488" s="64"/>
      <c r="BR488" s="84"/>
      <c r="BS488" s="84"/>
      <c r="BT488" s="84"/>
      <c r="BU488" s="84"/>
      <c r="BV488" s="84"/>
      <c r="BW488" s="84"/>
      <c r="BX488" s="8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row>
    <row r="489" spans="2:117"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P489" s="64"/>
      <c r="BQ489" s="64"/>
      <c r="BR489" s="84"/>
      <c r="BS489" s="84"/>
      <c r="BT489" s="84"/>
      <c r="BU489" s="84"/>
      <c r="BV489" s="84"/>
      <c r="BW489" s="84"/>
      <c r="BX489" s="8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row>
    <row r="490" spans="2:117"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P490" s="64"/>
      <c r="BQ490" s="64"/>
      <c r="BR490" s="84"/>
      <c r="BS490" s="84"/>
      <c r="BT490" s="84"/>
      <c r="BU490" s="84"/>
      <c r="BV490" s="84"/>
      <c r="BW490" s="84"/>
      <c r="BX490" s="8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row>
    <row r="491" spans="2:117"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P491" s="64"/>
      <c r="BQ491" s="64"/>
      <c r="BR491" s="84"/>
      <c r="BS491" s="84"/>
      <c r="BT491" s="84"/>
      <c r="BU491" s="84"/>
      <c r="BV491" s="84"/>
      <c r="BW491" s="84"/>
      <c r="BX491" s="8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row>
    <row r="492" spans="2:117"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P492" s="64"/>
      <c r="BQ492" s="64"/>
      <c r="BR492" s="84"/>
      <c r="BS492" s="84"/>
      <c r="BT492" s="84"/>
      <c r="BU492" s="84"/>
      <c r="BV492" s="84"/>
      <c r="BW492" s="84"/>
      <c r="BX492" s="8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row>
    <row r="493" spans="2:117"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P493" s="64"/>
      <c r="BQ493" s="64"/>
      <c r="BR493" s="84"/>
      <c r="BS493" s="84"/>
      <c r="BT493" s="84"/>
      <c r="BU493" s="84"/>
      <c r="BV493" s="84"/>
      <c r="BW493" s="84"/>
      <c r="BX493" s="8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row>
    <row r="494" spans="2:117"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P494" s="64"/>
      <c r="BQ494" s="64"/>
      <c r="BR494" s="84"/>
      <c r="BS494" s="84"/>
      <c r="BT494" s="84"/>
      <c r="BU494" s="84"/>
      <c r="BV494" s="84"/>
      <c r="BW494" s="84"/>
      <c r="BX494" s="8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row>
    <row r="495" spans="2:117"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P495" s="64"/>
      <c r="BQ495" s="64"/>
      <c r="BR495" s="84"/>
      <c r="BS495" s="84"/>
      <c r="BT495" s="84"/>
      <c r="BU495" s="84"/>
      <c r="BV495" s="84"/>
      <c r="BW495" s="84"/>
      <c r="BX495" s="8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row>
    <row r="496" spans="2:117"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P496" s="64"/>
      <c r="BQ496" s="64"/>
      <c r="BR496" s="84"/>
      <c r="BS496" s="84"/>
      <c r="BT496" s="84"/>
      <c r="BU496" s="84"/>
      <c r="BV496" s="84"/>
      <c r="BW496" s="84"/>
      <c r="BX496" s="8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row>
    <row r="497" spans="2:117"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P497" s="64"/>
      <c r="BQ497" s="64"/>
      <c r="BR497" s="84"/>
      <c r="BS497" s="84"/>
      <c r="BT497" s="84"/>
      <c r="BU497" s="84"/>
      <c r="BV497" s="84"/>
      <c r="BW497" s="84"/>
      <c r="BX497" s="8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row>
    <row r="498" spans="2:117"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P498" s="64"/>
      <c r="BQ498" s="64"/>
      <c r="BR498" s="84"/>
      <c r="BS498" s="84"/>
      <c r="BT498" s="84"/>
      <c r="BU498" s="84"/>
      <c r="BV498" s="84"/>
      <c r="BW498" s="84"/>
      <c r="BX498" s="8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row>
    <row r="499" spans="2:117"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P499" s="64"/>
      <c r="BQ499" s="64"/>
      <c r="BR499" s="84"/>
      <c r="BS499" s="84"/>
      <c r="BT499" s="84"/>
      <c r="BU499" s="84"/>
      <c r="BV499" s="84"/>
      <c r="BW499" s="84"/>
      <c r="BX499" s="8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row>
    <row r="500" spans="2:117"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P500" s="64"/>
      <c r="BQ500" s="64"/>
      <c r="BR500" s="84"/>
      <c r="BS500" s="84"/>
      <c r="BT500" s="84"/>
      <c r="BU500" s="84"/>
      <c r="BV500" s="84"/>
      <c r="BW500" s="84"/>
      <c r="BX500" s="8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row>
    <row r="501" spans="2:117"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P501" s="64"/>
      <c r="BQ501" s="64"/>
      <c r="BR501" s="84"/>
      <c r="BS501" s="84"/>
      <c r="BT501" s="84"/>
      <c r="BU501" s="84"/>
      <c r="BV501" s="84"/>
      <c r="BW501" s="84"/>
      <c r="BX501" s="8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row>
    <row r="502" spans="2:117"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P502" s="64"/>
      <c r="BQ502" s="64"/>
      <c r="BR502" s="84"/>
      <c r="BS502" s="84"/>
      <c r="BT502" s="84"/>
      <c r="BU502" s="84"/>
      <c r="BV502" s="84"/>
      <c r="BW502" s="84"/>
      <c r="BX502" s="8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row>
    <row r="503" spans="2:117"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P503" s="64"/>
      <c r="BQ503" s="64"/>
      <c r="BR503" s="84"/>
      <c r="BS503" s="84"/>
      <c r="BT503" s="84"/>
      <c r="BU503" s="84"/>
      <c r="BV503" s="84"/>
      <c r="BW503" s="84"/>
      <c r="BX503" s="8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row>
    <row r="504" spans="2:117"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P504" s="64"/>
      <c r="BQ504" s="64"/>
      <c r="BR504" s="84"/>
      <c r="BS504" s="84"/>
      <c r="BT504" s="84"/>
      <c r="BU504" s="84"/>
      <c r="BV504" s="84"/>
      <c r="BW504" s="84"/>
      <c r="BX504" s="8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row>
    <row r="505" spans="2:117"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P505" s="64"/>
      <c r="BQ505" s="64"/>
      <c r="BR505" s="84"/>
      <c r="BS505" s="84"/>
      <c r="BT505" s="84"/>
      <c r="BU505" s="84"/>
      <c r="BV505" s="84"/>
      <c r="BW505" s="84"/>
      <c r="BX505" s="8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row>
    <row r="506" spans="2:117"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P506" s="64"/>
      <c r="BQ506" s="64"/>
      <c r="BR506" s="84"/>
      <c r="BS506" s="84"/>
      <c r="BT506" s="84"/>
      <c r="BU506" s="84"/>
      <c r="BV506" s="84"/>
      <c r="BW506" s="84"/>
      <c r="BX506" s="8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row>
    <row r="507" spans="2:117"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P507" s="64"/>
      <c r="BQ507" s="64"/>
      <c r="BR507" s="84"/>
      <c r="BS507" s="84"/>
      <c r="BT507" s="84"/>
      <c r="BU507" s="84"/>
      <c r="BV507" s="84"/>
      <c r="BW507" s="84"/>
      <c r="BX507" s="8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row>
    <row r="508" spans="2:117"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P508" s="64"/>
      <c r="BQ508" s="64"/>
      <c r="BR508" s="84"/>
      <c r="BS508" s="84"/>
      <c r="BT508" s="84"/>
      <c r="BU508" s="84"/>
      <c r="BV508" s="84"/>
      <c r="BW508" s="84"/>
      <c r="BX508" s="8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row>
    <row r="509" spans="2:117"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P509" s="64"/>
      <c r="BQ509" s="64"/>
      <c r="BR509" s="84"/>
      <c r="BS509" s="84"/>
      <c r="BT509" s="84"/>
      <c r="BU509" s="84"/>
      <c r="BV509" s="84"/>
      <c r="BW509" s="84"/>
      <c r="BX509" s="8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row>
    <row r="510" spans="2:117"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P510" s="64"/>
      <c r="BQ510" s="64"/>
      <c r="BR510" s="84"/>
      <c r="BS510" s="84"/>
      <c r="BT510" s="84"/>
      <c r="BU510" s="84"/>
      <c r="BV510" s="84"/>
      <c r="BW510" s="84"/>
      <c r="BX510" s="8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row>
    <row r="511" spans="2:117"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P511" s="64"/>
      <c r="BQ511" s="64"/>
      <c r="BR511" s="84"/>
      <c r="BS511" s="84"/>
      <c r="BT511" s="84"/>
      <c r="BU511" s="84"/>
      <c r="BV511" s="84"/>
      <c r="BW511" s="84"/>
      <c r="BX511" s="8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row>
    <row r="512" spans="2:117"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P512" s="64"/>
      <c r="BQ512" s="64"/>
      <c r="BR512" s="84"/>
      <c r="BS512" s="84"/>
      <c r="BT512" s="84"/>
      <c r="BU512" s="84"/>
      <c r="BV512" s="84"/>
      <c r="BW512" s="84"/>
      <c r="BX512" s="8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row>
    <row r="513" spans="2:117"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P513" s="64"/>
      <c r="BQ513" s="64"/>
      <c r="BR513" s="84"/>
      <c r="BS513" s="84"/>
      <c r="BT513" s="84"/>
      <c r="BU513" s="84"/>
      <c r="BV513" s="84"/>
      <c r="BW513" s="84"/>
      <c r="BX513" s="8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row>
    <row r="514" spans="2:117"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P514" s="64"/>
      <c r="BQ514" s="64"/>
      <c r="BR514" s="84"/>
      <c r="BS514" s="84"/>
      <c r="BT514" s="84"/>
      <c r="BU514" s="84"/>
      <c r="BV514" s="84"/>
      <c r="BW514" s="84"/>
      <c r="BX514" s="8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row>
    <row r="515" spans="2:117"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P515" s="64"/>
      <c r="BQ515" s="64"/>
      <c r="BR515" s="84"/>
      <c r="BS515" s="84"/>
      <c r="BT515" s="84"/>
      <c r="BU515" s="84"/>
      <c r="BV515" s="84"/>
      <c r="BW515" s="84"/>
      <c r="BX515" s="8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row>
    <row r="516" spans="2:117"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P516" s="64"/>
      <c r="BQ516" s="64"/>
      <c r="BR516" s="84"/>
      <c r="BS516" s="84"/>
      <c r="BT516" s="84"/>
      <c r="BU516" s="84"/>
      <c r="BV516" s="84"/>
      <c r="BW516" s="84"/>
      <c r="BX516" s="8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row>
    <row r="517" spans="2:117"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P517" s="64"/>
      <c r="BQ517" s="64"/>
      <c r="BR517" s="84"/>
      <c r="BS517" s="84"/>
      <c r="BT517" s="84"/>
      <c r="BU517" s="84"/>
      <c r="BV517" s="84"/>
      <c r="BW517" s="84"/>
      <c r="BX517" s="8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row>
    <row r="518" spans="2:117"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P518" s="64"/>
      <c r="BQ518" s="64"/>
      <c r="BR518" s="84"/>
      <c r="BS518" s="84"/>
      <c r="BT518" s="84"/>
      <c r="BU518" s="84"/>
      <c r="BV518" s="84"/>
      <c r="BW518" s="84"/>
      <c r="BX518" s="8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row>
    <row r="519" spans="2:117"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P519" s="64"/>
      <c r="BQ519" s="64"/>
      <c r="BR519" s="84"/>
      <c r="BS519" s="84"/>
      <c r="BT519" s="84"/>
      <c r="BU519" s="84"/>
      <c r="BV519" s="84"/>
      <c r="BW519" s="84"/>
      <c r="BX519" s="8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row>
    <row r="520" spans="2:117"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P520" s="64"/>
      <c r="BQ520" s="64"/>
      <c r="BR520" s="84"/>
      <c r="BS520" s="84"/>
      <c r="BT520" s="84"/>
      <c r="BU520" s="84"/>
      <c r="BV520" s="84"/>
      <c r="BW520" s="84"/>
      <c r="BX520" s="8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row>
  </sheetData>
  <sheetProtection algorithmName="SHA-512" hashValue="u9qqhbt5jTbHvgqLjFxKmbC4cn2VzYZbDRps6BkbQ7XzaA3iffCXDkv1O+AjtUBQxTMDl+uoAFz52EndifRixg==" saltValue="CHwlo25qzJdxTccali9uYQ==" spinCount="100000" sheet="1" objects="1" scenarios="1"/>
  <mergeCells count="224">
    <mergeCell ref="A50:A57"/>
    <mergeCell ref="AI31:AK31"/>
    <mergeCell ref="AI32:AK32"/>
    <mergeCell ref="AI33:AK33"/>
    <mergeCell ref="AI34:AK34"/>
    <mergeCell ref="AI35:AK35"/>
    <mergeCell ref="AI25:AK25"/>
    <mergeCell ref="AI26:AK26"/>
    <mergeCell ref="AI27:AK27"/>
    <mergeCell ref="AI28:AK28"/>
    <mergeCell ref="AI29:AK29"/>
    <mergeCell ref="AI30:AK30"/>
    <mergeCell ref="J45:L45"/>
    <mergeCell ref="AH45:AS45"/>
    <mergeCell ref="AH42:AS42"/>
    <mergeCell ref="B39:I39"/>
    <mergeCell ref="J39:L39"/>
    <mergeCell ref="X39:Z39"/>
    <mergeCell ref="B40:I40"/>
    <mergeCell ref="J40:L40"/>
    <mergeCell ref="O40:W40"/>
    <mergeCell ref="X40:Z40"/>
    <mergeCell ref="B37:I37"/>
    <mergeCell ref="J37:L37"/>
    <mergeCell ref="AI19:AK19"/>
    <mergeCell ref="AI20:AK20"/>
    <mergeCell ref="AI21:AK21"/>
    <mergeCell ref="AI22:AK22"/>
    <mergeCell ref="AI23:AK23"/>
    <mergeCell ref="AI24:AK24"/>
    <mergeCell ref="X55:Z55"/>
    <mergeCell ref="B56:I56"/>
    <mergeCell ref="J56:L56"/>
    <mergeCell ref="O56:U56"/>
    <mergeCell ref="V56:W56"/>
    <mergeCell ref="X56:Z56"/>
    <mergeCell ref="AH53:AS53"/>
    <mergeCell ref="B52:I52"/>
    <mergeCell ref="J52:L52"/>
    <mergeCell ref="O52:W52"/>
    <mergeCell ref="X52:Z52"/>
    <mergeCell ref="AH52:AS52"/>
    <mergeCell ref="B49:I49"/>
    <mergeCell ref="J49:L49"/>
    <mergeCell ref="O49:W49"/>
    <mergeCell ref="X49:Z49"/>
    <mergeCell ref="AH49:AS49"/>
    <mergeCell ref="B45:I45"/>
    <mergeCell ref="BP53:BQ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P52:BQ52"/>
    <mergeCell ref="B51:I51"/>
    <mergeCell ref="J51:L51"/>
    <mergeCell ref="O51:W51"/>
    <mergeCell ref="X51:Z51"/>
    <mergeCell ref="AH51:AS51"/>
    <mergeCell ref="BP51:BQ51"/>
    <mergeCell ref="B50:I50"/>
    <mergeCell ref="J50:L50"/>
    <mergeCell ref="O50:W50"/>
    <mergeCell ref="X50:Z50"/>
    <mergeCell ref="AH50:AS50"/>
    <mergeCell ref="BP50:BQ50"/>
    <mergeCell ref="BP49:BQ49"/>
    <mergeCell ref="B48:I48"/>
    <mergeCell ref="J48:L48"/>
    <mergeCell ref="O48:W48"/>
    <mergeCell ref="X48:Z48"/>
    <mergeCell ref="AH48:AS48"/>
    <mergeCell ref="BP48:BQ48"/>
    <mergeCell ref="BP46:BQ46"/>
    <mergeCell ref="B47:I47"/>
    <mergeCell ref="J47:L47"/>
    <mergeCell ref="O47:W47"/>
    <mergeCell ref="X47:Z47"/>
    <mergeCell ref="AH47:AS47"/>
    <mergeCell ref="BP47:BQ47"/>
    <mergeCell ref="BP45:BQ45"/>
    <mergeCell ref="B46:I46"/>
    <mergeCell ref="J46:L46"/>
    <mergeCell ref="O46:W46"/>
    <mergeCell ref="X46:Z46"/>
    <mergeCell ref="AH46:AS46"/>
    <mergeCell ref="O45:W45"/>
    <mergeCell ref="X45:Z45"/>
    <mergeCell ref="B44:I44"/>
    <mergeCell ref="J44:L44"/>
    <mergeCell ref="O44:W44"/>
    <mergeCell ref="X44:Z44"/>
    <mergeCell ref="AH44:AS44"/>
    <mergeCell ref="BP44:BQ44"/>
    <mergeCell ref="BP42:BQ42"/>
    <mergeCell ref="B43:I43"/>
    <mergeCell ref="J43:L43"/>
    <mergeCell ref="O43:W43"/>
    <mergeCell ref="X43:Z43"/>
    <mergeCell ref="AH43:AS43"/>
    <mergeCell ref="BP43:BQ43"/>
    <mergeCell ref="B41:F41"/>
    <mergeCell ref="G41:I41"/>
    <mergeCell ref="J41:L41"/>
    <mergeCell ref="O41:W41"/>
    <mergeCell ref="X41:Z41"/>
    <mergeCell ref="B42:I42"/>
    <mergeCell ref="J42:L42"/>
    <mergeCell ref="O42:W42"/>
    <mergeCell ref="X42:Z42"/>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conditionalFormatting sqref="X45:Z50">
    <cfRule type="expression" priority="1">
      <formula>LEN($X$46:$Z$50)</formula>
    </cfRule>
  </conditionalFormatting>
  <dataValidations xWindow="178" yWindow="763" count="10">
    <dataValidation type="list" allowBlank="1" showInputMessage="1" showErrorMessage="1" sqref="S9:AA9" xr:uid="{63BDA431-0C5E-4A08-956D-688D893F7722}">
      <formula1>$AV$66:$AV$70</formula1>
    </dataValidation>
    <dataValidation type="list" allowBlank="1" showInputMessage="1" showErrorMessage="1" sqref="WVO983049:WVW983049 J7:R8 WLS983049:WMA983049 WBW983049:WCE983049 VSA983049:VSI983049 VIE983049:VIM983049 UYI983049:UYQ983049 UOM983049:UOU983049 UEQ983049:UEY983049 TUU983049:TVC983049 TKY983049:TLG983049 TBC983049:TBK983049 SRG983049:SRO983049 SHK983049:SHS983049 RXO983049:RXW983049 RNS983049:ROA983049 RDW983049:REE983049 QUA983049:QUI983049 QKE983049:QKM983049 QAI983049:QAQ983049 PQM983049:PQU983049 PGQ983049:PGY983049 OWU983049:OXC983049 OMY983049:ONG983049 ODC983049:ODK983049 NTG983049:NTO983049 NJK983049:NJS983049 MZO983049:MZW983049 MPS983049:MQA983049 MFW983049:MGE983049 LWA983049:LWI983049 LME983049:LMM983049 LCI983049:LCQ983049 KSM983049:KSU983049 KIQ983049:KIY983049 JYU983049:JZC983049 JOY983049:JPG983049 JFC983049:JFK983049 IVG983049:IVO983049 ILK983049:ILS983049 IBO983049:IBW983049 HRS983049:HSA983049 HHW983049:HIE983049 GYA983049:GYI983049 GOE983049:GOM983049 GEI983049:GEQ983049 FUM983049:FUU983049 FKQ983049:FKY983049 FAU983049:FBC983049 EQY983049:ERG983049 EHC983049:EHK983049 DXG983049:DXO983049 DNK983049:DNS983049 DDO983049:DDW983049 CTS983049:CUA983049 CJW983049:CKE983049 CAA983049:CAI983049 BQE983049:BQM983049 BGI983049:BGQ983049 AWM983049:AWU983049 AMQ983049:AMY983049 ACU983049:ADC983049 SY983049:TG983049 JC983049:JK983049 J983049:R983049 WVO917513:WVW917513 WLS917513:WMA917513 WBW917513:WCE917513 VSA917513:VSI917513 VIE917513:VIM917513 UYI917513:UYQ917513 UOM917513:UOU917513 UEQ917513:UEY917513 TUU917513:TVC917513 TKY917513:TLG917513 TBC917513:TBK917513 SRG917513:SRO917513 SHK917513:SHS917513 RXO917513:RXW917513 RNS917513:ROA917513 RDW917513:REE917513 QUA917513:QUI917513 QKE917513:QKM917513 QAI917513:QAQ917513 PQM917513:PQU917513 PGQ917513:PGY917513 OWU917513:OXC917513 OMY917513:ONG917513 ODC917513:ODK917513 NTG917513:NTO917513 NJK917513:NJS917513 MZO917513:MZW917513 MPS917513:MQA917513 MFW917513:MGE917513 LWA917513:LWI917513 LME917513:LMM917513 LCI917513:LCQ917513 KSM917513:KSU917513 KIQ917513:KIY917513 JYU917513:JZC917513 JOY917513:JPG917513 JFC917513:JFK917513 IVG917513:IVO917513 ILK917513:ILS917513 IBO917513:IBW917513 HRS917513:HSA917513 HHW917513:HIE917513 GYA917513:GYI917513 GOE917513:GOM917513 GEI917513:GEQ917513 FUM917513:FUU917513 FKQ917513:FKY917513 FAU917513:FBC917513 EQY917513:ERG917513 EHC917513:EHK917513 DXG917513:DXO917513 DNK917513:DNS917513 DDO917513:DDW917513 CTS917513:CUA917513 CJW917513:CKE917513 CAA917513:CAI917513 BQE917513:BQM917513 BGI917513:BGQ917513 AWM917513:AWU917513 AMQ917513:AMY917513 ACU917513:ADC917513 SY917513:TG917513 JC917513:JK917513 J917513:R917513 WVO851977:WVW851977 WLS851977:WMA851977 WBW851977:WCE851977 VSA851977:VSI851977 VIE851977:VIM851977 UYI851977:UYQ851977 UOM851977:UOU851977 UEQ851977:UEY851977 TUU851977:TVC851977 TKY851977:TLG851977 TBC851977:TBK851977 SRG851977:SRO851977 SHK851977:SHS851977 RXO851977:RXW851977 RNS851977:ROA851977 RDW851977:REE851977 QUA851977:QUI851977 QKE851977:QKM851977 QAI851977:QAQ851977 PQM851977:PQU851977 PGQ851977:PGY851977 OWU851977:OXC851977 OMY851977:ONG851977 ODC851977:ODK851977 NTG851977:NTO851977 NJK851977:NJS851977 MZO851977:MZW851977 MPS851977:MQA851977 MFW851977:MGE851977 LWA851977:LWI851977 LME851977:LMM851977 LCI851977:LCQ851977 KSM851977:KSU851977 KIQ851977:KIY851977 JYU851977:JZC851977 JOY851977:JPG851977 JFC851977:JFK851977 IVG851977:IVO851977 ILK851977:ILS851977 IBO851977:IBW851977 HRS851977:HSA851977 HHW851977:HIE851977 GYA851977:GYI851977 GOE851977:GOM851977 GEI851977:GEQ851977 FUM851977:FUU851977 FKQ851977:FKY851977 FAU851977:FBC851977 EQY851977:ERG851977 EHC851977:EHK851977 DXG851977:DXO851977 DNK851977:DNS851977 DDO851977:DDW851977 CTS851977:CUA851977 CJW851977:CKE851977 CAA851977:CAI851977 BQE851977:BQM851977 BGI851977:BGQ851977 AWM851977:AWU851977 AMQ851977:AMY851977 ACU851977:ADC851977 SY851977:TG851977 JC851977:JK851977 J851977:R851977 WVO786441:WVW786441 WLS786441:WMA786441 WBW786441:WCE786441 VSA786441:VSI786441 VIE786441:VIM786441 UYI786441:UYQ786441 UOM786441:UOU786441 UEQ786441:UEY786441 TUU786441:TVC786441 TKY786441:TLG786441 TBC786441:TBK786441 SRG786441:SRO786441 SHK786441:SHS786441 RXO786441:RXW786441 RNS786441:ROA786441 RDW786441:REE786441 QUA786441:QUI786441 QKE786441:QKM786441 QAI786441:QAQ786441 PQM786441:PQU786441 PGQ786441:PGY786441 OWU786441:OXC786441 OMY786441:ONG786441 ODC786441:ODK786441 NTG786441:NTO786441 NJK786441:NJS786441 MZO786441:MZW786441 MPS786441:MQA786441 MFW786441:MGE786441 LWA786441:LWI786441 LME786441:LMM786441 LCI786441:LCQ786441 KSM786441:KSU786441 KIQ786441:KIY786441 JYU786441:JZC786441 JOY786441:JPG786441 JFC786441:JFK786441 IVG786441:IVO786441 ILK786441:ILS786441 IBO786441:IBW786441 HRS786441:HSA786441 HHW786441:HIE786441 GYA786441:GYI786441 GOE786441:GOM786441 GEI786441:GEQ786441 FUM786441:FUU786441 FKQ786441:FKY786441 FAU786441:FBC786441 EQY786441:ERG786441 EHC786441:EHK786441 DXG786441:DXO786441 DNK786441:DNS786441 DDO786441:DDW786441 CTS786441:CUA786441 CJW786441:CKE786441 CAA786441:CAI786441 BQE786441:BQM786441 BGI786441:BGQ786441 AWM786441:AWU786441 AMQ786441:AMY786441 ACU786441:ADC786441 SY786441:TG786441 JC786441:JK786441 J786441:R786441 WVO720905:WVW720905 WLS720905:WMA720905 WBW720905:WCE720905 VSA720905:VSI720905 VIE720905:VIM720905 UYI720905:UYQ720905 UOM720905:UOU720905 UEQ720905:UEY720905 TUU720905:TVC720905 TKY720905:TLG720905 TBC720905:TBK720905 SRG720905:SRO720905 SHK720905:SHS720905 RXO720905:RXW720905 RNS720905:ROA720905 RDW720905:REE720905 QUA720905:QUI720905 QKE720905:QKM720905 QAI720905:QAQ720905 PQM720905:PQU720905 PGQ720905:PGY720905 OWU720905:OXC720905 OMY720905:ONG720905 ODC720905:ODK720905 NTG720905:NTO720905 NJK720905:NJS720905 MZO720905:MZW720905 MPS720905:MQA720905 MFW720905:MGE720905 LWA720905:LWI720905 LME720905:LMM720905 LCI720905:LCQ720905 KSM720905:KSU720905 KIQ720905:KIY720905 JYU720905:JZC720905 JOY720905:JPG720905 JFC720905:JFK720905 IVG720905:IVO720905 ILK720905:ILS720905 IBO720905:IBW720905 HRS720905:HSA720905 HHW720905:HIE720905 GYA720905:GYI720905 GOE720905:GOM720905 GEI720905:GEQ720905 FUM720905:FUU720905 FKQ720905:FKY720905 FAU720905:FBC720905 EQY720905:ERG720905 EHC720905:EHK720905 DXG720905:DXO720905 DNK720905:DNS720905 DDO720905:DDW720905 CTS720905:CUA720905 CJW720905:CKE720905 CAA720905:CAI720905 BQE720905:BQM720905 BGI720905:BGQ720905 AWM720905:AWU720905 AMQ720905:AMY720905 ACU720905:ADC720905 SY720905:TG720905 JC720905:JK720905 J720905:R720905 WVO655369:WVW655369 WLS655369:WMA655369 WBW655369:WCE655369 VSA655369:VSI655369 VIE655369:VIM655369 UYI655369:UYQ655369 UOM655369:UOU655369 UEQ655369:UEY655369 TUU655369:TVC655369 TKY655369:TLG655369 TBC655369:TBK655369 SRG655369:SRO655369 SHK655369:SHS655369 RXO655369:RXW655369 RNS655369:ROA655369 RDW655369:REE655369 QUA655369:QUI655369 QKE655369:QKM655369 QAI655369:QAQ655369 PQM655369:PQU655369 PGQ655369:PGY655369 OWU655369:OXC655369 OMY655369:ONG655369 ODC655369:ODK655369 NTG655369:NTO655369 NJK655369:NJS655369 MZO655369:MZW655369 MPS655369:MQA655369 MFW655369:MGE655369 LWA655369:LWI655369 LME655369:LMM655369 LCI655369:LCQ655369 KSM655369:KSU655369 KIQ655369:KIY655369 JYU655369:JZC655369 JOY655369:JPG655369 JFC655369:JFK655369 IVG655369:IVO655369 ILK655369:ILS655369 IBO655369:IBW655369 HRS655369:HSA655369 HHW655369:HIE655369 GYA655369:GYI655369 GOE655369:GOM655369 GEI655369:GEQ655369 FUM655369:FUU655369 FKQ655369:FKY655369 FAU655369:FBC655369 EQY655369:ERG655369 EHC655369:EHK655369 DXG655369:DXO655369 DNK655369:DNS655369 DDO655369:DDW655369 CTS655369:CUA655369 CJW655369:CKE655369 CAA655369:CAI655369 BQE655369:BQM655369 BGI655369:BGQ655369 AWM655369:AWU655369 AMQ655369:AMY655369 ACU655369:ADC655369 SY655369:TG655369 JC655369:JK655369 J655369:R655369 WVO589833:WVW589833 WLS589833:WMA589833 WBW589833:WCE589833 VSA589833:VSI589833 VIE589833:VIM589833 UYI589833:UYQ589833 UOM589833:UOU589833 UEQ589833:UEY589833 TUU589833:TVC589833 TKY589833:TLG589833 TBC589833:TBK589833 SRG589833:SRO589833 SHK589833:SHS589833 RXO589833:RXW589833 RNS589833:ROA589833 RDW589833:REE589833 QUA589833:QUI589833 QKE589833:QKM589833 QAI589833:QAQ589833 PQM589833:PQU589833 PGQ589833:PGY589833 OWU589833:OXC589833 OMY589833:ONG589833 ODC589833:ODK589833 NTG589833:NTO589833 NJK589833:NJS589833 MZO589833:MZW589833 MPS589833:MQA589833 MFW589833:MGE589833 LWA589833:LWI589833 LME589833:LMM589833 LCI589833:LCQ589833 KSM589833:KSU589833 KIQ589833:KIY589833 JYU589833:JZC589833 JOY589833:JPG589833 JFC589833:JFK589833 IVG589833:IVO589833 ILK589833:ILS589833 IBO589833:IBW589833 HRS589833:HSA589833 HHW589833:HIE589833 GYA589833:GYI589833 GOE589833:GOM589833 GEI589833:GEQ589833 FUM589833:FUU589833 FKQ589833:FKY589833 FAU589833:FBC589833 EQY589833:ERG589833 EHC589833:EHK589833 DXG589833:DXO589833 DNK589833:DNS589833 DDO589833:DDW589833 CTS589833:CUA589833 CJW589833:CKE589833 CAA589833:CAI589833 BQE589833:BQM589833 BGI589833:BGQ589833 AWM589833:AWU589833 AMQ589833:AMY589833 ACU589833:ADC589833 SY589833:TG589833 JC589833:JK589833 J589833:R589833 WVO524297:WVW524297 WLS524297:WMA524297 WBW524297:WCE524297 VSA524297:VSI524297 VIE524297:VIM524297 UYI524297:UYQ524297 UOM524297:UOU524297 UEQ524297:UEY524297 TUU524297:TVC524297 TKY524297:TLG524297 TBC524297:TBK524297 SRG524297:SRO524297 SHK524297:SHS524297 RXO524297:RXW524297 RNS524297:ROA524297 RDW524297:REE524297 QUA524297:QUI524297 QKE524297:QKM524297 QAI524297:QAQ524297 PQM524297:PQU524297 PGQ524297:PGY524297 OWU524297:OXC524297 OMY524297:ONG524297 ODC524297:ODK524297 NTG524297:NTO524297 NJK524297:NJS524297 MZO524297:MZW524297 MPS524297:MQA524297 MFW524297:MGE524297 LWA524297:LWI524297 LME524297:LMM524297 LCI524297:LCQ524297 KSM524297:KSU524297 KIQ524297:KIY524297 JYU524297:JZC524297 JOY524297:JPG524297 JFC524297:JFK524297 IVG524297:IVO524297 ILK524297:ILS524297 IBO524297:IBW524297 HRS524297:HSA524297 HHW524297:HIE524297 GYA524297:GYI524297 GOE524297:GOM524297 GEI524297:GEQ524297 FUM524297:FUU524297 FKQ524297:FKY524297 FAU524297:FBC524297 EQY524297:ERG524297 EHC524297:EHK524297 DXG524297:DXO524297 DNK524297:DNS524297 DDO524297:DDW524297 CTS524297:CUA524297 CJW524297:CKE524297 CAA524297:CAI524297 BQE524297:BQM524297 BGI524297:BGQ524297 AWM524297:AWU524297 AMQ524297:AMY524297 ACU524297:ADC524297 SY524297:TG524297 JC524297:JK524297 J524297:R524297 WVO458761:WVW458761 WLS458761:WMA458761 WBW458761:WCE458761 VSA458761:VSI458761 VIE458761:VIM458761 UYI458761:UYQ458761 UOM458761:UOU458761 UEQ458761:UEY458761 TUU458761:TVC458761 TKY458761:TLG458761 TBC458761:TBK458761 SRG458761:SRO458761 SHK458761:SHS458761 RXO458761:RXW458761 RNS458761:ROA458761 RDW458761:REE458761 QUA458761:QUI458761 QKE458761:QKM458761 QAI458761:QAQ458761 PQM458761:PQU458761 PGQ458761:PGY458761 OWU458761:OXC458761 OMY458761:ONG458761 ODC458761:ODK458761 NTG458761:NTO458761 NJK458761:NJS458761 MZO458761:MZW458761 MPS458761:MQA458761 MFW458761:MGE458761 LWA458761:LWI458761 LME458761:LMM458761 LCI458761:LCQ458761 KSM458761:KSU458761 KIQ458761:KIY458761 JYU458761:JZC458761 JOY458761:JPG458761 JFC458761:JFK458761 IVG458761:IVO458761 ILK458761:ILS458761 IBO458761:IBW458761 HRS458761:HSA458761 HHW458761:HIE458761 GYA458761:GYI458761 GOE458761:GOM458761 GEI458761:GEQ458761 FUM458761:FUU458761 FKQ458761:FKY458761 FAU458761:FBC458761 EQY458761:ERG458761 EHC458761:EHK458761 DXG458761:DXO458761 DNK458761:DNS458761 DDO458761:DDW458761 CTS458761:CUA458761 CJW458761:CKE458761 CAA458761:CAI458761 BQE458761:BQM458761 BGI458761:BGQ458761 AWM458761:AWU458761 AMQ458761:AMY458761 ACU458761:ADC458761 SY458761:TG458761 JC458761:JK458761 J458761:R458761 WVO393225:WVW393225 WLS393225:WMA393225 WBW393225:WCE393225 VSA393225:VSI393225 VIE393225:VIM393225 UYI393225:UYQ393225 UOM393225:UOU393225 UEQ393225:UEY393225 TUU393225:TVC393225 TKY393225:TLG393225 TBC393225:TBK393225 SRG393225:SRO393225 SHK393225:SHS393225 RXO393225:RXW393225 RNS393225:ROA393225 RDW393225:REE393225 QUA393225:QUI393225 QKE393225:QKM393225 QAI393225:QAQ393225 PQM393225:PQU393225 PGQ393225:PGY393225 OWU393225:OXC393225 OMY393225:ONG393225 ODC393225:ODK393225 NTG393225:NTO393225 NJK393225:NJS393225 MZO393225:MZW393225 MPS393225:MQA393225 MFW393225:MGE393225 LWA393225:LWI393225 LME393225:LMM393225 LCI393225:LCQ393225 KSM393225:KSU393225 KIQ393225:KIY393225 JYU393225:JZC393225 JOY393225:JPG393225 JFC393225:JFK393225 IVG393225:IVO393225 ILK393225:ILS393225 IBO393225:IBW393225 HRS393225:HSA393225 HHW393225:HIE393225 GYA393225:GYI393225 GOE393225:GOM393225 GEI393225:GEQ393225 FUM393225:FUU393225 FKQ393225:FKY393225 FAU393225:FBC393225 EQY393225:ERG393225 EHC393225:EHK393225 DXG393225:DXO393225 DNK393225:DNS393225 DDO393225:DDW393225 CTS393225:CUA393225 CJW393225:CKE393225 CAA393225:CAI393225 BQE393225:BQM393225 BGI393225:BGQ393225 AWM393225:AWU393225 AMQ393225:AMY393225 ACU393225:ADC393225 SY393225:TG393225 JC393225:JK393225 J393225:R393225 WVO327689:WVW327689 WLS327689:WMA327689 WBW327689:WCE327689 VSA327689:VSI327689 VIE327689:VIM327689 UYI327689:UYQ327689 UOM327689:UOU327689 UEQ327689:UEY327689 TUU327689:TVC327689 TKY327689:TLG327689 TBC327689:TBK327689 SRG327689:SRO327689 SHK327689:SHS327689 RXO327689:RXW327689 RNS327689:ROA327689 RDW327689:REE327689 QUA327689:QUI327689 QKE327689:QKM327689 QAI327689:QAQ327689 PQM327689:PQU327689 PGQ327689:PGY327689 OWU327689:OXC327689 OMY327689:ONG327689 ODC327689:ODK327689 NTG327689:NTO327689 NJK327689:NJS327689 MZO327689:MZW327689 MPS327689:MQA327689 MFW327689:MGE327689 LWA327689:LWI327689 LME327689:LMM327689 LCI327689:LCQ327689 KSM327689:KSU327689 KIQ327689:KIY327689 JYU327689:JZC327689 JOY327689:JPG327689 JFC327689:JFK327689 IVG327689:IVO327689 ILK327689:ILS327689 IBO327689:IBW327689 HRS327689:HSA327689 HHW327689:HIE327689 GYA327689:GYI327689 GOE327689:GOM327689 GEI327689:GEQ327689 FUM327689:FUU327689 FKQ327689:FKY327689 FAU327689:FBC327689 EQY327689:ERG327689 EHC327689:EHK327689 DXG327689:DXO327689 DNK327689:DNS327689 DDO327689:DDW327689 CTS327689:CUA327689 CJW327689:CKE327689 CAA327689:CAI327689 BQE327689:BQM327689 BGI327689:BGQ327689 AWM327689:AWU327689 AMQ327689:AMY327689 ACU327689:ADC327689 SY327689:TG327689 JC327689:JK327689 J327689:R327689 WVO262153:WVW262153 WLS262153:WMA262153 WBW262153:WCE262153 VSA262153:VSI262153 VIE262153:VIM262153 UYI262153:UYQ262153 UOM262153:UOU262153 UEQ262153:UEY262153 TUU262153:TVC262153 TKY262153:TLG262153 TBC262153:TBK262153 SRG262153:SRO262153 SHK262153:SHS262153 RXO262153:RXW262153 RNS262153:ROA262153 RDW262153:REE262153 QUA262153:QUI262153 QKE262153:QKM262153 QAI262153:QAQ262153 PQM262153:PQU262153 PGQ262153:PGY262153 OWU262153:OXC262153 OMY262153:ONG262153 ODC262153:ODK262153 NTG262153:NTO262153 NJK262153:NJS262153 MZO262153:MZW262153 MPS262153:MQA262153 MFW262153:MGE262153 LWA262153:LWI262153 LME262153:LMM262153 LCI262153:LCQ262153 KSM262153:KSU262153 KIQ262153:KIY262153 JYU262153:JZC262153 JOY262153:JPG262153 JFC262153:JFK262153 IVG262153:IVO262153 ILK262153:ILS262153 IBO262153:IBW262153 HRS262153:HSA262153 HHW262153:HIE262153 GYA262153:GYI262153 GOE262153:GOM262153 GEI262153:GEQ262153 FUM262153:FUU262153 FKQ262153:FKY262153 FAU262153:FBC262153 EQY262153:ERG262153 EHC262153:EHK262153 DXG262153:DXO262153 DNK262153:DNS262153 DDO262153:DDW262153 CTS262153:CUA262153 CJW262153:CKE262153 CAA262153:CAI262153 BQE262153:BQM262153 BGI262153:BGQ262153 AWM262153:AWU262153 AMQ262153:AMY262153 ACU262153:ADC262153 SY262153:TG262153 JC262153:JK262153 J262153:R262153 WVO196617:WVW196617 WLS196617:WMA196617 WBW196617:WCE196617 VSA196617:VSI196617 VIE196617:VIM196617 UYI196617:UYQ196617 UOM196617:UOU196617 UEQ196617:UEY196617 TUU196617:TVC196617 TKY196617:TLG196617 TBC196617:TBK196617 SRG196617:SRO196617 SHK196617:SHS196617 RXO196617:RXW196617 RNS196617:ROA196617 RDW196617:REE196617 QUA196617:QUI196617 QKE196617:QKM196617 QAI196617:QAQ196617 PQM196617:PQU196617 PGQ196617:PGY196617 OWU196617:OXC196617 OMY196617:ONG196617 ODC196617:ODK196617 NTG196617:NTO196617 NJK196617:NJS196617 MZO196617:MZW196617 MPS196617:MQA196617 MFW196617:MGE196617 LWA196617:LWI196617 LME196617:LMM196617 LCI196617:LCQ196617 KSM196617:KSU196617 KIQ196617:KIY196617 JYU196617:JZC196617 JOY196617:JPG196617 JFC196617:JFK196617 IVG196617:IVO196617 ILK196617:ILS196617 IBO196617:IBW196617 HRS196617:HSA196617 HHW196617:HIE196617 GYA196617:GYI196617 GOE196617:GOM196617 GEI196617:GEQ196617 FUM196617:FUU196617 FKQ196617:FKY196617 FAU196617:FBC196617 EQY196617:ERG196617 EHC196617:EHK196617 DXG196617:DXO196617 DNK196617:DNS196617 DDO196617:DDW196617 CTS196617:CUA196617 CJW196617:CKE196617 CAA196617:CAI196617 BQE196617:BQM196617 BGI196617:BGQ196617 AWM196617:AWU196617 AMQ196617:AMY196617 ACU196617:ADC196617 SY196617:TG196617 JC196617:JK196617 J196617:R196617 WVO131081:WVW131081 WLS131081:WMA131081 WBW131081:WCE131081 VSA131081:VSI131081 VIE131081:VIM131081 UYI131081:UYQ131081 UOM131081:UOU131081 UEQ131081:UEY131081 TUU131081:TVC131081 TKY131081:TLG131081 TBC131081:TBK131081 SRG131081:SRO131081 SHK131081:SHS131081 RXO131081:RXW131081 RNS131081:ROA131081 RDW131081:REE131081 QUA131081:QUI131081 QKE131081:QKM131081 QAI131081:QAQ131081 PQM131081:PQU131081 PGQ131081:PGY131081 OWU131081:OXC131081 OMY131081:ONG131081 ODC131081:ODK131081 NTG131081:NTO131081 NJK131081:NJS131081 MZO131081:MZW131081 MPS131081:MQA131081 MFW131081:MGE131081 LWA131081:LWI131081 LME131081:LMM131081 LCI131081:LCQ131081 KSM131081:KSU131081 KIQ131081:KIY131081 JYU131081:JZC131081 JOY131081:JPG131081 JFC131081:JFK131081 IVG131081:IVO131081 ILK131081:ILS131081 IBO131081:IBW131081 HRS131081:HSA131081 HHW131081:HIE131081 GYA131081:GYI131081 GOE131081:GOM131081 GEI131081:GEQ131081 FUM131081:FUU131081 FKQ131081:FKY131081 FAU131081:FBC131081 EQY131081:ERG131081 EHC131081:EHK131081 DXG131081:DXO131081 DNK131081:DNS131081 DDO131081:DDW131081 CTS131081:CUA131081 CJW131081:CKE131081 CAA131081:CAI131081 BQE131081:BQM131081 BGI131081:BGQ131081 AWM131081:AWU131081 AMQ131081:AMY131081 ACU131081:ADC131081 SY131081:TG131081 JC131081:JK131081 J131081:R131081 WVO65545:WVW65545 WLS65545:WMA65545 WBW65545:WCE65545 VSA65545:VSI65545 VIE65545:VIM65545 UYI65545:UYQ65545 UOM65545:UOU65545 UEQ65545:UEY65545 TUU65545:TVC65545 TKY65545:TLG65545 TBC65545:TBK65545 SRG65545:SRO65545 SHK65545:SHS65545 RXO65545:RXW65545 RNS65545:ROA65545 RDW65545:REE65545 QUA65545:QUI65545 QKE65545:QKM65545 QAI65545:QAQ65545 PQM65545:PQU65545 PGQ65545:PGY65545 OWU65545:OXC65545 OMY65545:ONG65545 ODC65545:ODK65545 NTG65545:NTO65545 NJK65545:NJS65545 MZO65545:MZW65545 MPS65545:MQA65545 MFW65545:MGE65545 LWA65545:LWI65545 LME65545:LMM65545 LCI65545:LCQ65545 KSM65545:KSU65545 KIQ65545:KIY65545 JYU65545:JZC65545 JOY65545:JPG65545 JFC65545:JFK65545 IVG65545:IVO65545 ILK65545:ILS65545 IBO65545:IBW65545 HRS65545:HSA65545 HHW65545:HIE65545 GYA65545:GYI65545 GOE65545:GOM65545 GEI65545:GEQ65545 FUM65545:FUU65545 FKQ65545:FKY65545 FAU65545:FBC65545 EQY65545:ERG65545 EHC65545:EHK65545 DXG65545:DXO65545 DNK65545:DNS65545 DDO65545:DDW65545 CTS65545:CUA65545 CJW65545:CKE65545 CAA65545:CAI65545 BQE65545:BQM65545 BGI65545:BGQ65545 AWM65545:AWU65545 AMQ65545:AMY65545 ACU65545:ADC65545 SY65545:TG65545 JC65545:JK65545 J65545:R65545 WVO7:WVW9 WLS7:WMA9 WBW7:WCE9 VSA7:VSI9 VIE7:VIM9 UYI7:UYQ9 UOM7:UOU9 UEQ7:UEY9 TUU7:TVC9 TKY7:TLG9 TBC7:TBK9 SRG7:SRO9 SHK7:SHS9 RXO7:RXW9 RNS7:ROA9 RDW7:REE9 QUA7:QUI9 QKE7:QKM9 QAI7:QAQ9 PQM7:PQU9 PGQ7:PGY9 OWU7:OXC9 OMY7:ONG9 ODC7:ODK9 NTG7:NTO9 NJK7:NJS9 MZO7:MZW9 MPS7:MQA9 MFW7:MGE9 LWA7:LWI9 LME7:LMM9 LCI7:LCQ9 KSM7:KSU9 KIQ7:KIY9 JYU7:JZC9 JOY7:JPG9 JFC7:JFK9 IVG7:IVO9 ILK7:ILS9 IBO7:IBW9 HRS7:HSA9 HHW7:HIE9 GYA7:GYI9 GOE7:GOM9 GEI7:GEQ9 FUM7:FUU9 FKQ7:FKY9 FAU7:FBC9 EQY7:ERG9 EHC7:EHK9 DXG7:DXO9 DNK7:DNS9 DDO7:DDW9 CTS7:CUA9 CJW7:CKE9 CAA7:CAI9 BQE7:BQM9 BGI7:BGQ9 AWM7:AWU9 AMQ7:AMY9 ACU7:ADC9 SY7:TG9 JC7:JK9" xr:uid="{D5F4E70C-B8B4-432B-B5A6-4CFFEC08923E}">
      <formula1>$AV$23:$AV$28</formula1>
    </dataValidation>
    <dataValidation type="list" allowBlank="1" showInputMessage="1" showErrorMessage="1" sqref="WWC983060:WWE983060 WMG983060:WMI983060 WCK983060:WCM983060 VSO983060:VSQ983060 VIS983060:VIU983060 UYW983060:UYY983060 UPA983060:UPC983060 UFE983060:UFG983060 TVI983060:TVK983060 TLM983060:TLO983060 TBQ983060:TBS983060 SRU983060:SRW983060 SHY983060:SIA983060 RYC983060:RYE983060 ROG983060:ROI983060 REK983060:REM983060 QUO983060:QUQ983060 QKS983060:QKU983060 QAW983060:QAY983060 PRA983060:PRC983060 PHE983060:PHG983060 OXI983060:OXK983060 ONM983060:ONO983060 ODQ983060:ODS983060 NTU983060:NTW983060 NJY983060:NKA983060 NAC983060:NAE983060 MQG983060:MQI983060 MGK983060:MGM983060 LWO983060:LWQ983060 LMS983060:LMU983060 LCW983060:LCY983060 KTA983060:KTC983060 KJE983060:KJG983060 JZI983060:JZK983060 JPM983060:JPO983060 JFQ983060:JFS983060 IVU983060:IVW983060 ILY983060:IMA983060 ICC983060:ICE983060 HSG983060:HSI983060 HIK983060:HIM983060 GYO983060:GYQ983060 GOS983060:GOU983060 GEW983060:GEY983060 FVA983060:FVC983060 FLE983060:FLG983060 FBI983060:FBK983060 ERM983060:ERO983060 EHQ983060:EHS983060 DXU983060:DXW983060 DNY983060:DOA983060 DEC983060:DEE983060 CUG983060:CUI983060 CKK983060:CKM983060 CAO983060:CAQ983060 BQS983060:BQU983060 BGW983060:BGY983060 AXA983060:AXC983060 ANE983060:ANG983060 ADI983060:ADK983060 TM983060:TO983060 JQ983060:JS983060 X983060:Z983060 WWC917524:WWE917524 WMG917524:WMI917524 WCK917524:WCM917524 VSO917524:VSQ917524 VIS917524:VIU917524 UYW917524:UYY917524 UPA917524:UPC917524 UFE917524:UFG917524 TVI917524:TVK917524 TLM917524:TLO917524 TBQ917524:TBS917524 SRU917524:SRW917524 SHY917524:SIA917524 RYC917524:RYE917524 ROG917524:ROI917524 REK917524:REM917524 QUO917524:QUQ917524 QKS917524:QKU917524 QAW917524:QAY917524 PRA917524:PRC917524 PHE917524:PHG917524 OXI917524:OXK917524 ONM917524:ONO917524 ODQ917524:ODS917524 NTU917524:NTW917524 NJY917524:NKA917524 NAC917524:NAE917524 MQG917524:MQI917524 MGK917524:MGM917524 LWO917524:LWQ917524 LMS917524:LMU917524 LCW917524:LCY917524 KTA917524:KTC917524 KJE917524:KJG917524 JZI917524:JZK917524 JPM917524:JPO917524 JFQ917524:JFS917524 IVU917524:IVW917524 ILY917524:IMA917524 ICC917524:ICE917524 HSG917524:HSI917524 HIK917524:HIM917524 GYO917524:GYQ917524 GOS917524:GOU917524 GEW917524:GEY917524 FVA917524:FVC917524 FLE917524:FLG917524 FBI917524:FBK917524 ERM917524:ERO917524 EHQ917524:EHS917524 DXU917524:DXW917524 DNY917524:DOA917524 DEC917524:DEE917524 CUG917524:CUI917524 CKK917524:CKM917524 CAO917524:CAQ917524 BQS917524:BQU917524 BGW917524:BGY917524 AXA917524:AXC917524 ANE917524:ANG917524 ADI917524:ADK917524 TM917524:TO917524 JQ917524:JS917524 X917524:Z917524 WWC851988:WWE851988 WMG851988:WMI851988 WCK851988:WCM851988 VSO851988:VSQ851988 VIS851988:VIU851988 UYW851988:UYY851988 UPA851988:UPC851988 UFE851988:UFG851988 TVI851988:TVK851988 TLM851988:TLO851988 TBQ851988:TBS851988 SRU851988:SRW851988 SHY851988:SIA851988 RYC851988:RYE851988 ROG851988:ROI851988 REK851988:REM851988 QUO851988:QUQ851988 QKS851988:QKU851988 QAW851988:QAY851988 PRA851988:PRC851988 PHE851988:PHG851988 OXI851988:OXK851988 ONM851988:ONO851988 ODQ851988:ODS851988 NTU851988:NTW851988 NJY851988:NKA851988 NAC851988:NAE851988 MQG851988:MQI851988 MGK851988:MGM851988 LWO851988:LWQ851988 LMS851988:LMU851988 LCW851988:LCY851988 KTA851988:KTC851988 KJE851988:KJG851988 JZI851988:JZK851988 JPM851988:JPO851988 JFQ851988:JFS851988 IVU851988:IVW851988 ILY851988:IMA851988 ICC851988:ICE851988 HSG851988:HSI851988 HIK851988:HIM851988 GYO851988:GYQ851988 GOS851988:GOU851988 GEW851988:GEY851988 FVA851988:FVC851988 FLE851988:FLG851988 FBI851988:FBK851988 ERM851988:ERO851988 EHQ851988:EHS851988 DXU851988:DXW851988 DNY851988:DOA851988 DEC851988:DEE851988 CUG851988:CUI851988 CKK851988:CKM851988 CAO851988:CAQ851988 BQS851988:BQU851988 BGW851988:BGY851988 AXA851988:AXC851988 ANE851988:ANG851988 ADI851988:ADK851988 TM851988:TO851988 JQ851988:JS851988 X851988:Z851988 WWC786452:WWE786452 WMG786452:WMI786452 WCK786452:WCM786452 VSO786452:VSQ786452 VIS786452:VIU786452 UYW786452:UYY786452 UPA786452:UPC786452 UFE786452:UFG786452 TVI786452:TVK786452 TLM786452:TLO786452 TBQ786452:TBS786452 SRU786452:SRW786452 SHY786452:SIA786452 RYC786452:RYE786452 ROG786452:ROI786452 REK786452:REM786452 QUO786452:QUQ786452 QKS786452:QKU786452 QAW786452:QAY786452 PRA786452:PRC786452 PHE786452:PHG786452 OXI786452:OXK786452 ONM786452:ONO786452 ODQ786452:ODS786452 NTU786452:NTW786452 NJY786452:NKA786452 NAC786452:NAE786452 MQG786452:MQI786452 MGK786452:MGM786452 LWO786452:LWQ786452 LMS786452:LMU786452 LCW786452:LCY786452 KTA786452:KTC786452 KJE786452:KJG786452 JZI786452:JZK786452 JPM786452:JPO786452 JFQ786452:JFS786452 IVU786452:IVW786452 ILY786452:IMA786452 ICC786452:ICE786452 HSG786452:HSI786452 HIK786452:HIM786452 GYO786452:GYQ786452 GOS786452:GOU786452 GEW786452:GEY786452 FVA786452:FVC786452 FLE786452:FLG786452 FBI786452:FBK786452 ERM786452:ERO786452 EHQ786452:EHS786452 DXU786452:DXW786452 DNY786452:DOA786452 DEC786452:DEE786452 CUG786452:CUI786452 CKK786452:CKM786452 CAO786452:CAQ786452 BQS786452:BQU786452 BGW786452:BGY786452 AXA786452:AXC786452 ANE786452:ANG786452 ADI786452:ADK786452 TM786452:TO786452 JQ786452:JS786452 X786452:Z786452 WWC720916:WWE720916 WMG720916:WMI720916 WCK720916:WCM720916 VSO720916:VSQ720916 VIS720916:VIU720916 UYW720916:UYY720916 UPA720916:UPC720916 UFE720916:UFG720916 TVI720916:TVK720916 TLM720916:TLO720916 TBQ720916:TBS720916 SRU720916:SRW720916 SHY720916:SIA720916 RYC720916:RYE720916 ROG720916:ROI720916 REK720916:REM720916 QUO720916:QUQ720916 QKS720916:QKU720916 QAW720916:QAY720916 PRA720916:PRC720916 PHE720916:PHG720916 OXI720916:OXK720916 ONM720916:ONO720916 ODQ720916:ODS720916 NTU720916:NTW720916 NJY720916:NKA720916 NAC720916:NAE720916 MQG720916:MQI720916 MGK720916:MGM720916 LWO720916:LWQ720916 LMS720916:LMU720916 LCW720916:LCY720916 KTA720916:KTC720916 KJE720916:KJG720916 JZI720916:JZK720916 JPM720916:JPO720916 JFQ720916:JFS720916 IVU720916:IVW720916 ILY720916:IMA720916 ICC720916:ICE720916 HSG720916:HSI720916 HIK720916:HIM720916 GYO720916:GYQ720916 GOS720916:GOU720916 GEW720916:GEY720916 FVA720916:FVC720916 FLE720916:FLG720916 FBI720916:FBK720916 ERM720916:ERO720916 EHQ720916:EHS720916 DXU720916:DXW720916 DNY720916:DOA720916 DEC720916:DEE720916 CUG720916:CUI720916 CKK720916:CKM720916 CAO720916:CAQ720916 BQS720916:BQU720916 BGW720916:BGY720916 AXA720916:AXC720916 ANE720916:ANG720916 ADI720916:ADK720916 TM720916:TO720916 JQ720916:JS720916 X720916:Z720916 WWC655380:WWE655380 WMG655380:WMI655380 WCK655380:WCM655380 VSO655380:VSQ655380 VIS655380:VIU655380 UYW655380:UYY655380 UPA655380:UPC655380 UFE655380:UFG655380 TVI655380:TVK655380 TLM655380:TLO655380 TBQ655380:TBS655380 SRU655380:SRW655380 SHY655380:SIA655380 RYC655380:RYE655380 ROG655380:ROI655380 REK655380:REM655380 QUO655380:QUQ655380 QKS655380:QKU655380 QAW655380:QAY655380 PRA655380:PRC655380 PHE655380:PHG655380 OXI655380:OXK655380 ONM655380:ONO655380 ODQ655380:ODS655380 NTU655380:NTW655380 NJY655380:NKA655380 NAC655380:NAE655380 MQG655380:MQI655380 MGK655380:MGM655380 LWO655380:LWQ655380 LMS655380:LMU655380 LCW655380:LCY655380 KTA655380:KTC655380 KJE655380:KJG655380 JZI655380:JZK655380 JPM655380:JPO655380 JFQ655380:JFS655380 IVU655380:IVW655380 ILY655380:IMA655380 ICC655380:ICE655380 HSG655380:HSI655380 HIK655380:HIM655380 GYO655380:GYQ655380 GOS655380:GOU655380 GEW655380:GEY655380 FVA655380:FVC655380 FLE655380:FLG655380 FBI655380:FBK655380 ERM655380:ERO655380 EHQ655380:EHS655380 DXU655380:DXW655380 DNY655380:DOA655380 DEC655380:DEE655380 CUG655380:CUI655380 CKK655380:CKM655380 CAO655380:CAQ655380 BQS655380:BQU655380 BGW655380:BGY655380 AXA655380:AXC655380 ANE655380:ANG655380 ADI655380:ADK655380 TM655380:TO655380 JQ655380:JS655380 X655380:Z655380 WWC589844:WWE589844 WMG589844:WMI589844 WCK589844:WCM589844 VSO589844:VSQ589844 VIS589844:VIU589844 UYW589844:UYY589844 UPA589844:UPC589844 UFE589844:UFG589844 TVI589844:TVK589844 TLM589844:TLO589844 TBQ589844:TBS589844 SRU589844:SRW589844 SHY589844:SIA589844 RYC589844:RYE589844 ROG589844:ROI589844 REK589844:REM589844 QUO589844:QUQ589844 QKS589844:QKU589844 QAW589844:QAY589844 PRA589844:PRC589844 PHE589844:PHG589844 OXI589844:OXK589844 ONM589844:ONO589844 ODQ589844:ODS589844 NTU589844:NTW589844 NJY589844:NKA589844 NAC589844:NAE589844 MQG589844:MQI589844 MGK589844:MGM589844 LWO589844:LWQ589844 LMS589844:LMU589844 LCW589844:LCY589844 KTA589844:KTC589844 KJE589844:KJG589844 JZI589844:JZK589844 JPM589844:JPO589844 JFQ589844:JFS589844 IVU589844:IVW589844 ILY589844:IMA589844 ICC589844:ICE589844 HSG589844:HSI589844 HIK589844:HIM589844 GYO589844:GYQ589844 GOS589844:GOU589844 GEW589844:GEY589844 FVA589844:FVC589844 FLE589844:FLG589844 FBI589844:FBK589844 ERM589844:ERO589844 EHQ589844:EHS589844 DXU589844:DXW589844 DNY589844:DOA589844 DEC589844:DEE589844 CUG589844:CUI589844 CKK589844:CKM589844 CAO589844:CAQ589844 BQS589844:BQU589844 BGW589844:BGY589844 AXA589844:AXC589844 ANE589844:ANG589844 ADI589844:ADK589844 TM589844:TO589844 JQ589844:JS589844 X589844:Z589844 WWC524308:WWE524308 WMG524308:WMI524308 WCK524308:WCM524308 VSO524308:VSQ524308 VIS524308:VIU524308 UYW524308:UYY524308 UPA524308:UPC524308 UFE524308:UFG524308 TVI524308:TVK524308 TLM524308:TLO524308 TBQ524308:TBS524308 SRU524308:SRW524308 SHY524308:SIA524308 RYC524308:RYE524308 ROG524308:ROI524308 REK524308:REM524308 QUO524308:QUQ524308 QKS524308:QKU524308 QAW524308:QAY524308 PRA524308:PRC524308 PHE524308:PHG524308 OXI524308:OXK524308 ONM524308:ONO524308 ODQ524308:ODS524308 NTU524308:NTW524308 NJY524308:NKA524308 NAC524308:NAE524308 MQG524308:MQI524308 MGK524308:MGM524308 LWO524308:LWQ524308 LMS524308:LMU524308 LCW524308:LCY524308 KTA524308:KTC524308 KJE524308:KJG524308 JZI524308:JZK524308 JPM524308:JPO524308 JFQ524308:JFS524308 IVU524308:IVW524308 ILY524308:IMA524308 ICC524308:ICE524308 HSG524308:HSI524308 HIK524308:HIM524308 GYO524308:GYQ524308 GOS524308:GOU524308 GEW524308:GEY524308 FVA524308:FVC524308 FLE524308:FLG524308 FBI524308:FBK524308 ERM524308:ERO524308 EHQ524308:EHS524308 DXU524308:DXW524308 DNY524308:DOA524308 DEC524308:DEE524308 CUG524308:CUI524308 CKK524308:CKM524308 CAO524308:CAQ524308 BQS524308:BQU524308 BGW524308:BGY524308 AXA524308:AXC524308 ANE524308:ANG524308 ADI524308:ADK524308 TM524308:TO524308 JQ524308:JS524308 X524308:Z524308 WWC458772:WWE458772 WMG458772:WMI458772 WCK458772:WCM458772 VSO458772:VSQ458772 VIS458772:VIU458772 UYW458772:UYY458772 UPA458772:UPC458772 UFE458772:UFG458772 TVI458772:TVK458772 TLM458772:TLO458772 TBQ458772:TBS458772 SRU458772:SRW458772 SHY458772:SIA458772 RYC458772:RYE458772 ROG458772:ROI458772 REK458772:REM458772 QUO458772:QUQ458772 QKS458772:QKU458772 QAW458772:QAY458772 PRA458772:PRC458772 PHE458772:PHG458772 OXI458772:OXK458772 ONM458772:ONO458772 ODQ458772:ODS458772 NTU458772:NTW458772 NJY458772:NKA458772 NAC458772:NAE458772 MQG458772:MQI458772 MGK458772:MGM458772 LWO458772:LWQ458772 LMS458772:LMU458772 LCW458772:LCY458772 KTA458772:KTC458772 KJE458772:KJG458772 JZI458772:JZK458772 JPM458772:JPO458772 JFQ458772:JFS458772 IVU458772:IVW458772 ILY458772:IMA458772 ICC458772:ICE458772 HSG458772:HSI458772 HIK458772:HIM458772 GYO458772:GYQ458772 GOS458772:GOU458772 GEW458772:GEY458772 FVA458772:FVC458772 FLE458772:FLG458772 FBI458772:FBK458772 ERM458772:ERO458772 EHQ458772:EHS458772 DXU458772:DXW458772 DNY458772:DOA458772 DEC458772:DEE458772 CUG458772:CUI458772 CKK458772:CKM458772 CAO458772:CAQ458772 BQS458772:BQU458772 BGW458772:BGY458772 AXA458772:AXC458772 ANE458772:ANG458772 ADI458772:ADK458772 TM458772:TO458772 JQ458772:JS458772 X458772:Z458772 WWC393236:WWE393236 WMG393236:WMI393236 WCK393236:WCM393236 VSO393236:VSQ393236 VIS393236:VIU393236 UYW393236:UYY393236 UPA393236:UPC393236 UFE393236:UFG393236 TVI393236:TVK393236 TLM393236:TLO393236 TBQ393236:TBS393236 SRU393236:SRW393236 SHY393236:SIA393236 RYC393236:RYE393236 ROG393236:ROI393236 REK393236:REM393236 QUO393236:QUQ393236 QKS393236:QKU393236 QAW393236:QAY393236 PRA393236:PRC393236 PHE393236:PHG393236 OXI393236:OXK393236 ONM393236:ONO393236 ODQ393236:ODS393236 NTU393236:NTW393236 NJY393236:NKA393236 NAC393236:NAE393236 MQG393236:MQI393236 MGK393236:MGM393236 LWO393236:LWQ393236 LMS393236:LMU393236 LCW393236:LCY393236 KTA393236:KTC393236 KJE393236:KJG393236 JZI393236:JZK393236 JPM393236:JPO393236 JFQ393236:JFS393236 IVU393236:IVW393236 ILY393236:IMA393236 ICC393236:ICE393236 HSG393236:HSI393236 HIK393236:HIM393236 GYO393236:GYQ393236 GOS393236:GOU393236 GEW393236:GEY393236 FVA393236:FVC393236 FLE393236:FLG393236 FBI393236:FBK393236 ERM393236:ERO393236 EHQ393236:EHS393236 DXU393236:DXW393236 DNY393236:DOA393236 DEC393236:DEE393236 CUG393236:CUI393236 CKK393236:CKM393236 CAO393236:CAQ393236 BQS393236:BQU393236 BGW393236:BGY393236 AXA393236:AXC393236 ANE393236:ANG393236 ADI393236:ADK393236 TM393236:TO393236 JQ393236:JS393236 X393236:Z393236 WWC327700:WWE327700 WMG327700:WMI327700 WCK327700:WCM327700 VSO327700:VSQ327700 VIS327700:VIU327700 UYW327700:UYY327700 UPA327700:UPC327700 UFE327700:UFG327700 TVI327700:TVK327700 TLM327700:TLO327700 TBQ327700:TBS327700 SRU327700:SRW327700 SHY327700:SIA327700 RYC327700:RYE327700 ROG327700:ROI327700 REK327700:REM327700 QUO327700:QUQ327700 QKS327700:QKU327700 QAW327700:QAY327700 PRA327700:PRC327700 PHE327700:PHG327700 OXI327700:OXK327700 ONM327700:ONO327700 ODQ327700:ODS327700 NTU327700:NTW327700 NJY327700:NKA327700 NAC327700:NAE327700 MQG327700:MQI327700 MGK327700:MGM327700 LWO327700:LWQ327700 LMS327700:LMU327700 LCW327700:LCY327700 KTA327700:KTC327700 KJE327700:KJG327700 JZI327700:JZK327700 JPM327700:JPO327700 JFQ327700:JFS327700 IVU327700:IVW327700 ILY327700:IMA327700 ICC327700:ICE327700 HSG327700:HSI327700 HIK327700:HIM327700 GYO327700:GYQ327700 GOS327700:GOU327700 GEW327700:GEY327700 FVA327700:FVC327700 FLE327700:FLG327700 FBI327700:FBK327700 ERM327700:ERO327700 EHQ327700:EHS327700 DXU327700:DXW327700 DNY327700:DOA327700 DEC327700:DEE327700 CUG327700:CUI327700 CKK327700:CKM327700 CAO327700:CAQ327700 BQS327700:BQU327700 BGW327700:BGY327700 AXA327700:AXC327700 ANE327700:ANG327700 ADI327700:ADK327700 TM327700:TO327700 JQ327700:JS327700 X327700:Z327700 WWC262164:WWE262164 WMG262164:WMI262164 WCK262164:WCM262164 VSO262164:VSQ262164 VIS262164:VIU262164 UYW262164:UYY262164 UPA262164:UPC262164 UFE262164:UFG262164 TVI262164:TVK262164 TLM262164:TLO262164 TBQ262164:TBS262164 SRU262164:SRW262164 SHY262164:SIA262164 RYC262164:RYE262164 ROG262164:ROI262164 REK262164:REM262164 QUO262164:QUQ262164 QKS262164:QKU262164 QAW262164:QAY262164 PRA262164:PRC262164 PHE262164:PHG262164 OXI262164:OXK262164 ONM262164:ONO262164 ODQ262164:ODS262164 NTU262164:NTW262164 NJY262164:NKA262164 NAC262164:NAE262164 MQG262164:MQI262164 MGK262164:MGM262164 LWO262164:LWQ262164 LMS262164:LMU262164 LCW262164:LCY262164 KTA262164:KTC262164 KJE262164:KJG262164 JZI262164:JZK262164 JPM262164:JPO262164 JFQ262164:JFS262164 IVU262164:IVW262164 ILY262164:IMA262164 ICC262164:ICE262164 HSG262164:HSI262164 HIK262164:HIM262164 GYO262164:GYQ262164 GOS262164:GOU262164 GEW262164:GEY262164 FVA262164:FVC262164 FLE262164:FLG262164 FBI262164:FBK262164 ERM262164:ERO262164 EHQ262164:EHS262164 DXU262164:DXW262164 DNY262164:DOA262164 DEC262164:DEE262164 CUG262164:CUI262164 CKK262164:CKM262164 CAO262164:CAQ262164 BQS262164:BQU262164 BGW262164:BGY262164 AXA262164:AXC262164 ANE262164:ANG262164 ADI262164:ADK262164 TM262164:TO262164 JQ262164:JS262164 X262164:Z262164 WWC196628:WWE196628 WMG196628:WMI196628 WCK196628:WCM196628 VSO196628:VSQ196628 VIS196628:VIU196628 UYW196628:UYY196628 UPA196628:UPC196628 UFE196628:UFG196628 TVI196628:TVK196628 TLM196628:TLO196628 TBQ196628:TBS196628 SRU196628:SRW196628 SHY196628:SIA196628 RYC196628:RYE196628 ROG196628:ROI196628 REK196628:REM196628 QUO196628:QUQ196628 QKS196628:QKU196628 QAW196628:QAY196628 PRA196628:PRC196628 PHE196628:PHG196628 OXI196628:OXK196628 ONM196628:ONO196628 ODQ196628:ODS196628 NTU196628:NTW196628 NJY196628:NKA196628 NAC196628:NAE196628 MQG196628:MQI196628 MGK196628:MGM196628 LWO196628:LWQ196628 LMS196628:LMU196628 LCW196628:LCY196628 KTA196628:KTC196628 KJE196628:KJG196628 JZI196628:JZK196628 JPM196628:JPO196628 JFQ196628:JFS196628 IVU196628:IVW196628 ILY196628:IMA196628 ICC196628:ICE196628 HSG196628:HSI196628 HIK196628:HIM196628 GYO196628:GYQ196628 GOS196628:GOU196628 GEW196628:GEY196628 FVA196628:FVC196628 FLE196628:FLG196628 FBI196628:FBK196628 ERM196628:ERO196628 EHQ196628:EHS196628 DXU196628:DXW196628 DNY196628:DOA196628 DEC196628:DEE196628 CUG196628:CUI196628 CKK196628:CKM196628 CAO196628:CAQ196628 BQS196628:BQU196628 BGW196628:BGY196628 AXA196628:AXC196628 ANE196628:ANG196628 ADI196628:ADK196628 TM196628:TO196628 JQ196628:JS196628 X196628:Z196628 WWC131092:WWE131092 WMG131092:WMI131092 WCK131092:WCM131092 VSO131092:VSQ131092 VIS131092:VIU131092 UYW131092:UYY131092 UPA131092:UPC131092 UFE131092:UFG131092 TVI131092:TVK131092 TLM131092:TLO131092 TBQ131092:TBS131092 SRU131092:SRW131092 SHY131092:SIA131092 RYC131092:RYE131092 ROG131092:ROI131092 REK131092:REM131092 QUO131092:QUQ131092 QKS131092:QKU131092 QAW131092:QAY131092 PRA131092:PRC131092 PHE131092:PHG131092 OXI131092:OXK131092 ONM131092:ONO131092 ODQ131092:ODS131092 NTU131092:NTW131092 NJY131092:NKA131092 NAC131092:NAE131092 MQG131092:MQI131092 MGK131092:MGM131092 LWO131092:LWQ131092 LMS131092:LMU131092 LCW131092:LCY131092 KTA131092:KTC131092 KJE131092:KJG131092 JZI131092:JZK131092 JPM131092:JPO131092 JFQ131092:JFS131092 IVU131092:IVW131092 ILY131092:IMA131092 ICC131092:ICE131092 HSG131092:HSI131092 HIK131092:HIM131092 GYO131092:GYQ131092 GOS131092:GOU131092 GEW131092:GEY131092 FVA131092:FVC131092 FLE131092:FLG131092 FBI131092:FBK131092 ERM131092:ERO131092 EHQ131092:EHS131092 DXU131092:DXW131092 DNY131092:DOA131092 DEC131092:DEE131092 CUG131092:CUI131092 CKK131092:CKM131092 CAO131092:CAQ131092 BQS131092:BQU131092 BGW131092:BGY131092 AXA131092:AXC131092 ANE131092:ANG131092 ADI131092:ADK131092 TM131092:TO131092 JQ131092:JS131092 X131092:Z131092 WWC65556:WWE65556 WMG65556:WMI65556 WCK65556:WCM65556 VSO65556:VSQ65556 VIS65556:VIU65556 UYW65556:UYY65556 UPA65556:UPC65556 UFE65556:UFG65556 TVI65556:TVK65556 TLM65556:TLO65556 TBQ65556:TBS65556 SRU65556:SRW65556 SHY65556:SIA65556 RYC65556:RYE65556 ROG65556:ROI65556 REK65556:REM65556 QUO65556:QUQ65556 QKS65556:QKU65556 QAW65556:QAY65556 PRA65556:PRC65556 PHE65556:PHG65556 OXI65556:OXK65556 ONM65556:ONO65556 ODQ65556:ODS65556 NTU65556:NTW65556 NJY65556:NKA65556 NAC65556:NAE65556 MQG65556:MQI65556 MGK65556:MGM65556 LWO65556:LWQ65556 LMS65556:LMU65556 LCW65556:LCY65556 KTA65556:KTC65556 KJE65556:KJG65556 JZI65556:JZK65556 JPM65556:JPO65556 JFQ65556:JFS65556 IVU65556:IVW65556 ILY65556:IMA65556 ICC65556:ICE65556 HSG65556:HSI65556 HIK65556:HIM65556 GYO65556:GYQ65556 GOS65556:GOU65556 GEW65556:GEY65556 FVA65556:FVC65556 FLE65556:FLG65556 FBI65556:FBK65556 ERM65556:ERO65556 EHQ65556:EHS65556 DXU65556:DXW65556 DNY65556:DOA65556 DEC65556:DEE65556 CUG65556:CUI65556 CKK65556:CKM65556 CAO65556:CAQ65556 BQS65556:BQU65556 BGW65556:BGY65556 AXA65556:AXC65556 ANE65556:ANG65556 ADI65556:ADK65556 TM65556:TO65556 JQ65556:JS65556 X65556:Z65556 WWC20:WWE20 WMG20:WMI20 WCK20:WCM20 VSO20:VSQ20 VIS20:VIU20 UYW20:UYY20 UPA20:UPC20 UFE20:UFG20 TVI20:TVK20 TLM20:TLO20 TBQ20:TBS20 SRU20:SRW20 SHY20:SIA20 RYC20:RYE20 ROG20:ROI20 REK20:REM20 QUO20:QUQ20 QKS20:QKU20 QAW20:QAY20 PRA20:PRC20 PHE20:PHG20 OXI20:OXK20 ONM20:ONO20 ODQ20:ODS20 NTU20:NTW20 NJY20:NKA20 NAC20:NAE20 MQG20:MQI20 MGK20:MGM20 LWO20:LWQ20 LMS20:LMU20 LCW20:LCY20 KTA20:KTC20 KJE20:KJG20 JZI20:JZK20 JPM20:JPO20 JFQ20:JFS20 IVU20:IVW20 ILY20:IMA20 ICC20:ICE20 HSG20:HSI20 HIK20:HIM20 GYO20:GYQ20 GOS20:GOU20 GEW20:GEY20 FVA20:FVC20 FLE20:FLG20 FBI20:FBK20 ERM20:ERO20 EHQ20:EHS20 DXU20:DXW20 DNY20:DOA20 DEC20:DEE20 CUG20:CUI20 CKK20:CKM20 CAO20:CAQ20 BQS20:BQU20 BGW20:BGY20 AXA20:AXC20 ANE20:ANG20 ADI20:ADK20 TM20:TO20 JQ20:JS20" xr:uid="{8458A956-0F64-4BB8-92CF-2E70F1FADDAC}">
      <formula1>$BI$10:$BI$14</formula1>
    </dataValidation>
    <dataValidation type="list" allowBlank="1" showInputMessage="1" showErrorMessage="1" sqref="WVG983049:WVM983049 B7:B8 C7 D7:H8 WLK983049:WLQ983049 WBO983049:WBU983049 VRS983049:VRY983049 VHW983049:VIC983049 UYA983049:UYG983049 UOE983049:UOK983049 UEI983049:UEO983049 TUM983049:TUS983049 TKQ983049:TKW983049 TAU983049:TBA983049 SQY983049:SRE983049 SHC983049:SHI983049 RXG983049:RXM983049 RNK983049:RNQ983049 RDO983049:RDU983049 QTS983049:QTY983049 QJW983049:QKC983049 QAA983049:QAG983049 PQE983049:PQK983049 PGI983049:PGO983049 OWM983049:OWS983049 OMQ983049:OMW983049 OCU983049:ODA983049 NSY983049:NTE983049 NJC983049:NJI983049 MZG983049:MZM983049 MPK983049:MPQ983049 MFO983049:MFU983049 LVS983049:LVY983049 LLW983049:LMC983049 LCA983049:LCG983049 KSE983049:KSK983049 KII983049:KIO983049 JYM983049:JYS983049 JOQ983049:JOW983049 JEU983049:JFA983049 IUY983049:IVE983049 ILC983049:ILI983049 IBG983049:IBM983049 HRK983049:HRQ983049 HHO983049:HHU983049 GXS983049:GXY983049 GNW983049:GOC983049 GEA983049:GEG983049 FUE983049:FUK983049 FKI983049:FKO983049 FAM983049:FAS983049 EQQ983049:EQW983049 EGU983049:EHA983049 DWY983049:DXE983049 DNC983049:DNI983049 DDG983049:DDM983049 CTK983049:CTQ983049 CJO983049:CJU983049 BZS983049:BZY983049 BPW983049:BQC983049 BGA983049:BGG983049 AWE983049:AWK983049 AMI983049:AMO983049 ACM983049:ACS983049 SQ983049:SW983049 IU983049:JA983049 B983049:H983049 WVG917513:WVM917513 WLK917513:WLQ917513 WBO917513:WBU917513 VRS917513:VRY917513 VHW917513:VIC917513 UYA917513:UYG917513 UOE917513:UOK917513 UEI917513:UEO917513 TUM917513:TUS917513 TKQ917513:TKW917513 TAU917513:TBA917513 SQY917513:SRE917513 SHC917513:SHI917513 RXG917513:RXM917513 RNK917513:RNQ917513 RDO917513:RDU917513 QTS917513:QTY917513 QJW917513:QKC917513 QAA917513:QAG917513 PQE917513:PQK917513 PGI917513:PGO917513 OWM917513:OWS917513 OMQ917513:OMW917513 OCU917513:ODA917513 NSY917513:NTE917513 NJC917513:NJI917513 MZG917513:MZM917513 MPK917513:MPQ917513 MFO917513:MFU917513 LVS917513:LVY917513 LLW917513:LMC917513 LCA917513:LCG917513 KSE917513:KSK917513 KII917513:KIO917513 JYM917513:JYS917513 JOQ917513:JOW917513 JEU917513:JFA917513 IUY917513:IVE917513 ILC917513:ILI917513 IBG917513:IBM917513 HRK917513:HRQ917513 HHO917513:HHU917513 GXS917513:GXY917513 GNW917513:GOC917513 GEA917513:GEG917513 FUE917513:FUK917513 FKI917513:FKO917513 FAM917513:FAS917513 EQQ917513:EQW917513 EGU917513:EHA917513 DWY917513:DXE917513 DNC917513:DNI917513 DDG917513:DDM917513 CTK917513:CTQ917513 CJO917513:CJU917513 BZS917513:BZY917513 BPW917513:BQC917513 BGA917513:BGG917513 AWE917513:AWK917513 AMI917513:AMO917513 ACM917513:ACS917513 SQ917513:SW917513 IU917513:JA917513 B917513:H917513 WVG851977:WVM851977 WLK851977:WLQ851977 WBO851977:WBU851977 VRS851977:VRY851977 VHW851977:VIC851977 UYA851977:UYG851977 UOE851977:UOK851977 UEI851977:UEO851977 TUM851977:TUS851977 TKQ851977:TKW851977 TAU851977:TBA851977 SQY851977:SRE851977 SHC851977:SHI851977 RXG851977:RXM851977 RNK851977:RNQ851977 RDO851977:RDU851977 QTS851977:QTY851977 QJW851977:QKC851977 QAA851977:QAG851977 PQE851977:PQK851977 PGI851977:PGO851977 OWM851977:OWS851977 OMQ851977:OMW851977 OCU851977:ODA851977 NSY851977:NTE851977 NJC851977:NJI851977 MZG851977:MZM851977 MPK851977:MPQ851977 MFO851977:MFU851977 LVS851977:LVY851977 LLW851977:LMC851977 LCA851977:LCG851977 KSE851977:KSK851977 KII851977:KIO851977 JYM851977:JYS851977 JOQ851977:JOW851977 JEU851977:JFA851977 IUY851977:IVE851977 ILC851977:ILI851977 IBG851977:IBM851977 HRK851977:HRQ851977 HHO851977:HHU851977 GXS851977:GXY851977 GNW851977:GOC851977 GEA851977:GEG851977 FUE851977:FUK851977 FKI851977:FKO851977 FAM851977:FAS851977 EQQ851977:EQW851977 EGU851977:EHA851977 DWY851977:DXE851977 DNC851977:DNI851977 DDG851977:DDM851977 CTK851977:CTQ851977 CJO851977:CJU851977 BZS851977:BZY851977 BPW851977:BQC851977 BGA851977:BGG851977 AWE851977:AWK851977 AMI851977:AMO851977 ACM851977:ACS851977 SQ851977:SW851977 IU851977:JA851977 B851977:H851977 WVG786441:WVM786441 WLK786441:WLQ786441 WBO786441:WBU786441 VRS786441:VRY786441 VHW786441:VIC786441 UYA786441:UYG786441 UOE786441:UOK786441 UEI786441:UEO786441 TUM786441:TUS786441 TKQ786441:TKW786441 TAU786441:TBA786441 SQY786441:SRE786441 SHC786441:SHI786441 RXG786441:RXM786441 RNK786441:RNQ786441 RDO786441:RDU786441 QTS786441:QTY786441 QJW786441:QKC786441 QAA786441:QAG786441 PQE786441:PQK786441 PGI786441:PGO786441 OWM786441:OWS786441 OMQ786441:OMW786441 OCU786441:ODA786441 NSY786441:NTE786441 NJC786441:NJI786441 MZG786441:MZM786441 MPK786441:MPQ786441 MFO786441:MFU786441 LVS786441:LVY786441 LLW786441:LMC786441 LCA786441:LCG786441 KSE786441:KSK786441 KII786441:KIO786441 JYM786441:JYS786441 JOQ786441:JOW786441 JEU786441:JFA786441 IUY786441:IVE786441 ILC786441:ILI786441 IBG786441:IBM786441 HRK786441:HRQ786441 HHO786441:HHU786441 GXS786441:GXY786441 GNW786441:GOC786441 GEA786441:GEG786441 FUE786441:FUK786441 FKI786441:FKO786441 FAM786441:FAS786441 EQQ786441:EQW786441 EGU786441:EHA786441 DWY786441:DXE786441 DNC786441:DNI786441 DDG786441:DDM786441 CTK786441:CTQ786441 CJO786441:CJU786441 BZS786441:BZY786441 BPW786441:BQC786441 BGA786441:BGG786441 AWE786441:AWK786441 AMI786441:AMO786441 ACM786441:ACS786441 SQ786441:SW786441 IU786441:JA786441 B786441:H786441 WVG720905:WVM720905 WLK720905:WLQ720905 WBO720905:WBU720905 VRS720905:VRY720905 VHW720905:VIC720905 UYA720905:UYG720905 UOE720905:UOK720905 UEI720905:UEO720905 TUM720905:TUS720905 TKQ720905:TKW720905 TAU720905:TBA720905 SQY720905:SRE720905 SHC720905:SHI720905 RXG720905:RXM720905 RNK720905:RNQ720905 RDO720905:RDU720905 QTS720905:QTY720905 QJW720905:QKC720905 QAA720905:QAG720905 PQE720905:PQK720905 PGI720905:PGO720905 OWM720905:OWS720905 OMQ720905:OMW720905 OCU720905:ODA720905 NSY720905:NTE720905 NJC720905:NJI720905 MZG720905:MZM720905 MPK720905:MPQ720905 MFO720905:MFU720905 LVS720905:LVY720905 LLW720905:LMC720905 LCA720905:LCG720905 KSE720905:KSK720905 KII720905:KIO720905 JYM720905:JYS720905 JOQ720905:JOW720905 JEU720905:JFA720905 IUY720905:IVE720905 ILC720905:ILI720905 IBG720905:IBM720905 HRK720905:HRQ720905 HHO720905:HHU720905 GXS720905:GXY720905 GNW720905:GOC720905 GEA720905:GEG720905 FUE720905:FUK720905 FKI720905:FKO720905 FAM720905:FAS720905 EQQ720905:EQW720905 EGU720905:EHA720905 DWY720905:DXE720905 DNC720905:DNI720905 DDG720905:DDM720905 CTK720905:CTQ720905 CJO720905:CJU720905 BZS720905:BZY720905 BPW720905:BQC720905 BGA720905:BGG720905 AWE720905:AWK720905 AMI720905:AMO720905 ACM720905:ACS720905 SQ720905:SW720905 IU720905:JA720905 B720905:H720905 WVG655369:WVM655369 WLK655369:WLQ655369 WBO655369:WBU655369 VRS655369:VRY655369 VHW655369:VIC655369 UYA655369:UYG655369 UOE655369:UOK655369 UEI655369:UEO655369 TUM655369:TUS655369 TKQ655369:TKW655369 TAU655369:TBA655369 SQY655369:SRE655369 SHC655369:SHI655369 RXG655369:RXM655369 RNK655369:RNQ655369 RDO655369:RDU655369 QTS655369:QTY655369 QJW655369:QKC655369 QAA655369:QAG655369 PQE655369:PQK655369 PGI655369:PGO655369 OWM655369:OWS655369 OMQ655369:OMW655369 OCU655369:ODA655369 NSY655369:NTE655369 NJC655369:NJI655369 MZG655369:MZM655369 MPK655369:MPQ655369 MFO655369:MFU655369 LVS655369:LVY655369 LLW655369:LMC655369 LCA655369:LCG655369 KSE655369:KSK655369 KII655369:KIO655369 JYM655369:JYS655369 JOQ655369:JOW655369 JEU655369:JFA655369 IUY655369:IVE655369 ILC655369:ILI655369 IBG655369:IBM655369 HRK655369:HRQ655369 HHO655369:HHU655369 GXS655369:GXY655369 GNW655369:GOC655369 GEA655369:GEG655369 FUE655369:FUK655369 FKI655369:FKO655369 FAM655369:FAS655369 EQQ655369:EQW655369 EGU655369:EHA655369 DWY655369:DXE655369 DNC655369:DNI655369 DDG655369:DDM655369 CTK655369:CTQ655369 CJO655369:CJU655369 BZS655369:BZY655369 BPW655369:BQC655369 BGA655369:BGG655369 AWE655369:AWK655369 AMI655369:AMO655369 ACM655369:ACS655369 SQ655369:SW655369 IU655369:JA655369 B655369:H655369 WVG589833:WVM589833 WLK589833:WLQ589833 WBO589833:WBU589833 VRS589833:VRY589833 VHW589833:VIC589833 UYA589833:UYG589833 UOE589833:UOK589833 UEI589833:UEO589833 TUM589833:TUS589833 TKQ589833:TKW589833 TAU589833:TBA589833 SQY589833:SRE589833 SHC589833:SHI589833 RXG589833:RXM589833 RNK589833:RNQ589833 RDO589833:RDU589833 QTS589833:QTY589833 QJW589833:QKC589833 QAA589833:QAG589833 PQE589833:PQK589833 PGI589833:PGO589833 OWM589833:OWS589833 OMQ589833:OMW589833 OCU589833:ODA589833 NSY589833:NTE589833 NJC589833:NJI589833 MZG589833:MZM589833 MPK589833:MPQ589833 MFO589833:MFU589833 LVS589833:LVY589833 LLW589833:LMC589833 LCA589833:LCG589833 KSE589833:KSK589833 KII589833:KIO589833 JYM589833:JYS589833 JOQ589833:JOW589833 JEU589833:JFA589833 IUY589833:IVE589833 ILC589833:ILI589833 IBG589833:IBM589833 HRK589833:HRQ589833 HHO589833:HHU589833 GXS589833:GXY589833 GNW589833:GOC589833 GEA589833:GEG589833 FUE589833:FUK589833 FKI589833:FKO589833 FAM589833:FAS589833 EQQ589833:EQW589833 EGU589833:EHA589833 DWY589833:DXE589833 DNC589833:DNI589833 DDG589833:DDM589833 CTK589833:CTQ589833 CJO589833:CJU589833 BZS589833:BZY589833 BPW589833:BQC589833 BGA589833:BGG589833 AWE589833:AWK589833 AMI589833:AMO589833 ACM589833:ACS589833 SQ589833:SW589833 IU589833:JA589833 B589833:H589833 WVG524297:WVM524297 WLK524297:WLQ524297 WBO524297:WBU524297 VRS524297:VRY524297 VHW524297:VIC524297 UYA524297:UYG524297 UOE524297:UOK524297 UEI524297:UEO524297 TUM524297:TUS524297 TKQ524297:TKW524297 TAU524297:TBA524297 SQY524297:SRE524297 SHC524297:SHI524297 RXG524297:RXM524297 RNK524297:RNQ524297 RDO524297:RDU524297 QTS524297:QTY524297 QJW524297:QKC524297 QAA524297:QAG524297 PQE524297:PQK524297 PGI524297:PGO524297 OWM524297:OWS524297 OMQ524297:OMW524297 OCU524297:ODA524297 NSY524297:NTE524297 NJC524297:NJI524297 MZG524297:MZM524297 MPK524297:MPQ524297 MFO524297:MFU524297 LVS524297:LVY524297 LLW524297:LMC524297 LCA524297:LCG524297 KSE524297:KSK524297 KII524297:KIO524297 JYM524297:JYS524297 JOQ524297:JOW524297 JEU524297:JFA524297 IUY524297:IVE524297 ILC524297:ILI524297 IBG524297:IBM524297 HRK524297:HRQ524297 HHO524297:HHU524297 GXS524297:GXY524297 GNW524297:GOC524297 GEA524297:GEG524297 FUE524297:FUK524297 FKI524297:FKO524297 FAM524297:FAS524297 EQQ524297:EQW524297 EGU524297:EHA524297 DWY524297:DXE524297 DNC524297:DNI524297 DDG524297:DDM524297 CTK524297:CTQ524297 CJO524297:CJU524297 BZS524297:BZY524297 BPW524297:BQC524297 BGA524297:BGG524297 AWE524297:AWK524297 AMI524297:AMO524297 ACM524297:ACS524297 SQ524297:SW524297 IU524297:JA524297 B524297:H524297 WVG458761:WVM458761 WLK458761:WLQ458761 WBO458761:WBU458761 VRS458761:VRY458761 VHW458761:VIC458761 UYA458761:UYG458761 UOE458761:UOK458761 UEI458761:UEO458761 TUM458761:TUS458761 TKQ458761:TKW458761 TAU458761:TBA458761 SQY458761:SRE458761 SHC458761:SHI458761 RXG458761:RXM458761 RNK458761:RNQ458761 RDO458761:RDU458761 QTS458761:QTY458761 QJW458761:QKC458761 QAA458761:QAG458761 PQE458761:PQK458761 PGI458761:PGO458761 OWM458761:OWS458761 OMQ458761:OMW458761 OCU458761:ODA458761 NSY458761:NTE458761 NJC458761:NJI458761 MZG458761:MZM458761 MPK458761:MPQ458761 MFO458761:MFU458761 LVS458761:LVY458761 LLW458761:LMC458761 LCA458761:LCG458761 KSE458761:KSK458761 KII458761:KIO458761 JYM458761:JYS458761 JOQ458761:JOW458761 JEU458761:JFA458761 IUY458761:IVE458761 ILC458761:ILI458761 IBG458761:IBM458761 HRK458761:HRQ458761 HHO458761:HHU458761 GXS458761:GXY458761 GNW458761:GOC458761 GEA458761:GEG458761 FUE458761:FUK458761 FKI458761:FKO458761 FAM458761:FAS458761 EQQ458761:EQW458761 EGU458761:EHA458761 DWY458761:DXE458761 DNC458761:DNI458761 DDG458761:DDM458761 CTK458761:CTQ458761 CJO458761:CJU458761 BZS458761:BZY458761 BPW458761:BQC458761 BGA458761:BGG458761 AWE458761:AWK458761 AMI458761:AMO458761 ACM458761:ACS458761 SQ458761:SW458761 IU458761:JA458761 B458761:H458761 WVG393225:WVM393225 WLK393225:WLQ393225 WBO393225:WBU393225 VRS393225:VRY393225 VHW393225:VIC393225 UYA393225:UYG393225 UOE393225:UOK393225 UEI393225:UEO393225 TUM393225:TUS393225 TKQ393225:TKW393225 TAU393225:TBA393225 SQY393225:SRE393225 SHC393225:SHI393225 RXG393225:RXM393225 RNK393225:RNQ393225 RDO393225:RDU393225 QTS393225:QTY393225 QJW393225:QKC393225 QAA393225:QAG393225 PQE393225:PQK393225 PGI393225:PGO393225 OWM393225:OWS393225 OMQ393225:OMW393225 OCU393225:ODA393225 NSY393225:NTE393225 NJC393225:NJI393225 MZG393225:MZM393225 MPK393225:MPQ393225 MFO393225:MFU393225 LVS393225:LVY393225 LLW393225:LMC393225 LCA393225:LCG393225 KSE393225:KSK393225 KII393225:KIO393225 JYM393225:JYS393225 JOQ393225:JOW393225 JEU393225:JFA393225 IUY393225:IVE393225 ILC393225:ILI393225 IBG393225:IBM393225 HRK393225:HRQ393225 HHO393225:HHU393225 GXS393225:GXY393225 GNW393225:GOC393225 GEA393225:GEG393225 FUE393225:FUK393225 FKI393225:FKO393225 FAM393225:FAS393225 EQQ393225:EQW393225 EGU393225:EHA393225 DWY393225:DXE393225 DNC393225:DNI393225 DDG393225:DDM393225 CTK393225:CTQ393225 CJO393225:CJU393225 BZS393225:BZY393225 BPW393225:BQC393225 BGA393225:BGG393225 AWE393225:AWK393225 AMI393225:AMO393225 ACM393225:ACS393225 SQ393225:SW393225 IU393225:JA393225 B393225:H393225 WVG327689:WVM327689 WLK327689:WLQ327689 WBO327689:WBU327689 VRS327689:VRY327689 VHW327689:VIC327689 UYA327689:UYG327689 UOE327689:UOK327689 UEI327689:UEO327689 TUM327689:TUS327689 TKQ327689:TKW327689 TAU327689:TBA327689 SQY327689:SRE327689 SHC327689:SHI327689 RXG327689:RXM327689 RNK327689:RNQ327689 RDO327689:RDU327689 QTS327689:QTY327689 QJW327689:QKC327689 QAA327689:QAG327689 PQE327689:PQK327689 PGI327689:PGO327689 OWM327689:OWS327689 OMQ327689:OMW327689 OCU327689:ODA327689 NSY327689:NTE327689 NJC327689:NJI327689 MZG327689:MZM327689 MPK327689:MPQ327689 MFO327689:MFU327689 LVS327689:LVY327689 LLW327689:LMC327689 LCA327689:LCG327689 KSE327689:KSK327689 KII327689:KIO327689 JYM327689:JYS327689 JOQ327689:JOW327689 JEU327689:JFA327689 IUY327689:IVE327689 ILC327689:ILI327689 IBG327689:IBM327689 HRK327689:HRQ327689 HHO327689:HHU327689 GXS327689:GXY327689 GNW327689:GOC327689 GEA327689:GEG327689 FUE327689:FUK327689 FKI327689:FKO327689 FAM327689:FAS327689 EQQ327689:EQW327689 EGU327689:EHA327689 DWY327689:DXE327689 DNC327689:DNI327689 DDG327689:DDM327689 CTK327689:CTQ327689 CJO327689:CJU327689 BZS327689:BZY327689 BPW327689:BQC327689 BGA327689:BGG327689 AWE327689:AWK327689 AMI327689:AMO327689 ACM327689:ACS327689 SQ327689:SW327689 IU327689:JA327689 B327689:H327689 WVG262153:WVM262153 WLK262153:WLQ262153 WBO262153:WBU262153 VRS262153:VRY262153 VHW262153:VIC262153 UYA262153:UYG262153 UOE262153:UOK262153 UEI262153:UEO262153 TUM262153:TUS262153 TKQ262153:TKW262153 TAU262153:TBA262153 SQY262153:SRE262153 SHC262153:SHI262153 RXG262153:RXM262153 RNK262153:RNQ262153 RDO262153:RDU262153 QTS262153:QTY262153 QJW262153:QKC262153 QAA262153:QAG262153 PQE262153:PQK262153 PGI262153:PGO262153 OWM262153:OWS262153 OMQ262153:OMW262153 OCU262153:ODA262153 NSY262153:NTE262153 NJC262153:NJI262153 MZG262153:MZM262153 MPK262153:MPQ262153 MFO262153:MFU262153 LVS262153:LVY262153 LLW262153:LMC262153 LCA262153:LCG262153 KSE262153:KSK262153 KII262153:KIO262153 JYM262153:JYS262153 JOQ262153:JOW262153 JEU262153:JFA262153 IUY262153:IVE262153 ILC262153:ILI262153 IBG262153:IBM262153 HRK262153:HRQ262153 HHO262153:HHU262153 GXS262153:GXY262153 GNW262153:GOC262153 GEA262153:GEG262153 FUE262153:FUK262153 FKI262153:FKO262153 FAM262153:FAS262153 EQQ262153:EQW262153 EGU262153:EHA262153 DWY262153:DXE262153 DNC262153:DNI262153 DDG262153:DDM262153 CTK262153:CTQ262153 CJO262153:CJU262153 BZS262153:BZY262153 BPW262153:BQC262153 BGA262153:BGG262153 AWE262153:AWK262153 AMI262153:AMO262153 ACM262153:ACS262153 SQ262153:SW262153 IU262153:JA262153 B262153:H262153 WVG196617:WVM196617 WLK196617:WLQ196617 WBO196617:WBU196617 VRS196617:VRY196617 VHW196617:VIC196617 UYA196617:UYG196617 UOE196617:UOK196617 UEI196617:UEO196617 TUM196617:TUS196617 TKQ196617:TKW196617 TAU196617:TBA196617 SQY196617:SRE196617 SHC196617:SHI196617 RXG196617:RXM196617 RNK196617:RNQ196617 RDO196617:RDU196617 QTS196617:QTY196617 QJW196617:QKC196617 QAA196617:QAG196617 PQE196617:PQK196617 PGI196617:PGO196617 OWM196617:OWS196617 OMQ196617:OMW196617 OCU196617:ODA196617 NSY196617:NTE196617 NJC196617:NJI196617 MZG196617:MZM196617 MPK196617:MPQ196617 MFO196617:MFU196617 LVS196617:LVY196617 LLW196617:LMC196617 LCA196617:LCG196617 KSE196617:KSK196617 KII196617:KIO196617 JYM196617:JYS196617 JOQ196617:JOW196617 JEU196617:JFA196617 IUY196617:IVE196617 ILC196617:ILI196617 IBG196617:IBM196617 HRK196617:HRQ196617 HHO196617:HHU196617 GXS196617:GXY196617 GNW196617:GOC196617 GEA196617:GEG196617 FUE196617:FUK196617 FKI196617:FKO196617 FAM196617:FAS196617 EQQ196617:EQW196617 EGU196617:EHA196617 DWY196617:DXE196617 DNC196617:DNI196617 DDG196617:DDM196617 CTK196617:CTQ196617 CJO196617:CJU196617 BZS196617:BZY196617 BPW196617:BQC196617 BGA196617:BGG196617 AWE196617:AWK196617 AMI196617:AMO196617 ACM196617:ACS196617 SQ196617:SW196617 IU196617:JA196617 B196617:H196617 WVG131081:WVM131081 WLK131081:WLQ131081 WBO131081:WBU131081 VRS131081:VRY131081 VHW131081:VIC131081 UYA131081:UYG131081 UOE131081:UOK131081 UEI131081:UEO131081 TUM131081:TUS131081 TKQ131081:TKW131081 TAU131081:TBA131081 SQY131081:SRE131081 SHC131081:SHI131081 RXG131081:RXM131081 RNK131081:RNQ131081 RDO131081:RDU131081 QTS131081:QTY131081 QJW131081:QKC131081 QAA131081:QAG131081 PQE131081:PQK131081 PGI131081:PGO131081 OWM131081:OWS131081 OMQ131081:OMW131081 OCU131081:ODA131081 NSY131081:NTE131081 NJC131081:NJI131081 MZG131081:MZM131081 MPK131081:MPQ131081 MFO131081:MFU131081 LVS131081:LVY131081 LLW131081:LMC131081 LCA131081:LCG131081 KSE131081:KSK131081 KII131081:KIO131081 JYM131081:JYS131081 JOQ131081:JOW131081 JEU131081:JFA131081 IUY131081:IVE131081 ILC131081:ILI131081 IBG131081:IBM131081 HRK131081:HRQ131081 HHO131081:HHU131081 GXS131081:GXY131081 GNW131081:GOC131081 GEA131081:GEG131081 FUE131081:FUK131081 FKI131081:FKO131081 FAM131081:FAS131081 EQQ131081:EQW131081 EGU131081:EHA131081 DWY131081:DXE131081 DNC131081:DNI131081 DDG131081:DDM131081 CTK131081:CTQ131081 CJO131081:CJU131081 BZS131081:BZY131081 BPW131081:BQC131081 BGA131081:BGG131081 AWE131081:AWK131081 AMI131081:AMO131081 ACM131081:ACS131081 SQ131081:SW131081 IU131081:JA131081 B131081:H131081 WVG65545:WVM65545 WLK65545:WLQ65545 WBO65545:WBU65545 VRS65545:VRY65545 VHW65545:VIC65545 UYA65545:UYG65545 UOE65545:UOK65545 UEI65545:UEO65545 TUM65545:TUS65545 TKQ65545:TKW65545 TAU65545:TBA65545 SQY65545:SRE65545 SHC65545:SHI65545 RXG65545:RXM65545 RNK65545:RNQ65545 RDO65545:RDU65545 QTS65545:QTY65545 QJW65545:QKC65545 QAA65545:QAG65545 PQE65545:PQK65545 PGI65545:PGO65545 OWM65545:OWS65545 OMQ65545:OMW65545 OCU65545:ODA65545 NSY65545:NTE65545 NJC65545:NJI65545 MZG65545:MZM65545 MPK65545:MPQ65545 MFO65545:MFU65545 LVS65545:LVY65545 LLW65545:LMC65545 LCA65545:LCG65545 KSE65545:KSK65545 KII65545:KIO65545 JYM65545:JYS65545 JOQ65545:JOW65545 JEU65545:JFA65545 IUY65545:IVE65545 ILC65545:ILI65545 IBG65545:IBM65545 HRK65545:HRQ65545 HHO65545:HHU65545 GXS65545:GXY65545 GNW65545:GOC65545 GEA65545:GEG65545 FUE65545:FUK65545 FKI65545:FKO65545 FAM65545:FAS65545 EQQ65545:EQW65545 EGU65545:EHA65545 DWY65545:DXE65545 DNC65545:DNI65545 DDG65545:DDM65545 CTK65545:CTQ65545 CJO65545:CJU65545 BZS65545:BZY65545 BPW65545:BQC65545 BGA65545:BGG65545 AWE65545:AWK65545 AMI65545:AMO65545 ACM65545:ACS65545 SQ65545:SW65545 IU65545:JA65545 B65545:H65545 WVG7:WVM9 WLK7:WLQ9 WBO7:WBU9 VRS7:VRY9 VHW7:VIC9 UYA7:UYG9 UOE7:UOK9 UEI7:UEO9 TUM7:TUS9 TKQ7:TKW9 TAU7:TBA9 SQY7:SRE9 SHC7:SHI9 RXG7:RXM9 RNK7:RNQ9 RDO7:RDU9 QTS7:QTY9 QJW7:QKC9 QAA7:QAG9 PQE7:PQK9 PGI7:PGO9 OWM7:OWS9 OMQ7:OMW9 OCU7:ODA9 NSY7:NTE9 NJC7:NJI9 MZG7:MZM9 MPK7:MPQ9 MFO7:MFU9 LVS7:LVY9 LLW7:LMC9 LCA7:LCG9 KSE7:KSK9 KII7:KIO9 JYM7:JYS9 JOQ7:JOW9 JEU7:JFA9 IUY7:IVE9 ILC7:ILI9 IBG7:IBM9 HRK7:HRQ9 HHO7:HHU9 GXS7:GXY9 GNW7:GOC9 GEA7:GEG9 FUE7:FUK9 FKI7:FKO9 FAM7:FAS9 EQQ7:EQW9 EGU7:EHA9 DWY7:DXE9 DNC7:DNI9 DDG7:DDM9 CTK7:CTQ9 CJO7:CJU9 BZS7:BZY9 BPW7:BQC9 BGA7:BGG9 AWE7:AWK9 AMI7:AMO9 ACM7:ACS9 SQ7:SW9 IU7:JA9" xr:uid="{03570F78-A2B0-4F21-B1F6-727D277A1711}">
      <formula1>$BI$2:$BI$6</formula1>
    </dataValidation>
    <dataValidation type="list" allowBlank="1" showInputMessage="1" showErrorMessage="1" sqref="B15:J15 WVG983055:WVO983055 WLK983055:WLS983055 WBO983055:WBW983055 VRS983055:VSA983055 VHW983055:VIE983055 UYA983055:UYI983055 UOE983055:UOM983055 UEI983055:UEQ983055 TUM983055:TUU983055 TKQ983055:TKY983055 TAU983055:TBC983055 SQY983055:SRG983055 SHC983055:SHK983055 RXG983055:RXO983055 RNK983055:RNS983055 RDO983055:RDW983055 QTS983055:QUA983055 QJW983055:QKE983055 QAA983055:QAI983055 PQE983055:PQM983055 PGI983055:PGQ983055 OWM983055:OWU983055 OMQ983055:OMY983055 OCU983055:ODC983055 NSY983055:NTG983055 NJC983055:NJK983055 MZG983055:MZO983055 MPK983055:MPS983055 MFO983055:MFW983055 LVS983055:LWA983055 LLW983055:LME983055 LCA983055:LCI983055 KSE983055:KSM983055 KII983055:KIQ983055 JYM983055:JYU983055 JOQ983055:JOY983055 JEU983055:JFC983055 IUY983055:IVG983055 ILC983055:ILK983055 IBG983055:IBO983055 HRK983055:HRS983055 HHO983055:HHW983055 GXS983055:GYA983055 GNW983055:GOE983055 GEA983055:GEI983055 FUE983055:FUM983055 FKI983055:FKQ983055 FAM983055:FAU983055 EQQ983055:EQY983055 EGU983055:EHC983055 DWY983055:DXG983055 DNC983055:DNK983055 DDG983055:DDO983055 CTK983055:CTS983055 CJO983055:CJW983055 BZS983055:CAA983055 BPW983055:BQE983055 BGA983055:BGI983055 AWE983055:AWM983055 AMI983055:AMQ983055 ACM983055:ACU983055 SQ983055:SY983055 IU983055:JC983055 B983055:J983055 WVG917519:WVO917519 WLK917519:WLS917519 WBO917519:WBW917519 VRS917519:VSA917519 VHW917519:VIE917519 UYA917519:UYI917519 UOE917519:UOM917519 UEI917519:UEQ917519 TUM917519:TUU917519 TKQ917519:TKY917519 TAU917519:TBC917519 SQY917519:SRG917519 SHC917519:SHK917519 RXG917519:RXO917519 RNK917519:RNS917519 RDO917519:RDW917519 QTS917519:QUA917519 QJW917519:QKE917519 QAA917519:QAI917519 PQE917519:PQM917519 PGI917519:PGQ917519 OWM917519:OWU917519 OMQ917519:OMY917519 OCU917519:ODC917519 NSY917519:NTG917519 NJC917519:NJK917519 MZG917519:MZO917519 MPK917519:MPS917519 MFO917519:MFW917519 LVS917519:LWA917519 LLW917519:LME917519 LCA917519:LCI917519 KSE917519:KSM917519 KII917519:KIQ917519 JYM917519:JYU917519 JOQ917519:JOY917519 JEU917519:JFC917519 IUY917519:IVG917519 ILC917519:ILK917519 IBG917519:IBO917519 HRK917519:HRS917519 HHO917519:HHW917519 GXS917519:GYA917519 GNW917519:GOE917519 GEA917519:GEI917519 FUE917519:FUM917519 FKI917519:FKQ917519 FAM917519:FAU917519 EQQ917519:EQY917519 EGU917519:EHC917519 DWY917519:DXG917519 DNC917519:DNK917519 DDG917519:DDO917519 CTK917519:CTS917519 CJO917519:CJW917519 BZS917519:CAA917519 BPW917519:BQE917519 BGA917519:BGI917519 AWE917519:AWM917519 AMI917519:AMQ917519 ACM917519:ACU917519 SQ917519:SY917519 IU917519:JC917519 B917519:J917519 WVG851983:WVO851983 WLK851983:WLS851983 WBO851983:WBW851983 VRS851983:VSA851983 VHW851983:VIE851983 UYA851983:UYI851983 UOE851983:UOM851983 UEI851983:UEQ851983 TUM851983:TUU851983 TKQ851983:TKY851983 TAU851983:TBC851983 SQY851983:SRG851983 SHC851983:SHK851983 RXG851983:RXO851983 RNK851983:RNS851983 RDO851983:RDW851983 QTS851983:QUA851983 QJW851983:QKE851983 QAA851983:QAI851983 PQE851983:PQM851983 PGI851983:PGQ851983 OWM851983:OWU851983 OMQ851983:OMY851983 OCU851983:ODC851983 NSY851983:NTG851983 NJC851983:NJK851983 MZG851983:MZO851983 MPK851983:MPS851983 MFO851983:MFW851983 LVS851983:LWA851983 LLW851983:LME851983 LCA851983:LCI851983 KSE851983:KSM851983 KII851983:KIQ851983 JYM851983:JYU851983 JOQ851983:JOY851983 JEU851983:JFC851983 IUY851983:IVG851983 ILC851983:ILK851983 IBG851983:IBO851983 HRK851983:HRS851983 HHO851983:HHW851983 GXS851983:GYA851983 GNW851983:GOE851983 GEA851983:GEI851983 FUE851983:FUM851983 FKI851983:FKQ851983 FAM851983:FAU851983 EQQ851983:EQY851983 EGU851983:EHC851983 DWY851983:DXG851983 DNC851983:DNK851983 DDG851983:DDO851983 CTK851983:CTS851983 CJO851983:CJW851983 BZS851983:CAA851983 BPW851983:BQE851983 BGA851983:BGI851983 AWE851983:AWM851983 AMI851983:AMQ851983 ACM851983:ACU851983 SQ851983:SY851983 IU851983:JC851983 B851983:J851983 WVG786447:WVO786447 WLK786447:WLS786447 WBO786447:WBW786447 VRS786447:VSA786447 VHW786447:VIE786447 UYA786447:UYI786447 UOE786447:UOM786447 UEI786447:UEQ786447 TUM786447:TUU786447 TKQ786447:TKY786447 TAU786447:TBC786447 SQY786447:SRG786447 SHC786447:SHK786447 RXG786447:RXO786447 RNK786447:RNS786447 RDO786447:RDW786447 QTS786447:QUA786447 QJW786447:QKE786447 QAA786447:QAI786447 PQE786447:PQM786447 PGI786447:PGQ786447 OWM786447:OWU786447 OMQ786447:OMY786447 OCU786447:ODC786447 NSY786447:NTG786447 NJC786447:NJK786447 MZG786447:MZO786447 MPK786447:MPS786447 MFO786447:MFW786447 LVS786447:LWA786447 LLW786447:LME786447 LCA786447:LCI786447 KSE786447:KSM786447 KII786447:KIQ786447 JYM786447:JYU786447 JOQ786447:JOY786447 JEU786447:JFC786447 IUY786447:IVG786447 ILC786447:ILK786447 IBG786447:IBO786447 HRK786447:HRS786447 HHO786447:HHW786447 GXS786447:GYA786447 GNW786447:GOE786447 GEA786447:GEI786447 FUE786447:FUM786447 FKI786447:FKQ786447 FAM786447:FAU786447 EQQ786447:EQY786447 EGU786447:EHC786447 DWY786447:DXG786447 DNC786447:DNK786447 DDG786447:DDO786447 CTK786447:CTS786447 CJO786447:CJW786447 BZS786447:CAA786447 BPW786447:BQE786447 BGA786447:BGI786447 AWE786447:AWM786447 AMI786447:AMQ786447 ACM786447:ACU786447 SQ786447:SY786447 IU786447:JC786447 B786447:J786447 WVG720911:WVO720911 WLK720911:WLS720911 WBO720911:WBW720911 VRS720911:VSA720911 VHW720911:VIE720911 UYA720911:UYI720911 UOE720911:UOM720911 UEI720911:UEQ720911 TUM720911:TUU720911 TKQ720911:TKY720911 TAU720911:TBC720911 SQY720911:SRG720911 SHC720911:SHK720911 RXG720911:RXO720911 RNK720911:RNS720911 RDO720911:RDW720911 QTS720911:QUA720911 QJW720911:QKE720911 QAA720911:QAI720911 PQE720911:PQM720911 PGI720911:PGQ720911 OWM720911:OWU720911 OMQ720911:OMY720911 OCU720911:ODC720911 NSY720911:NTG720911 NJC720911:NJK720911 MZG720911:MZO720911 MPK720911:MPS720911 MFO720911:MFW720911 LVS720911:LWA720911 LLW720911:LME720911 LCA720911:LCI720911 KSE720911:KSM720911 KII720911:KIQ720911 JYM720911:JYU720911 JOQ720911:JOY720911 JEU720911:JFC720911 IUY720911:IVG720911 ILC720911:ILK720911 IBG720911:IBO720911 HRK720911:HRS720911 HHO720911:HHW720911 GXS720911:GYA720911 GNW720911:GOE720911 GEA720911:GEI720911 FUE720911:FUM720911 FKI720911:FKQ720911 FAM720911:FAU720911 EQQ720911:EQY720911 EGU720911:EHC720911 DWY720911:DXG720911 DNC720911:DNK720911 DDG720911:DDO720911 CTK720911:CTS720911 CJO720911:CJW720911 BZS720911:CAA720911 BPW720911:BQE720911 BGA720911:BGI720911 AWE720911:AWM720911 AMI720911:AMQ720911 ACM720911:ACU720911 SQ720911:SY720911 IU720911:JC720911 B720911:J720911 WVG655375:WVO655375 WLK655375:WLS655375 WBO655375:WBW655375 VRS655375:VSA655375 VHW655375:VIE655375 UYA655375:UYI655375 UOE655375:UOM655375 UEI655375:UEQ655375 TUM655375:TUU655375 TKQ655375:TKY655375 TAU655375:TBC655375 SQY655375:SRG655375 SHC655375:SHK655375 RXG655375:RXO655375 RNK655375:RNS655375 RDO655375:RDW655375 QTS655375:QUA655375 QJW655375:QKE655375 QAA655375:QAI655375 PQE655375:PQM655375 PGI655375:PGQ655375 OWM655375:OWU655375 OMQ655375:OMY655375 OCU655375:ODC655375 NSY655375:NTG655375 NJC655375:NJK655375 MZG655375:MZO655375 MPK655375:MPS655375 MFO655375:MFW655375 LVS655375:LWA655375 LLW655375:LME655375 LCA655375:LCI655375 KSE655375:KSM655375 KII655375:KIQ655375 JYM655375:JYU655375 JOQ655375:JOY655375 JEU655375:JFC655375 IUY655375:IVG655375 ILC655375:ILK655375 IBG655375:IBO655375 HRK655375:HRS655375 HHO655375:HHW655375 GXS655375:GYA655375 GNW655375:GOE655375 GEA655375:GEI655375 FUE655375:FUM655375 FKI655375:FKQ655375 FAM655375:FAU655375 EQQ655375:EQY655375 EGU655375:EHC655375 DWY655375:DXG655375 DNC655375:DNK655375 DDG655375:DDO655375 CTK655375:CTS655375 CJO655375:CJW655375 BZS655375:CAA655375 BPW655375:BQE655375 BGA655375:BGI655375 AWE655375:AWM655375 AMI655375:AMQ655375 ACM655375:ACU655375 SQ655375:SY655375 IU655375:JC655375 B655375:J655375 WVG589839:WVO589839 WLK589839:WLS589839 WBO589839:WBW589839 VRS589839:VSA589839 VHW589839:VIE589839 UYA589839:UYI589839 UOE589839:UOM589839 UEI589839:UEQ589839 TUM589839:TUU589839 TKQ589839:TKY589839 TAU589839:TBC589839 SQY589839:SRG589839 SHC589839:SHK589839 RXG589839:RXO589839 RNK589839:RNS589839 RDO589839:RDW589839 QTS589839:QUA589839 QJW589839:QKE589839 QAA589839:QAI589839 PQE589839:PQM589839 PGI589839:PGQ589839 OWM589839:OWU589839 OMQ589839:OMY589839 OCU589839:ODC589839 NSY589839:NTG589839 NJC589839:NJK589839 MZG589839:MZO589839 MPK589839:MPS589839 MFO589839:MFW589839 LVS589839:LWA589839 LLW589839:LME589839 LCA589839:LCI589839 KSE589839:KSM589839 KII589839:KIQ589839 JYM589839:JYU589839 JOQ589839:JOY589839 JEU589839:JFC589839 IUY589839:IVG589839 ILC589839:ILK589839 IBG589839:IBO589839 HRK589839:HRS589839 HHO589839:HHW589839 GXS589839:GYA589839 GNW589839:GOE589839 GEA589839:GEI589839 FUE589839:FUM589839 FKI589839:FKQ589839 FAM589839:FAU589839 EQQ589839:EQY589839 EGU589839:EHC589839 DWY589839:DXG589839 DNC589839:DNK589839 DDG589839:DDO589839 CTK589839:CTS589839 CJO589839:CJW589839 BZS589839:CAA589839 BPW589839:BQE589839 BGA589839:BGI589839 AWE589839:AWM589839 AMI589839:AMQ589839 ACM589839:ACU589839 SQ589839:SY589839 IU589839:JC589839 B589839:J589839 WVG524303:WVO524303 WLK524303:WLS524303 WBO524303:WBW524303 VRS524303:VSA524303 VHW524303:VIE524303 UYA524303:UYI524303 UOE524303:UOM524303 UEI524303:UEQ524303 TUM524303:TUU524303 TKQ524303:TKY524303 TAU524303:TBC524303 SQY524303:SRG524303 SHC524303:SHK524303 RXG524303:RXO524303 RNK524303:RNS524303 RDO524303:RDW524303 QTS524303:QUA524303 QJW524303:QKE524303 QAA524303:QAI524303 PQE524303:PQM524303 PGI524303:PGQ524303 OWM524303:OWU524303 OMQ524303:OMY524303 OCU524303:ODC524303 NSY524303:NTG524303 NJC524303:NJK524303 MZG524303:MZO524303 MPK524303:MPS524303 MFO524303:MFW524303 LVS524303:LWA524303 LLW524303:LME524303 LCA524303:LCI524303 KSE524303:KSM524303 KII524303:KIQ524303 JYM524303:JYU524303 JOQ524303:JOY524303 JEU524303:JFC524303 IUY524303:IVG524303 ILC524303:ILK524303 IBG524303:IBO524303 HRK524303:HRS524303 HHO524303:HHW524303 GXS524303:GYA524303 GNW524303:GOE524303 GEA524303:GEI524303 FUE524303:FUM524303 FKI524303:FKQ524303 FAM524303:FAU524303 EQQ524303:EQY524303 EGU524303:EHC524303 DWY524303:DXG524303 DNC524303:DNK524303 DDG524303:DDO524303 CTK524303:CTS524303 CJO524303:CJW524303 BZS524303:CAA524303 BPW524303:BQE524303 BGA524303:BGI524303 AWE524303:AWM524303 AMI524303:AMQ524303 ACM524303:ACU524303 SQ524303:SY524303 IU524303:JC524303 B524303:J524303 WVG458767:WVO458767 WLK458767:WLS458767 WBO458767:WBW458767 VRS458767:VSA458767 VHW458767:VIE458767 UYA458767:UYI458767 UOE458767:UOM458767 UEI458767:UEQ458767 TUM458767:TUU458767 TKQ458767:TKY458767 TAU458767:TBC458767 SQY458767:SRG458767 SHC458767:SHK458767 RXG458767:RXO458767 RNK458767:RNS458767 RDO458767:RDW458767 QTS458767:QUA458767 QJW458767:QKE458767 QAA458767:QAI458767 PQE458767:PQM458767 PGI458767:PGQ458767 OWM458767:OWU458767 OMQ458767:OMY458767 OCU458767:ODC458767 NSY458767:NTG458767 NJC458767:NJK458767 MZG458767:MZO458767 MPK458767:MPS458767 MFO458767:MFW458767 LVS458767:LWA458767 LLW458767:LME458767 LCA458767:LCI458767 KSE458767:KSM458767 KII458767:KIQ458767 JYM458767:JYU458767 JOQ458767:JOY458767 JEU458767:JFC458767 IUY458767:IVG458767 ILC458767:ILK458767 IBG458767:IBO458767 HRK458767:HRS458767 HHO458767:HHW458767 GXS458767:GYA458767 GNW458767:GOE458767 GEA458767:GEI458767 FUE458767:FUM458767 FKI458767:FKQ458767 FAM458767:FAU458767 EQQ458767:EQY458767 EGU458767:EHC458767 DWY458767:DXG458767 DNC458767:DNK458767 DDG458767:DDO458767 CTK458767:CTS458767 CJO458767:CJW458767 BZS458767:CAA458767 BPW458767:BQE458767 BGA458767:BGI458767 AWE458767:AWM458767 AMI458767:AMQ458767 ACM458767:ACU458767 SQ458767:SY458767 IU458767:JC458767 B458767:J458767 WVG393231:WVO393231 WLK393231:WLS393231 WBO393231:WBW393231 VRS393231:VSA393231 VHW393231:VIE393231 UYA393231:UYI393231 UOE393231:UOM393231 UEI393231:UEQ393231 TUM393231:TUU393231 TKQ393231:TKY393231 TAU393231:TBC393231 SQY393231:SRG393231 SHC393231:SHK393231 RXG393231:RXO393231 RNK393231:RNS393231 RDO393231:RDW393231 QTS393231:QUA393231 QJW393231:QKE393231 QAA393231:QAI393231 PQE393231:PQM393231 PGI393231:PGQ393231 OWM393231:OWU393231 OMQ393231:OMY393231 OCU393231:ODC393231 NSY393231:NTG393231 NJC393231:NJK393231 MZG393231:MZO393231 MPK393231:MPS393231 MFO393231:MFW393231 LVS393231:LWA393231 LLW393231:LME393231 LCA393231:LCI393231 KSE393231:KSM393231 KII393231:KIQ393231 JYM393231:JYU393231 JOQ393231:JOY393231 JEU393231:JFC393231 IUY393231:IVG393231 ILC393231:ILK393231 IBG393231:IBO393231 HRK393231:HRS393231 HHO393231:HHW393231 GXS393231:GYA393231 GNW393231:GOE393231 GEA393231:GEI393231 FUE393231:FUM393231 FKI393231:FKQ393231 FAM393231:FAU393231 EQQ393231:EQY393231 EGU393231:EHC393231 DWY393231:DXG393231 DNC393231:DNK393231 DDG393231:DDO393231 CTK393231:CTS393231 CJO393231:CJW393231 BZS393231:CAA393231 BPW393231:BQE393231 BGA393231:BGI393231 AWE393231:AWM393231 AMI393231:AMQ393231 ACM393231:ACU393231 SQ393231:SY393231 IU393231:JC393231 B393231:J393231 WVG327695:WVO327695 WLK327695:WLS327695 WBO327695:WBW327695 VRS327695:VSA327695 VHW327695:VIE327695 UYA327695:UYI327695 UOE327695:UOM327695 UEI327695:UEQ327695 TUM327695:TUU327695 TKQ327695:TKY327695 TAU327695:TBC327695 SQY327695:SRG327695 SHC327695:SHK327695 RXG327695:RXO327695 RNK327695:RNS327695 RDO327695:RDW327695 QTS327695:QUA327695 QJW327695:QKE327695 QAA327695:QAI327695 PQE327695:PQM327695 PGI327695:PGQ327695 OWM327695:OWU327695 OMQ327695:OMY327695 OCU327695:ODC327695 NSY327695:NTG327695 NJC327695:NJK327695 MZG327695:MZO327695 MPK327695:MPS327695 MFO327695:MFW327695 LVS327695:LWA327695 LLW327695:LME327695 LCA327695:LCI327695 KSE327695:KSM327695 KII327695:KIQ327695 JYM327695:JYU327695 JOQ327695:JOY327695 JEU327695:JFC327695 IUY327695:IVG327695 ILC327695:ILK327695 IBG327695:IBO327695 HRK327695:HRS327695 HHO327695:HHW327695 GXS327695:GYA327695 GNW327695:GOE327695 GEA327695:GEI327695 FUE327695:FUM327695 FKI327695:FKQ327695 FAM327695:FAU327695 EQQ327695:EQY327695 EGU327695:EHC327695 DWY327695:DXG327695 DNC327695:DNK327695 DDG327695:DDO327695 CTK327695:CTS327695 CJO327695:CJW327695 BZS327695:CAA327695 BPW327695:BQE327695 BGA327695:BGI327695 AWE327695:AWM327695 AMI327695:AMQ327695 ACM327695:ACU327695 SQ327695:SY327695 IU327695:JC327695 B327695:J327695 WVG262159:WVO262159 WLK262159:WLS262159 WBO262159:WBW262159 VRS262159:VSA262159 VHW262159:VIE262159 UYA262159:UYI262159 UOE262159:UOM262159 UEI262159:UEQ262159 TUM262159:TUU262159 TKQ262159:TKY262159 TAU262159:TBC262159 SQY262159:SRG262159 SHC262159:SHK262159 RXG262159:RXO262159 RNK262159:RNS262159 RDO262159:RDW262159 QTS262159:QUA262159 QJW262159:QKE262159 QAA262159:QAI262159 PQE262159:PQM262159 PGI262159:PGQ262159 OWM262159:OWU262159 OMQ262159:OMY262159 OCU262159:ODC262159 NSY262159:NTG262159 NJC262159:NJK262159 MZG262159:MZO262159 MPK262159:MPS262159 MFO262159:MFW262159 LVS262159:LWA262159 LLW262159:LME262159 LCA262159:LCI262159 KSE262159:KSM262159 KII262159:KIQ262159 JYM262159:JYU262159 JOQ262159:JOY262159 JEU262159:JFC262159 IUY262159:IVG262159 ILC262159:ILK262159 IBG262159:IBO262159 HRK262159:HRS262159 HHO262159:HHW262159 GXS262159:GYA262159 GNW262159:GOE262159 GEA262159:GEI262159 FUE262159:FUM262159 FKI262159:FKQ262159 FAM262159:FAU262159 EQQ262159:EQY262159 EGU262159:EHC262159 DWY262159:DXG262159 DNC262159:DNK262159 DDG262159:DDO262159 CTK262159:CTS262159 CJO262159:CJW262159 BZS262159:CAA262159 BPW262159:BQE262159 BGA262159:BGI262159 AWE262159:AWM262159 AMI262159:AMQ262159 ACM262159:ACU262159 SQ262159:SY262159 IU262159:JC262159 B262159:J262159 WVG196623:WVO196623 WLK196623:WLS196623 WBO196623:WBW196623 VRS196623:VSA196623 VHW196623:VIE196623 UYA196623:UYI196623 UOE196623:UOM196623 UEI196623:UEQ196623 TUM196623:TUU196623 TKQ196623:TKY196623 TAU196623:TBC196623 SQY196623:SRG196623 SHC196623:SHK196623 RXG196623:RXO196623 RNK196623:RNS196623 RDO196623:RDW196623 QTS196623:QUA196623 QJW196623:QKE196623 QAA196623:QAI196623 PQE196623:PQM196623 PGI196623:PGQ196623 OWM196623:OWU196623 OMQ196623:OMY196623 OCU196623:ODC196623 NSY196623:NTG196623 NJC196623:NJK196623 MZG196623:MZO196623 MPK196623:MPS196623 MFO196623:MFW196623 LVS196623:LWA196623 LLW196623:LME196623 LCA196623:LCI196623 KSE196623:KSM196623 KII196623:KIQ196623 JYM196623:JYU196623 JOQ196623:JOY196623 JEU196623:JFC196623 IUY196623:IVG196623 ILC196623:ILK196623 IBG196623:IBO196623 HRK196623:HRS196623 HHO196623:HHW196623 GXS196623:GYA196623 GNW196623:GOE196623 GEA196623:GEI196623 FUE196623:FUM196623 FKI196623:FKQ196623 FAM196623:FAU196623 EQQ196623:EQY196623 EGU196623:EHC196623 DWY196623:DXG196623 DNC196623:DNK196623 DDG196623:DDO196623 CTK196623:CTS196623 CJO196623:CJW196623 BZS196623:CAA196623 BPW196623:BQE196623 BGA196623:BGI196623 AWE196623:AWM196623 AMI196623:AMQ196623 ACM196623:ACU196623 SQ196623:SY196623 IU196623:JC196623 B196623:J196623 WVG131087:WVO131087 WLK131087:WLS131087 WBO131087:WBW131087 VRS131087:VSA131087 VHW131087:VIE131087 UYA131087:UYI131087 UOE131087:UOM131087 UEI131087:UEQ131087 TUM131087:TUU131087 TKQ131087:TKY131087 TAU131087:TBC131087 SQY131087:SRG131087 SHC131087:SHK131087 RXG131087:RXO131087 RNK131087:RNS131087 RDO131087:RDW131087 QTS131087:QUA131087 QJW131087:QKE131087 QAA131087:QAI131087 PQE131087:PQM131087 PGI131087:PGQ131087 OWM131087:OWU131087 OMQ131087:OMY131087 OCU131087:ODC131087 NSY131087:NTG131087 NJC131087:NJK131087 MZG131087:MZO131087 MPK131087:MPS131087 MFO131087:MFW131087 LVS131087:LWA131087 LLW131087:LME131087 LCA131087:LCI131087 KSE131087:KSM131087 KII131087:KIQ131087 JYM131087:JYU131087 JOQ131087:JOY131087 JEU131087:JFC131087 IUY131087:IVG131087 ILC131087:ILK131087 IBG131087:IBO131087 HRK131087:HRS131087 HHO131087:HHW131087 GXS131087:GYA131087 GNW131087:GOE131087 GEA131087:GEI131087 FUE131087:FUM131087 FKI131087:FKQ131087 FAM131087:FAU131087 EQQ131087:EQY131087 EGU131087:EHC131087 DWY131087:DXG131087 DNC131087:DNK131087 DDG131087:DDO131087 CTK131087:CTS131087 CJO131087:CJW131087 BZS131087:CAA131087 BPW131087:BQE131087 BGA131087:BGI131087 AWE131087:AWM131087 AMI131087:AMQ131087 ACM131087:ACU131087 SQ131087:SY131087 IU131087:JC131087 B131087:J131087 WVG65551:WVO65551 WLK65551:WLS65551 WBO65551:WBW65551 VRS65551:VSA65551 VHW65551:VIE65551 UYA65551:UYI65551 UOE65551:UOM65551 UEI65551:UEQ65551 TUM65551:TUU65551 TKQ65551:TKY65551 TAU65551:TBC65551 SQY65551:SRG65551 SHC65551:SHK65551 RXG65551:RXO65551 RNK65551:RNS65551 RDO65551:RDW65551 QTS65551:QUA65551 QJW65551:QKE65551 QAA65551:QAI65551 PQE65551:PQM65551 PGI65551:PGQ65551 OWM65551:OWU65551 OMQ65551:OMY65551 OCU65551:ODC65551 NSY65551:NTG65551 NJC65551:NJK65551 MZG65551:MZO65551 MPK65551:MPS65551 MFO65551:MFW65551 LVS65551:LWA65551 LLW65551:LME65551 LCA65551:LCI65551 KSE65551:KSM65551 KII65551:KIQ65551 JYM65551:JYU65551 JOQ65551:JOY65551 JEU65551:JFC65551 IUY65551:IVG65551 ILC65551:ILK65551 IBG65551:IBO65551 HRK65551:HRS65551 HHO65551:HHW65551 GXS65551:GYA65551 GNW65551:GOE65551 GEA65551:GEI65551 FUE65551:FUM65551 FKI65551:FKQ65551 FAM65551:FAU65551 EQQ65551:EQY65551 EGU65551:EHC65551 DWY65551:DXG65551 DNC65551:DNK65551 DDG65551:DDO65551 CTK65551:CTS65551 CJO65551:CJW65551 BZS65551:CAA65551 BPW65551:BQE65551 BGA65551:BGI65551 AWE65551:AWM65551 AMI65551:AMQ65551 ACM65551:ACU65551 SQ65551:SY65551 IU65551:JC65551 B65551:J65551 WVG15:WVO15 WLK15:WLS15 WBO15:WBW15 VRS15:VSA15 VHW15:VIE15 UYA15:UYI15 UOE15:UOM15 UEI15:UEQ15 TUM15:TUU15 TKQ15:TKY15 TAU15:TBC15 SQY15:SRG15 SHC15:SHK15 RXG15:RXO15 RNK15:RNS15 RDO15:RDW15 QTS15:QUA15 QJW15:QKE15 QAA15:QAI15 PQE15:PQM15 PGI15:PGQ15 OWM15:OWU15 OMQ15:OMY15 OCU15:ODC15 NSY15:NTG15 NJC15:NJK15 MZG15:MZO15 MPK15:MPS15 MFO15:MFW15 LVS15:LWA15 LLW15:LME15 LCA15:LCI15 KSE15:KSM15 KII15:KIQ15 JYM15:JYU15 JOQ15:JOY15 JEU15:JFC15 IUY15:IVG15 ILC15:ILK15 IBG15:IBO15 HRK15:HRS15 HHO15:HHW15 GXS15:GYA15 GNW15:GOE15 GEA15:GEI15 FUE15:FUM15 FKI15:FKQ15 FAM15:FAU15 EQQ15:EQY15 EGU15:EHC15 DWY15:DXG15 DNC15:DNK15 DDG15:DDO15 CTK15:CTS15 CJO15:CJW15 BZS15:CAA15 BPW15:BQE15 BGA15:BGI15 AWE15:AWM15 AMI15:AMQ15 ACM15:ACU15 SQ15:SY15 IU15:JC15" xr:uid="{267CF81C-9CDD-4CA0-B35B-EF6570A63B27}">
      <formula1>$BI$28:$BI$32</formula1>
    </dataValidation>
    <dataValidation type="list" allowBlank="1" showInputMessage="1" showErrorMessage="1" sqref="U14:AA14 WVZ983054:WWF983054 WMD983054:WMJ983054 WCH983054:WCN983054 VSL983054:VSR983054 VIP983054:VIV983054 UYT983054:UYZ983054 UOX983054:UPD983054 UFB983054:UFH983054 TVF983054:TVL983054 TLJ983054:TLP983054 TBN983054:TBT983054 SRR983054:SRX983054 SHV983054:SIB983054 RXZ983054:RYF983054 ROD983054:ROJ983054 REH983054:REN983054 QUL983054:QUR983054 QKP983054:QKV983054 QAT983054:QAZ983054 PQX983054:PRD983054 PHB983054:PHH983054 OXF983054:OXL983054 ONJ983054:ONP983054 ODN983054:ODT983054 NTR983054:NTX983054 NJV983054:NKB983054 MZZ983054:NAF983054 MQD983054:MQJ983054 MGH983054:MGN983054 LWL983054:LWR983054 LMP983054:LMV983054 LCT983054:LCZ983054 KSX983054:KTD983054 KJB983054:KJH983054 JZF983054:JZL983054 JPJ983054:JPP983054 JFN983054:JFT983054 IVR983054:IVX983054 ILV983054:IMB983054 IBZ983054:ICF983054 HSD983054:HSJ983054 HIH983054:HIN983054 GYL983054:GYR983054 GOP983054:GOV983054 GET983054:GEZ983054 FUX983054:FVD983054 FLB983054:FLH983054 FBF983054:FBL983054 ERJ983054:ERP983054 EHN983054:EHT983054 DXR983054:DXX983054 DNV983054:DOB983054 DDZ983054:DEF983054 CUD983054:CUJ983054 CKH983054:CKN983054 CAL983054:CAR983054 BQP983054:BQV983054 BGT983054:BGZ983054 AWX983054:AXD983054 ANB983054:ANH983054 ADF983054:ADL983054 TJ983054:TP983054 JN983054:JT983054 U983054:AA983054 WVZ917518:WWF917518 WMD917518:WMJ917518 WCH917518:WCN917518 VSL917518:VSR917518 VIP917518:VIV917518 UYT917518:UYZ917518 UOX917518:UPD917518 UFB917518:UFH917518 TVF917518:TVL917518 TLJ917518:TLP917518 TBN917518:TBT917518 SRR917518:SRX917518 SHV917518:SIB917518 RXZ917518:RYF917518 ROD917518:ROJ917518 REH917518:REN917518 QUL917518:QUR917518 QKP917518:QKV917518 QAT917518:QAZ917518 PQX917518:PRD917518 PHB917518:PHH917518 OXF917518:OXL917518 ONJ917518:ONP917518 ODN917518:ODT917518 NTR917518:NTX917518 NJV917518:NKB917518 MZZ917518:NAF917518 MQD917518:MQJ917518 MGH917518:MGN917518 LWL917518:LWR917518 LMP917518:LMV917518 LCT917518:LCZ917518 KSX917518:KTD917518 KJB917518:KJH917518 JZF917518:JZL917518 JPJ917518:JPP917518 JFN917518:JFT917518 IVR917518:IVX917518 ILV917518:IMB917518 IBZ917518:ICF917518 HSD917518:HSJ917518 HIH917518:HIN917518 GYL917518:GYR917518 GOP917518:GOV917518 GET917518:GEZ917518 FUX917518:FVD917518 FLB917518:FLH917518 FBF917518:FBL917518 ERJ917518:ERP917518 EHN917518:EHT917518 DXR917518:DXX917518 DNV917518:DOB917518 DDZ917518:DEF917518 CUD917518:CUJ917518 CKH917518:CKN917518 CAL917518:CAR917518 BQP917518:BQV917518 BGT917518:BGZ917518 AWX917518:AXD917518 ANB917518:ANH917518 ADF917518:ADL917518 TJ917518:TP917518 JN917518:JT917518 U917518:AA917518 WVZ851982:WWF851982 WMD851982:WMJ851982 WCH851982:WCN851982 VSL851982:VSR851982 VIP851982:VIV851982 UYT851982:UYZ851982 UOX851982:UPD851982 UFB851982:UFH851982 TVF851982:TVL851982 TLJ851982:TLP851982 TBN851982:TBT851982 SRR851982:SRX851982 SHV851982:SIB851982 RXZ851982:RYF851982 ROD851982:ROJ851982 REH851982:REN851982 QUL851982:QUR851982 QKP851982:QKV851982 QAT851982:QAZ851982 PQX851982:PRD851982 PHB851982:PHH851982 OXF851982:OXL851982 ONJ851982:ONP851982 ODN851982:ODT851982 NTR851982:NTX851982 NJV851982:NKB851982 MZZ851982:NAF851982 MQD851982:MQJ851982 MGH851982:MGN851982 LWL851982:LWR851982 LMP851982:LMV851982 LCT851982:LCZ851982 KSX851982:KTD851982 KJB851982:KJH851982 JZF851982:JZL851982 JPJ851982:JPP851982 JFN851982:JFT851982 IVR851982:IVX851982 ILV851982:IMB851982 IBZ851982:ICF851982 HSD851982:HSJ851982 HIH851982:HIN851982 GYL851982:GYR851982 GOP851982:GOV851982 GET851982:GEZ851982 FUX851982:FVD851982 FLB851982:FLH851982 FBF851982:FBL851982 ERJ851982:ERP851982 EHN851982:EHT851982 DXR851982:DXX851982 DNV851982:DOB851982 DDZ851982:DEF851982 CUD851982:CUJ851982 CKH851982:CKN851982 CAL851982:CAR851982 BQP851982:BQV851982 BGT851982:BGZ851982 AWX851982:AXD851982 ANB851982:ANH851982 ADF851982:ADL851982 TJ851982:TP851982 JN851982:JT851982 U851982:AA851982 WVZ786446:WWF786446 WMD786446:WMJ786446 WCH786446:WCN786446 VSL786446:VSR786446 VIP786446:VIV786446 UYT786446:UYZ786446 UOX786446:UPD786446 UFB786446:UFH786446 TVF786446:TVL786446 TLJ786446:TLP786446 TBN786446:TBT786446 SRR786446:SRX786446 SHV786446:SIB786446 RXZ786446:RYF786446 ROD786446:ROJ786446 REH786446:REN786446 QUL786446:QUR786446 QKP786446:QKV786446 QAT786446:QAZ786446 PQX786446:PRD786446 PHB786446:PHH786446 OXF786446:OXL786446 ONJ786446:ONP786446 ODN786446:ODT786446 NTR786446:NTX786446 NJV786446:NKB786446 MZZ786446:NAF786446 MQD786446:MQJ786446 MGH786446:MGN786446 LWL786446:LWR786446 LMP786446:LMV786446 LCT786446:LCZ786446 KSX786446:KTD786446 KJB786446:KJH786446 JZF786446:JZL786446 JPJ786446:JPP786446 JFN786446:JFT786446 IVR786446:IVX786446 ILV786446:IMB786446 IBZ786446:ICF786446 HSD786446:HSJ786446 HIH786446:HIN786446 GYL786446:GYR786446 GOP786446:GOV786446 GET786446:GEZ786446 FUX786446:FVD786446 FLB786446:FLH786446 FBF786446:FBL786446 ERJ786446:ERP786446 EHN786446:EHT786446 DXR786446:DXX786446 DNV786446:DOB786446 DDZ786446:DEF786446 CUD786446:CUJ786446 CKH786446:CKN786446 CAL786446:CAR786446 BQP786446:BQV786446 BGT786446:BGZ786446 AWX786446:AXD786446 ANB786446:ANH786446 ADF786446:ADL786446 TJ786446:TP786446 JN786446:JT786446 U786446:AA786446 WVZ720910:WWF720910 WMD720910:WMJ720910 WCH720910:WCN720910 VSL720910:VSR720910 VIP720910:VIV720910 UYT720910:UYZ720910 UOX720910:UPD720910 UFB720910:UFH720910 TVF720910:TVL720910 TLJ720910:TLP720910 TBN720910:TBT720910 SRR720910:SRX720910 SHV720910:SIB720910 RXZ720910:RYF720910 ROD720910:ROJ720910 REH720910:REN720910 QUL720910:QUR720910 QKP720910:QKV720910 QAT720910:QAZ720910 PQX720910:PRD720910 PHB720910:PHH720910 OXF720910:OXL720910 ONJ720910:ONP720910 ODN720910:ODT720910 NTR720910:NTX720910 NJV720910:NKB720910 MZZ720910:NAF720910 MQD720910:MQJ720910 MGH720910:MGN720910 LWL720910:LWR720910 LMP720910:LMV720910 LCT720910:LCZ720910 KSX720910:KTD720910 KJB720910:KJH720910 JZF720910:JZL720910 JPJ720910:JPP720910 JFN720910:JFT720910 IVR720910:IVX720910 ILV720910:IMB720910 IBZ720910:ICF720910 HSD720910:HSJ720910 HIH720910:HIN720910 GYL720910:GYR720910 GOP720910:GOV720910 GET720910:GEZ720910 FUX720910:FVD720910 FLB720910:FLH720910 FBF720910:FBL720910 ERJ720910:ERP720910 EHN720910:EHT720910 DXR720910:DXX720910 DNV720910:DOB720910 DDZ720910:DEF720910 CUD720910:CUJ720910 CKH720910:CKN720910 CAL720910:CAR720910 BQP720910:BQV720910 BGT720910:BGZ720910 AWX720910:AXD720910 ANB720910:ANH720910 ADF720910:ADL720910 TJ720910:TP720910 JN720910:JT720910 U720910:AA720910 WVZ655374:WWF655374 WMD655374:WMJ655374 WCH655374:WCN655374 VSL655374:VSR655374 VIP655374:VIV655374 UYT655374:UYZ655374 UOX655374:UPD655374 UFB655374:UFH655374 TVF655374:TVL655374 TLJ655374:TLP655374 TBN655374:TBT655374 SRR655374:SRX655374 SHV655374:SIB655374 RXZ655374:RYF655374 ROD655374:ROJ655374 REH655374:REN655374 QUL655374:QUR655374 QKP655374:QKV655374 QAT655374:QAZ655374 PQX655374:PRD655374 PHB655374:PHH655374 OXF655374:OXL655374 ONJ655374:ONP655374 ODN655374:ODT655374 NTR655374:NTX655374 NJV655374:NKB655374 MZZ655374:NAF655374 MQD655374:MQJ655374 MGH655374:MGN655374 LWL655374:LWR655374 LMP655374:LMV655374 LCT655374:LCZ655374 KSX655374:KTD655374 KJB655374:KJH655374 JZF655374:JZL655374 JPJ655374:JPP655374 JFN655374:JFT655374 IVR655374:IVX655374 ILV655374:IMB655374 IBZ655374:ICF655374 HSD655374:HSJ655374 HIH655374:HIN655374 GYL655374:GYR655374 GOP655374:GOV655374 GET655374:GEZ655374 FUX655374:FVD655374 FLB655374:FLH655374 FBF655374:FBL655374 ERJ655374:ERP655374 EHN655374:EHT655374 DXR655374:DXX655374 DNV655374:DOB655374 DDZ655374:DEF655374 CUD655374:CUJ655374 CKH655374:CKN655374 CAL655374:CAR655374 BQP655374:BQV655374 BGT655374:BGZ655374 AWX655374:AXD655374 ANB655374:ANH655374 ADF655374:ADL655374 TJ655374:TP655374 JN655374:JT655374 U655374:AA655374 WVZ589838:WWF589838 WMD589838:WMJ589838 WCH589838:WCN589838 VSL589838:VSR589838 VIP589838:VIV589838 UYT589838:UYZ589838 UOX589838:UPD589838 UFB589838:UFH589838 TVF589838:TVL589838 TLJ589838:TLP589838 TBN589838:TBT589838 SRR589838:SRX589838 SHV589838:SIB589838 RXZ589838:RYF589838 ROD589838:ROJ589838 REH589838:REN589838 QUL589838:QUR589838 QKP589838:QKV589838 QAT589838:QAZ589838 PQX589838:PRD589838 PHB589838:PHH589838 OXF589838:OXL589838 ONJ589838:ONP589838 ODN589838:ODT589838 NTR589838:NTX589838 NJV589838:NKB589838 MZZ589838:NAF589838 MQD589838:MQJ589838 MGH589838:MGN589838 LWL589838:LWR589838 LMP589838:LMV589838 LCT589838:LCZ589838 KSX589838:KTD589838 KJB589838:KJH589838 JZF589838:JZL589838 JPJ589838:JPP589838 JFN589838:JFT589838 IVR589838:IVX589838 ILV589838:IMB589838 IBZ589838:ICF589838 HSD589838:HSJ589838 HIH589838:HIN589838 GYL589838:GYR589838 GOP589838:GOV589838 GET589838:GEZ589838 FUX589838:FVD589838 FLB589838:FLH589838 FBF589838:FBL589838 ERJ589838:ERP589838 EHN589838:EHT589838 DXR589838:DXX589838 DNV589838:DOB589838 DDZ589838:DEF589838 CUD589838:CUJ589838 CKH589838:CKN589838 CAL589838:CAR589838 BQP589838:BQV589838 BGT589838:BGZ589838 AWX589838:AXD589838 ANB589838:ANH589838 ADF589838:ADL589838 TJ589838:TP589838 JN589838:JT589838 U589838:AA589838 WVZ524302:WWF524302 WMD524302:WMJ524302 WCH524302:WCN524302 VSL524302:VSR524302 VIP524302:VIV524302 UYT524302:UYZ524302 UOX524302:UPD524302 UFB524302:UFH524302 TVF524302:TVL524302 TLJ524302:TLP524302 TBN524302:TBT524302 SRR524302:SRX524302 SHV524302:SIB524302 RXZ524302:RYF524302 ROD524302:ROJ524302 REH524302:REN524302 QUL524302:QUR524302 QKP524302:QKV524302 QAT524302:QAZ524302 PQX524302:PRD524302 PHB524302:PHH524302 OXF524302:OXL524302 ONJ524302:ONP524302 ODN524302:ODT524302 NTR524302:NTX524302 NJV524302:NKB524302 MZZ524302:NAF524302 MQD524302:MQJ524302 MGH524302:MGN524302 LWL524302:LWR524302 LMP524302:LMV524302 LCT524302:LCZ524302 KSX524302:KTD524302 KJB524302:KJH524302 JZF524302:JZL524302 JPJ524302:JPP524302 JFN524302:JFT524302 IVR524302:IVX524302 ILV524302:IMB524302 IBZ524302:ICF524302 HSD524302:HSJ524302 HIH524302:HIN524302 GYL524302:GYR524302 GOP524302:GOV524302 GET524302:GEZ524302 FUX524302:FVD524302 FLB524302:FLH524302 FBF524302:FBL524302 ERJ524302:ERP524302 EHN524302:EHT524302 DXR524302:DXX524302 DNV524302:DOB524302 DDZ524302:DEF524302 CUD524302:CUJ524302 CKH524302:CKN524302 CAL524302:CAR524302 BQP524302:BQV524302 BGT524302:BGZ524302 AWX524302:AXD524302 ANB524302:ANH524302 ADF524302:ADL524302 TJ524302:TP524302 JN524302:JT524302 U524302:AA524302 WVZ458766:WWF458766 WMD458766:WMJ458766 WCH458766:WCN458766 VSL458766:VSR458766 VIP458766:VIV458766 UYT458766:UYZ458766 UOX458766:UPD458766 UFB458766:UFH458766 TVF458766:TVL458766 TLJ458766:TLP458766 TBN458766:TBT458766 SRR458766:SRX458766 SHV458766:SIB458766 RXZ458766:RYF458766 ROD458766:ROJ458766 REH458766:REN458766 QUL458766:QUR458766 QKP458766:QKV458766 QAT458766:QAZ458766 PQX458766:PRD458766 PHB458766:PHH458766 OXF458766:OXL458766 ONJ458766:ONP458766 ODN458766:ODT458766 NTR458766:NTX458766 NJV458766:NKB458766 MZZ458766:NAF458766 MQD458766:MQJ458766 MGH458766:MGN458766 LWL458766:LWR458766 LMP458766:LMV458766 LCT458766:LCZ458766 KSX458766:KTD458766 KJB458766:KJH458766 JZF458766:JZL458766 JPJ458766:JPP458766 JFN458766:JFT458766 IVR458766:IVX458766 ILV458766:IMB458766 IBZ458766:ICF458766 HSD458766:HSJ458766 HIH458766:HIN458766 GYL458766:GYR458766 GOP458766:GOV458766 GET458766:GEZ458766 FUX458766:FVD458766 FLB458766:FLH458766 FBF458766:FBL458766 ERJ458766:ERP458766 EHN458766:EHT458766 DXR458766:DXX458766 DNV458766:DOB458766 DDZ458766:DEF458766 CUD458766:CUJ458766 CKH458766:CKN458766 CAL458766:CAR458766 BQP458766:BQV458766 BGT458766:BGZ458766 AWX458766:AXD458766 ANB458766:ANH458766 ADF458766:ADL458766 TJ458766:TP458766 JN458766:JT458766 U458766:AA458766 WVZ393230:WWF393230 WMD393230:WMJ393230 WCH393230:WCN393230 VSL393230:VSR393230 VIP393230:VIV393230 UYT393230:UYZ393230 UOX393230:UPD393230 UFB393230:UFH393230 TVF393230:TVL393230 TLJ393230:TLP393230 TBN393230:TBT393230 SRR393230:SRX393230 SHV393230:SIB393230 RXZ393230:RYF393230 ROD393230:ROJ393230 REH393230:REN393230 QUL393230:QUR393230 QKP393230:QKV393230 QAT393230:QAZ393230 PQX393230:PRD393230 PHB393230:PHH393230 OXF393230:OXL393230 ONJ393230:ONP393230 ODN393230:ODT393230 NTR393230:NTX393230 NJV393230:NKB393230 MZZ393230:NAF393230 MQD393230:MQJ393230 MGH393230:MGN393230 LWL393230:LWR393230 LMP393230:LMV393230 LCT393230:LCZ393230 KSX393230:KTD393230 KJB393230:KJH393230 JZF393230:JZL393230 JPJ393230:JPP393230 JFN393230:JFT393230 IVR393230:IVX393230 ILV393230:IMB393230 IBZ393230:ICF393230 HSD393230:HSJ393230 HIH393230:HIN393230 GYL393230:GYR393230 GOP393230:GOV393230 GET393230:GEZ393230 FUX393230:FVD393230 FLB393230:FLH393230 FBF393230:FBL393230 ERJ393230:ERP393230 EHN393230:EHT393230 DXR393230:DXX393230 DNV393230:DOB393230 DDZ393230:DEF393230 CUD393230:CUJ393230 CKH393230:CKN393230 CAL393230:CAR393230 BQP393230:BQV393230 BGT393230:BGZ393230 AWX393230:AXD393230 ANB393230:ANH393230 ADF393230:ADL393230 TJ393230:TP393230 JN393230:JT393230 U393230:AA393230 WVZ327694:WWF327694 WMD327694:WMJ327694 WCH327694:WCN327694 VSL327694:VSR327694 VIP327694:VIV327694 UYT327694:UYZ327694 UOX327694:UPD327694 UFB327694:UFH327694 TVF327694:TVL327694 TLJ327694:TLP327694 TBN327694:TBT327694 SRR327694:SRX327694 SHV327694:SIB327694 RXZ327694:RYF327694 ROD327694:ROJ327694 REH327694:REN327694 QUL327694:QUR327694 QKP327694:QKV327694 QAT327694:QAZ327694 PQX327694:PRD327694 PHB327694:PHH327694 OXF327694:OXL327694 ONJ327694:ONP327694 ODN327694:ODT327694 NTR327694:NTX327694 NJV327694:NKB327694 MZZ327694:NAF327694 MQD327694:MQJ327694 MGH327694:MGN327694 LWL327694:LWR327694 LMP327694:LMV327694 LCT327694:LCZ327694 KSX327694:KTD327694 KJB327694:KJH327694 JZF327694:JZL327694 JPJ327694:JPP327694 JFN327694:JFT327694 IVR327694:IVX327694 ILV327694:IMB327694 IBZ327694:ICF327694 HSD327694:HSJ327694 HIH327694:HIN327694 GYL327694:GYR327694 GOP327694:GOV327694 GET327694:GEZ327694 FUX327694:FVD327694 FLB327694:FLH327694 FBF327694:FBL327694 ERJ327694:ERP327694 EHN327694:EHT327694 DXR327694:DXX327694 DNV327694:DOB327694 DDZ327694:DEF327694 CUD327694:CUJ327694 CKH327694:CKN327694 CAL327694:CAR327694 BQP327694:BQV327694 BGT327694:BGZ327694 AWX327694:AXD327694 ANB327694:ANH327694 ADF327694:ADL327694 TJ327694:TP327694 JN327694:JT327694 U327694:AA327694 WVZ262158:WWF262158 WMD262158:WMJ262158 WCH262158:WCN262158 VSL262158:VSR262158 VIP262158:VIV262158 UYT262158:UYZ262158 UOX262158:UPD262158 UFB262158:UFH262158 TVF262158:TVL262158 TLJ262158:TLP262158 TBN262158:TBT262158 SRR262158:SRX262158 SHV262158:SIB262158 RXZ262158:RYF262158 ROD262158:ROJ262158 REH262158:REN262158 QUL262158:QUR262158 QKP262158:QKV262158 QAT262158:QAZ262158 PQX262158:PRD262158 PHB262158:PHH262158 OXF262158:OXL262158 ONJ262158:ONP262158 ODN262158:ODT262158 NTR262158:NTX262158 NJV262158:NKB262158 MZZ262158:NAF262158 MQD262158:MQJ262158 MGH262158:MGN262158 LWL262158:LWR262158 LMP262158:LMV262158 LCT262158:LCZ262158 KSX262158:KTD262158 KJB262158:KJH262158 JZF262158:JZL262158 JPJ262158:JPP262158 JFN262158:JFT262158 IVR262158:IVX262158 ILV262158:IMB262158 IBZ262158:ICF262158 HSD262158:HSJ262158 HIH262158:HIN262158 GYL262158:GYR262158 GOP262158:GOV262158 GET262158:GEZ262158 FUX262158:FVD262158 FLB262158:FLH262158 FBF262158:FBL262158 ERJ262158:ERP262158 EHN262158:EHT262158 DXR262158:DXX262158 DNV262158:DOB262158 DDZ262158:DEF262158 CUD262158:CUJ262158 CKH262158:CKN262158 CAL262158:CAR262158 BQP262158:BQV262158 BGT262158:BGZ262158 AWX262158:AXD262158 ANB262158:ANH262158 ADF262158:ADL262158 TJ262158:TP262158 JN262158:JT262158 U262158:AA262158 WVZ196622:WWF196622 WMD196622:WMJ196622 WCH196622:WCN196622 VSL196622:VSR196622 VIP196622:VIV196622 UYT196622:UYZ196622 UOX196622:UPD196622 UFB196622:UFH196622 TVF196622:TVL196622 TLJ196622:TLP196622 TBN196622:TBT196622 SRR196622:SRX196622 SHV196622:SIB196622 RXZ196622:RYF196622 ROD196622:ROJ196622 REH196622:REN196622 QUL196622:QUR196622 QKP196622:QKV196622 QAT196622:QAZ196622 PQX196622:PRD196622 PHB196622:PHH196622 OXF196622:OXL196622 ONJ196622:ONP196622 ODN196622:ODT196622 NTR196622:NTX196622 NJV196622:NKB196622 MZZ196622:NAF196622 MQD196622:MQJ196622 MGH196622:MGN196622 LWL196622:LWR196622 LMP196622:LMV196622 LCT196622:LCZ196622 KSX196622:KTD196622 KJB196622:KJH196622 JZF196622:JZL196622 JPJ196622:JPP196622 JFN196622:JFT196622 IVR196622:IVX196622 ILV196622:IMB196622 IBZ196622:ICF196622 HSD196622:HSJ196622 HIH196622:HIN196622 GYL196622:GYR196622 GOP196622:GOV196622 GET196622:GEZ196622 FUX196622:FVD196622 FLB196622:FLH196622 FBF196622:FBL196622 ERJ196622:ERP196622 EHN196622:EHT196622 DXR196622:DXX196622 DNV196622:DOB196622 DDZ196622:DEF196622 CUD196622:CUJ196622 CKH196622:CKN196622 CAL196622:CAR196622 BQP196622:BQV196622 BGT196622:BGZ196622 AWX196622:AXD196622 ANB196622:ANH196622 ADF196622:ADL196622 TJ196622:TP196622 JN196622:JT196622 U196622:AA196622 WVZ131086:WWF131086 WMD131086:WMJ131086 WCH131086:WCN131086 VSL131086:VSR131086 VIP131086:VIV131086 UYT131086:UYZ131086 UOX131086:UPD131086 UFB131086:UFH131086 TVF131086:TVL131086 TLJ131086:TLP131086 TBN131086:TBT131086 SRR131086:SRX131086 SHV131086:SIB131086 RXZ131086:RYF131086 ROD131086:ROJ131086 REH131086:REN131086 QUL131086:QUR131086 QKP131086:QKV131086 QAT131086:QAZ131086 PQX131086:PRD131086 PHB131086:PHH131086 OXF131086:OXL131086 ONJ131086:ONP131086 ODN131086:ODT131086 NTR131086:NTX131086 NJV131086:NKB131086 MZZ131086:NAF131086 MQD131086:MQJ131086 MGH131086:MGN131086 LWL131086:LWR131086 LMP131086:LMV131086 LCT131086:LCZ131086 KSX131086:KTD131086 KJB131086:KJH131086 JZF131086:JZL131086 JPJ131086:JPP131086 JFN131086:JFT131086 IVR131086:IVX131086 ILV131086:IMB131086 IBZ131086:ICF131086 HSD131086:HSJ131086 HIH131086:HIN131086 GYL131086:GYR131086 GOP131086:GOV131086 GET131086:GEZ131086 FUX131086:FVD131086 FLB131086:FLH131086 FBF131086:FBL131086 ERJ131086:ERP131086 EHN131086:EHT131086 DXR131086:DXX131086 DNV131086:DOB131086 DDZ131086:DEF131086 CUD131086:CUJ131086 CKH131086:CKN131086 CAL131086:CAR131086 BQP131086:BQV131086 BGT131086:BGZ131086 AWX131086:AXD131086 ANB131086:ANH131086 ADF131086:ADL131086 TJ131086:TP131086 JN131086:JT131086 U131086:AA131086 WVZ65550:WWF65550 WMD65550:WMJ65550 WCH65550:WCN65550 VSL65550:VSR65550 VIP65550:VIV65550 UYT65550:UYZ65550 UOX65550:UPD65550 UFB65550:UFH65550 TVF65550:TVL65550 TLJ65550:TLP65550 TBN65550:TBT65550 SRR65550:SRX65550 SHV65550:SIB65550 RXZ65550:RYF65550 ROD65550:ROJ65550 REH65550:REN65550 QUL65550:QUR65550 QKP65550:QKV65550 QAT65550:QAZ65550 PQX65550:PRD65550 PHB65550:PHH65550 OXF65550:OXL65550 ONJ65550:ONP65550 ODN65550:ODT65550 NTR65550:NTX65550 NJV65550:NKB65550 MZZ65550:NAF65550 MQD65550:MQJ65550 MGH65550:MGN65550 LWL65550:LWR65550 LMP65550:LMV65550 LCT65550:LCZ65550 KSX65550:KTD65550 KJB65550:KJH65550 JZF65550:JZL65550 JPJ65550:JPP65550 JFN65550:JFT65550 IVR65550:IVX65550 ILV65550:IMB65550 IBZ65550:ICF65550 HSD65550:HSJ65550 HIH65550:HIN65550 GYL65550:GYR65550 GOP65550:GOV65550 GET65550:GEZ65550 FUX65550:FVD65550 FLB65550:FLH65550 FBF65550:FBL65550 ERJ65550:ERP65550 EHN65550:EHT65550 DXR65550:DXX65550 DNV65550:DOB65550 DDZ65550:DEF65550 CUD65550:CUJ65550 CKH65550:CKN65550 CAL65550:CAR65550 BQP65550:BQV65550 BGT65550:BGZ65550 AWX65550:AXD65550 ANB65550:ANH65550 ADF65550:ADL65550 TJ65550:TP65550 JN65550:JT65550 U65550:AA65550 WVZ14:WWF14 WMD14:WMJ14 WCH14:WCN14 VSL14:VSR14 VIP14:VIV14 UYT14:UYZ14 UOX14:UPD14 UFB14:UFH14 TVF14:TVL14 TLJ14:TLP14 TBN14:TBT14 SRR14:SRX14 SHV14:SIB14 RXZ14:RYF14 ROD14:ROJ14 REH14:REN14 QUL14:QUR14 QKP14:QKV14 QAT14:QAZ14 PQX14:PRD14 PHB14:PHH14 OXF14:OXL14 ONJ14:ONP14 ODN14:ODT14 NTR14:NTX14 NJV14:NKB14 MZZ14:NAF14 MQD14:MQJ14 MGH14:MGN14 LWL14:LWR14 LMP14:LMV14 LCT14:LCZ14 KSX14:KTD14 KJB14:KJH14 JZF14:JZL14 JPJ14:JPP14 JFN14:JFT14 IVR14:IVX14 ILV14:IMB14 IBZ14:ICF14 HSD14:HSJ14 HIH14:HIN14 GYL14:GYR14 GOP14:GOV14 GET14:GEZ14 FUX14:FVD14 FLB14:FLH14 FBF14:FBL14 ERJ14:ERP14 EHN14:EHT14 DXR14:DXX14 DNV14:DOB14 DDZ14:DEF14 CUD14:CUJ14 CKH14:CKN14 CAL14:CAR14 BQP14:BQV14 BGT14:BGZ14 AWX14:AXD14 ANB14:ANH14 ADF14:ADL14 TJ14:TP14 JN14:JT14" xr:uid="{719D01CF-557B-40C8-B529-2E206F7B4EDB}">
      <formula1>$BI$29:$BI$33</formula1>
    </dataValidation>
    <dataValidation type="list" allowBlank="1" showInputMessage="1" showErrorMessage="1" sqref="WWC983061:WWE983061 WMG983061:WMI983061 WCK983061:WCM983061 VSO983061:VSQ983061 VIS983061:VIU983061 UYW983061:UYY983061 UPA983061:UPC983061 UFE983061:UFG983061 TVI983061:TVK983061 TLM983061:TLO983061 TBQ983061:TBS983061 SRU983061:SRW983061 SHY983061:SIA983061 RYC983061:RYE983061 ROG983061:ROI983061 REK983061:REM983061 QUO983061:QUQ983061 QKS983061:QKU983061 QAW983061:QAY983061 PRA983061:PRC983061 PHE983061:PHG983061 OXI983061:OXK983061 ONM983061:ONO983061 ODQ983061:ODS983061 NTU983061:NTW983061 NJY983061:NKA983061 NAC983061:NAE983061 MQG983061:MQI983061 MGK983061:MGM983061 LWO983061:LWQ983061 LMS983061:LMU983061 LCW983061:LCY983061 KTA983061:KTC983061 KJE983061:KJG983061 JZI983061:JZK983061 JPM983061:JPO983061 JFQ983061:JFS983061 IVU983061:IVW983061 ILY983061:IMA983061 ICC983061:ICE983061 HSG983061:HSI983061 HIK983061:HIM983061 GYO983061:GYQ983061 GOS983061:GOU983061 GEW983061:GEY983061 FVA983061:FVC983061 FLE983061:FLG983061 FBI983061:FBK983061 ERM983061:ERO983061 EHQ983061:EHS983061 DXU983061:DXW983061 DNY983061:DOA983061 DEC983061:DEE983061 CUG983061:CUI983061 CKK983061:CKM983061 CAO983061:CAQ983061 BQS983061:BQU983061 BGW983061:BGY983061 AXA983061:AXC983061 ANE983061:ANG983061 ADI983061:ADK983061 TM983061:TO983061 JQ983061:JS983061 X983061:Z983061 WWC917525:WWE917525 WMG917525:WMI917525 WCK917525:WCM917525 VSO917525:VSQ917525 VIS917525:VIU917525 UYW917525:UYY917525 UPA917525:UPC917525 UFE917525:UFG917525 TVI917525:TVK917525 TLM917525:TLO917525 TBQ917525:TBS917525 SRU917525:SRW917525 SHY917525:SIA917525 RYC917525:RYE917525 ROG917525:ROI917525 REK917525:REM917525 QUO917525:QUQ917525 QKS917525:QKU917525 QAW917525:QAY917525 PRA917525:PRC917525 PHE917525:PHG917525 OXI917525:OXK917525 ONM917525:ONO917525 ODQ917525:ODS917525 NTU917525:NTW917525 NJY917525:NKA917525 NAC917525:NAE917525 MQG917525:MQI917525 MGK917525:MGM917525 LWO917525:LWQ917525 LMS917525:LMU917525 LCW917525:LCY917525 KTA917525:KTC917525 KJE917525:KJG917525 JZI917525:JZK917525 JPM917525:JPO917525 JFQ917525:JFS917525 IVU917525:IVW917525 ILY917525:IMA917525 ICC917525:ICE917525 HSG917525:HSI917525 HIK917525:HIM917525 GYO917525:GYQ917525 GOS917525:GOU917525 GEW917525:GEY917525 FVA917525:FVC917525 FLE917525:FLG917525 FBI917525:FBK917525 ERM917525:ERO917525 EHQ917525:EHS917525 DXU917525:DXW917525 DNY917525:DOA917525 DEC917525:DEE917525 CUG917525:CUI917525 CKK917525:CKM917525 CAO917525:CAQ917525 BQS917525:BQU917525 BGW917525:BGY917525 AXA917525:AXC917525 ANE917525:ANG917525 ADI917525:ADK917525 TM917525:TO917525 JQ917525:JS917525 X917525:Z917525 WWC851989:WWE851989 WMG851989:WMI851989 WCK851989:WCM851989 VSO851989:VSQ851989 VIS851989:VIU851989 UYW851989:UYY851989 UPA851989:UPC851989 UFE851989:UFG851989 TVI851989:TVK851989 TLM851989:TLO851989 TBQ851989:TBS851989 SRU851989:SRW851989 SHY851989:SIA851989 RYC851989:RYE851989 ROG851989:ROI851989 REK851989:REM851989 QUO851989:QUQ851989 QKS851989:QKU851989 QAW851989:QAY851989 PRA851989:PRC851989 PHE851989:PHG851989 OXI851989:OXK851989 ONM851989:ONO851989 ODQ851989:ODS851989 NTU851989:NTW851989 NJY851989:NKA851989 NAC851989:NAE851989 MQG851989:MQI851989 MGK851989:MGM851989 LWO851989:LWQ851989 LMS851989:LMU851989 LCW851989:LCY851989 KTA851989:KTC851989 KJE851989:KJG851989 JZI851989:JZK851989 JPM851989:JPO851989 JFQ851989:JFS851989 IVU851989:IVW851989 ILY851989:IMA851989 ICC851989:ICE851989 HSG851989:HSI851989 HIK851989:HIM851989 GYO851989:GYQ851989 GOS851989:GOU851989 GEW851989:GEY851989 FVA851989:FVC851989 FLE851989:FLG851989 FBI851989:FBK851989 ERM851989:ERO851989 EHQ851989:EHS851989 DXU851989:DXW851989 DNY851989:DOA851989 DEC851989:DEE851989 CUG851989:CUI851989 CKK851989:CKM851989 CAO851989:CAQ851989 BQS851989:BQU851989 BGW851989:BGY851989 AXA851989:AXC851989 ANE851989:ANG851989 ADI851989:ADK851989 TM851989:TO851989 JQ851989:JS851989 X851989:Z851989 WWC786453:WWE786453 WMG786453:WMI786453 WCK786453:WCM786453 VSO786453:VSQ786453 VIS786453:VIU786453 UYW786453:UYY786453 UPA786453:UPC786453 UFE786453:UFG786453 TVI786453:TVK786453 TLM786453:TLO786453 TBQ786453:TBS786453 SRU786453:SRW786453 SHY786453:SIA786453 RYC786453:RYE786453 ROG786453:ROI786453 REK786453:REM786453 QUO786453:QUQ786453 QKS786453:QKU786453 QAW786453:QAY786453 PRA786453:PRC786453 PHE786453:PHG786453 OXI786453:OXK786453 ONM786453:ONO786453 ODQ786453:ODS786453 NTU786453:NTW786453 NJY786453:NKA786453 NAC786453:NAE786453 MQG786453:MQI786453 MGK786453:MGM786453 LWO786453:LWQ786453 LMS786453:LMU786453 LCW786453:LCY786453 KTA786453:KTC786453 KJE786453:KJG786453 JZI786453:JZK786453 JPM786453:JPO786453 JFQ786453:JFS786453 IVU786453:IVW786453 ILY786453:IMA786453 ICC786453:ICE786453 HSG786453:HSI786453 HIK786453:HIM786453 GYO786453:GYQ786453 GOS786453:GOU786453 GEW786453:GEY786453 FVA786453:FVC786453 FLE786453:FLG786453 FBI786453:FBK786453 ERM786453:ERO786453 EHQ786453:EHS786453 DXU786453:DXW786453 DNY786453:DOA786453 DEC786453:DEE786453 CUG786453:CUI786453 CKK786453:CKM786453 CAO786453:CAQ786453 BQS786453:BQU786453 BGW786453:BGY786453 AXA786453:AXC786453 ANE786453:ANG786453 ADI786453:ADK786453 TM786453:TO786453 JQ786453:JS786453 X786453:Z786453 WWC720917:WWE720917 WMG720917:WMI720917 WCK720917:WCM720917 VSO720917:VSQ720917 VIS720917:VIU720917 UYW720917:UYY720917 UPA720917:UPC720917 UFE720917:UFG720917 TVI720917:TVK720917 TLM720917:TLO720917 TBQ720917:TBS720917 SRU720917:SRW720917 SHY720917:SIA720917 RYC720917:RYE720917 ROG720917:ROI720917 REK720917:REM720917 QUO720917:QUQ720917 QKS720917:QKU720917 QAW720917:QAY720917 PRA720917:PRC720917 PHE720917:PHG720917 OXI720917:OXK720917 ONM720917:ONO720917 ODQ720917:ODS720917 NTU720917:NTW720917 NJY720917:NKA720917 NAC720917:NAE720917 MQG720917:MQI720917 MGK720917:MGM720917 LWO720917:LWQ720917 LMS720917:LMU720917 LCW720917:LCY720917 KTA720917:KTC720917 KJE720917:KJG720917 JZI720917:JZK720917 JPM720917:JPO720917 JFQ720917:JFS720917 IVU720917:IVW720917 ILY720917:IMA720917 ICC720917:ICE720917 HSG720917:HSI720917 HIK720917:HIM720917 GYO720917:GYQ720917 GOS720917:GOU720917 GEW720917:GEY720917 FVA720917:FVC720917 FLE720917:FLG720917 FBI720917:FBK720917 ERM720917:ERO720917 EHQ720917:EHS720917 DXU720917:DXW720917 DNY720917:DOA720917 DEC720917:DEE720917 CUG720917:CUI720917 CKK720917:CKM720917 CAO720917:CAQ720917 BQS720917:BQU720917 BGW720917:BGY720917 AXA720917:AXC720917 ANE720917:ANG720917 ADI720917:ADK720917 TM720917:TO720917 JQ720917:JS720917 X720917:Z720917 WWC655381:WWE655381 WMG655381:WMI655381 WCK655381:WCM655381 VSO655381:VSQ655381 VIS655381:VIU655381 UYW655381:UYY655381 UPA655381:UPC655381 UFE655381:UFG655381 TVI655381:TVK655381 TLM655381:TLO655381 TBQ655381:TBS655381 SRU655381:SRW655381 SHY655381:SIA655381 RYC655381:RYE655381 ROG655381:ROI655381 REK655381:REM655381 QUO655381:QUQ655381 QKS655381:QKU655381 QAW655381:QAY655381 PRA655381:PRC655381 PHE655381:PHG655381 OXI655381:OXK655381 ONM655381:ONO655381 ODQ655381:ODS655381 NTU655381:NTW655381 NJY655381:NKA655381 NAC655381:NAE655381 MQG655381:MQI655381 MGK655381:MGM655381 LWO655381:LWQ655381 LMS655381:LMU655381 LCW655381:LCY655381 KTA655381:KTC655381 KJE655381:KJG655381 JZI655381:JZK655381 JPM655381:JPO655381 JFQ655381:JFS655381 IVU655381:IVW655381 ILY655381:IMA655381 ICC655381:ICE655381 HSG655381:HSI655381 HIK655381:HIM655381 GYO655381:GYQ655381 GOS655381:GOU655381 GEW655381:GEY655381 FVA655381:FVC655381 FLE655381:FLG655381 FBI655381:FBK655381 ERM655381:ERO655381 EHQ655381:EHS655381 DXU655381:DXW655381 DNY655381:DOA655381 DEC655381:DEE655381 CUG655381:CUI655381 CKK655381:CKM655381 CAO655381:CAQ655381 BQS655381:BQU655381 BGW655381:BGY655381 AXA655381:AXC655381 ANE655381:ANG655381 ADI655381:ADK655381 TM655381:TO655381 JQ655381:JS655381 X655381:Z655381 WWC589845:WWE589845 WMG589845:WMI589845 WCK589845:WCM589845 VSO589845:VSQ589845 VIS589845:VIU589845 UYW589845:UYY589845 UPA589845:UPC589845 UFE589845:UFG589845 TVI589845:TVK589845 TLM589845:TLO589845 TBQ589845:TBS589845 SRU589845:SRW589845 SHY589845:SIA589845 RYC589845:RYE589845 ROG589845:ROI589845 REK589845:REM589845 QUO589845:QUQ589845 QKS589845:QKU589845 QAW589845:QAY589845 PRA589845:PRC589845 PHE589845:PHG589845 OXI589845:OXK589845 ONM589845:ONO589845 ODQ589845:ODS589845 NTU589845:NTW589845 NJY589845:NKA589845 NAC589845:NAE589845 MQG589845:MQI589845 MGK589845:MGM589845 LWO589845:LWQ589845 LMS589845:LMU589845 LCW589845:LCY589845 KTA589845:KTC589845 KJE589845:KJG589845 JZI589845:JZK589845 JPM589845:JPO589845 JFQ589845:JFS589845 IVU589845:IVW589845 ILY589845:IMA589845 ICC589845:ICE589845 HSG589845:HSI589845 HIK589845:HIM589845 GYO589845:GYQ589845 GOS589845:GOU589845 GEW589845:GEY589845 FVA589845:FVC589845 FLE589845:FLG589845 FBI589845:FBK589845 ERM589845:ERO589845 EHQ589845:EHS589845 DXU589845:DXW589845 DNY589845:DOA589845 DEC589845:DEE589845 CUG589845:CUI589845 CKK589845:CKM589845 CAO589845:CAQ589845 BQS589845:BQU589845 BGW589845:BGY589845 AXA589845:AXC589845 ANE589845:ANG589845 ADI589845:ADK589845 TM589845:TO589845 JQ589845:JS589845 X589845:Z589845 WWC524309:WWE524309 WMG524309:WMI524309 WCK524309:WCM524309 VSO524309:VSQ524309 VIS524309:VIU524309 UYW524309:UYY524309 UPA524309:UPC524309 UFE524309:UFG524309 TVI524309:TVK524309 TLM524309:TLO524309 TBQ524309:TBS524309 SRU524309:SRW524309 SHY524309:SIA524309 RYC524309:RYE524309 ROG524309:ROI524309 REK524309:REM524309 QUO524309:QUQ524309 QKS524309:QKU524309 QAW524309:QAY524309 PRA524309:PRC524309 PHE524309:PHG524309 OXI524309:OXK524309 ONM524309:ONO524309 ODQ524309:ODS524309 NTU524309:NTW524309 NJY524309:NKA524309 NAC524309:NAE524309 MQG524309:MQI524309 MGK524309:MGM524309 LWO524309:LWQ524309 LMS524309:LMU524309 LCW524309:LCY524309 KTA524309:KTC524309 KJE524309:KJG524309 JZI524309:JZK524309 JPM524309:JPO524309 JFQ524309:JFS524309 IVU524309:IVW524309 ILY524309:IMA524309 ICC524309:ICE524309 HSG524309:HSI524309 HIK524309:HIM524309 GYO524309:GYQ524309 GOS524309:GOU524309 GEW524309:GEY524309 FVA524309:FVC524309 FLE524309:FLG524309 FBI524309:FBK524309 ERM524309:ERO524309 EHQ524309:EHS524309 DXU524309:DXW524309 DNY524309:DOA524309 DEC524309:DEE524309 CUG524309:CUI524309 CKK524309:CKM524309 CAO524309:CAQ524309 BQS524309:BQU524309 BGW524309:BGY524309 AXA524309:AXC524309 ANE524309:ANG524309 ADI524309:ADK524309 TM524309:TO524309 JQ524309:JS524309 X524309:Z524309 WWC458773:WWE458773 WMG458773:WMI458773 WCK458773:WCM458773 VSO458773:VSQ458773 VIS458773:VIU458773 UYW458773:UYY458773 UPA458773:UPC458773 UFE458773:UFG458773 TVI458773:TVK458773 TLM458773:TLO458773 TBQ458773:TBS458773 SRU458773:SRW458773 SHY458773:SIA458773 RYC458773:RYE458773 ROG458773:ROI458773 REK458773:REM458773 QUO458773:QUQ458773 QKS458773:QKU458773 QAW458773:QAY458773 PRA458773:PRC458773 PHE458773:PHG458773 OXI458773:OXK458773 ONM458773:ONO458773 ODQ458773:ODS458773 NTU458773:NTW458773 NJY458773:NKA458773 NAC458773:NAE458773 MQG458773:MQI458773 MGK458773:MGM458773 LWO458773:LWQ458773 LMS458773:LMU458773 LCW458773:LCY458773 KTA458773:KTC458773 KJE458773:KJG458773 JZI458773:JZK458773 JPM458773:JPO458773 JFQ458773:JFS458773 IVU458773:IVW458773 ILY458773:IMA458773 ICC458773:ICE458773 HSG458773:HSI458773 HIK458773:HIM458773 GYO458773:GYQ458773 GOS458773:GOU458773 GEW458773:GEY458773 FVA458773:FVC458773 FLE458773:FLG458773 FBI458773:FBK458773 ERM458773:ERO458773 EHQ458773:EHS458773 DXU458773:DXW458773 DNY458773:DOA458773 DEC458773:DEE458773 CUG458773:CUI458773 CKK458773:CKM458773 CAO458773:CAQ458773 BQS458773:BQU458773 BGW458773:BGY458773 AXA458773:AXC458773 ANE458773:ANG458773 ADI458773:ADK458773 TM458773:TO458773 JQ458773:JS458773 X458773:Z458773 WWC393237:WWE393237 WMG393237:WMI393237 WCK393237:WCM393237 VSO393237:VSQ393237 VIS393237:VIU393237 UYW393237:UYY393237 UPA393237:UPC393237 UFE393237:UFG393237 TVI393237:TVK393237 TLM393237:TLO393237 TBQ393237:TBS393237 SRU393237:SRW393237 SHY393237:SIA393237 RYC393237:RYE393237 ROG393237:ROI393237 REK393237:REM393237 QUO393237:QUQ393237 QKS393237:QKU393237 QAW393237:QAY393237 PRA393237:PRC393237 PHE393237:PHG393237 OXI393237:OXK393237 ONM393237:ONO393237 ODQ393237:ODS393237 NTU393237:NTW393237 NJY393237:NKA393237 NAC393237:NAE393237 MQG393237:MQI393237 MGK393237:MGM393237 LWO393237:LWQ393237 LMS393237:LMU393237 LCW393237:LCY393237 KTA393237:KTC393237 KJE393237:KJG393237 JZI393237:JZK393237 JPM393237:JPO393237 JFQ393237:JFS393237 IVU393237:IVW393237 ILY393237:IMA393237 ICC393237:ICE393237 HSG393237:HSI393237 HIK393237:HIM393237 GYO393237:GYQ393237 GOS393237:GOU393237 GEW393237:GEY393237 FVA393237:FVC393237 FLE393237:FLG393237 FBI393237:FBK393237 ERM393237:ERO393237 EHQ393237:EHS393237 DXU393237:DXW393237 DNY393237:DOA393237 DEC393237:DEE393237 CUG393237:CUI393237 CKK393237:CKM393237 CAO393237:CAQ393237 BQS393237:BQU393237 BGW393237:BGY393237 AXA393237:AXC393237 ANE393237:ANG393237 ADI393237:ADK393237 TM393237:TO393237 JQ393237:JS393237 X393237:Z393237 WWC327701:WWE327701 WMG327701:WMI327701 WCK327701:WCM327701 VSO327701:VSQ327701 VIS327701:VIU327701 UYW327701:UYY327701 UPA327701:UPC327701 UFE327701:UFG327701 TVI327701:TVK327701 TLM327701:TLO327701 TBQ327701:TBS327701 SRU327701:SRW327701 SHY327701:SIA327701 RYC327701:RYE327701 ROG327701:ROI327701 REK327701:REM327701 QUO327701:QUQ327701 QKS327701:QKU327701 QAW327701:QAY327701 PRA327701:PRC327701 PHE327701:PHG327701 OXI327701:OXK327701 ONM327701:ONO327701 ODQ327701:ODS327701 NTU327701:NTW327701 NJY327701:NKA327701 NAC327701:NAE327701 MQG327701:MQI327701 MGK327701:MGM327701 LWO327701:LWQ327701 LMS327701:LMU327701 LCW327701:LCY327701 KTA327701:KTC327701 KJE327701:KJG327701 JZI327701:JZK327701 JPM327701:JPO327701 JFQ327701:JFS327701 IVU327701:IVW327701 ILY327701:IMA327701 ICC327701:ICE327701 HSG327701:HSI327701 HIK327701:HIM327701 GYO327701:GYQ327701 GOS327701:GOU327701 GEW327701:GEY327701 FVA327701:FVC327701 FLE327701:FLG327701 FBI327701:FBK327701 ERM327701:ERO327701 EHQ327701:EHS327701 DXU327701:DXW327701 DNY327701:DOA327701 DEC327701:DEE327701 CUG327701:CUI327701 CKK327701:CKM327701 CAO327701:CAQ327701 BQS327701:BQU327701 BGW327701:BGY327701 AXA327701:AXC327701 ANE327701:ANG327701 ADI327701:ADK327701 TM327701:TO327701 JQ327701:JS327701 X327701:Z327701 WWC262165:WWE262165 WMG262165:WMI262165 WCK262165:WCM262165 VSO262165:VSQ262165 VIS262165:VIU262165 UYW262165:UYY262165 UPA262165:UPC262165 UFE262165:UFG262165 TVI262165:TVK262165 TLM262165:TLO262165 TBQ262165:TBS262165 SRU262165:SRW262165 SHY262165:SIA262165 RYC262165:RYE262165 ROG262165:ROI262165 REK262165:REM262165 QUO262165:QUQ262165 QKS262165:QKU262165 QAW262165:QAY262165 PRA262165:PRC262165 PHE262165:PHG262165 OXI262165:OXK262165 ONM262165:ONO262165 ODQ262165:ODS262165 NTU262165:NTW262165 NJY262165:NKA262165 NAC262165:NAE262165 MQG262165:MQI262165 MGK262165:MGM262165 LWO262165:LWQ262165 LMS262165:LMU262165 LCW262165:LCY262165 KTA262165:KTC262165 KJE262165:KJG262165 JZI262165:JZK262165 JPM262165:JPO262165 JFQ262165:JFS262165 IVU262165:IVW262165 ILY262165:IMA262165 ICC262165:ICE262165 HSG262165:HSI262165 HIK262165:HIM262165 GYO262165:GYQ262165 GOS262165:GOU262165 GEW262165:GEY262165 FVA262165:FVC262165 FLE262165:FLG262165 FBI262165:FBK262165 ERM262165:ERO262165 EHQ262165:EHS262165 DXU262165:DXW262165 DNY262165:DOA262165 DEC262165:DEE262165 CUG262165:CUI262165 CKK262165:CKM262165 CAO262165:CAQ262165 BQS262165:BQU262165 BGW262165:BGY262165 AXA262165:AXC262165 ANE262165:ANG262165 ADI262165:ADK262165 TM262165:TO262165 JQ262165:JS262165 X262165:Z262165 WWC196629:WWE196629 WMG196629:WMI196629 WCK196629:WCM196629 VSO196629:VSQ196629 VIS196629:VIU196629 UYW196629:UYY196629 UPA196629:UPC196629 UFE196629:UFG196629 TVI196629:TVK196629 TLM196629:TLO196629 TBQ196629:TBS196629 SRU196629:SRW196629 SHY196629:SIA196629 RYC196629:RYE196629 ROG196629:ROI196629 REK196629:REM196629 QUO196629:QUQ196629 QKS196629:QKU196629 QAW196629:QAY196629 PRA196629:PRC196629 PHE196629:PHG196629 OXI196629:OXK196629 ONM196629:ONO196629 ODQ196629:ODS196629 NTU196629:NTW196629 NJY196629:NKA196629 NAC196629:NAE196629 MQG196629:MQI196629 MGK196629:MGM196629 LWO196629:LWQ196629 LMS196629:LMU196629 LCW196629:LCY196629 KTA196629:KTC196629 KJE196629:KJG196629 JZI196629:JZK196629 JPM196629:JPO196629 JFQ196629:JFS196629 IVU196629:IVW196629 ILY196629:IMA196629 ICC196629:ICE196629 HSG196629:HSI196629 HIK196629:HIM196629 GYO196629:GYQ196629 GOS196629:GOU196629 GEW196629:GEY196629 FVA196629:FVC196629 FLE196629:FLG196629 FBI196629:FBK196629 ERM196629:ERO196629 EHQ196629:EHS196629 DXU196629:DXW196629 DNY196629:DOA196629 DEC196629:DEE196629 CUG196629:CUI196629 CKK196629:CKM196629 CAO196629:CAQ196629 BQS196629:BQU196629 BGW196629:BGY196629 AXA196629:AXC196629 ANE196629:ANG196629 ADI196629:ADK196629 TM196629:TO196629 JQ196629:JS196629 X196629:Z196629 WWC131093:WWE131093 WMG131093:WMI131093 WCK131093:WCM131093 VSO131093:VSQ131093 VIS131093:VIU131093 UYW131093:UYY131093 UPA131093:UPC131093 UFE131093:UFG131093 TVI131093:TVK131093 TLM131093:TLO131093 TBQ131093:TBS131093 SRU131093:SRW131093 SHY131093:SIA131093 RYC131093:RYE131093 ROG131093:ROI131093 REK131093:REM131093 QUO131093:QUQ131093 QKS131093:QKU131093 QAW131093:QAY131093 PRA131093:PRC131093 PHE131093:PHG131093 OXI131093:OXK131093 ONM131093:ONO131093 ODQ131093:ODS131093 NTU131093:NTW131093 NJY131093:NKA131093 NAC131093:NAE131093 MQG131093:MQI131093 MGK131093:MGM131093 LWO131093:LWQ131093 LMS131093:LMU131093 LCW131093:LCY131093 KTA131093:KTC131093 KJE131093:KJG131093 JZI131093:JZK131093 JPM131093:JPO131093 JFQ131093:JFS131093 IVU131093:IVW131093 ILY131093:IMA131093 ICC131093:ICE131093 HSG131093:HSI131093 HIK131093:HIM131093 GYO131093:GYQ131093 GOS131093:GOU131093 GEW131093:GEY131093 FVA131093:FVC131093 FLE131093:FLG131093 FBI131093:FBK131093 ERM131093:ERO131093 EHQ131093:EHS131093 DXU131093:DXW131093 DNY131093:DOA131093 DEC131093:DEE131093 CUG131093:CUI131093 CKK131093:CKM131093 CAO131093:CAQ131093 BQS131093:BQU131093 BGW131093:BGY131093 AXA131093:AXC131093 ANE131093:ANG131093 ADI131093:ADK131093 TM131093:TO131093 JQ131093:JS131093 X131093:Z131093 WWC65557:WWE65557 WMG65557:WMI65557 WCK65557:WCM65557 VSO65557:VSQ65557 VIS65557:VIU65557 UYW65557:UYY65557 UPA65557:UPC65557 UFE65557:UFG65557 TVI65557:TVK65557 TLM65557:TLO65557 TBQ65557:TBS65557 SRU65557:SRW65557 SHY65557:SIA65557 RYC65557:RYE65557 ROG65557:ROI65557 REK65557:REM65557 QUO65557:QUQ65557 QKS65557:QKU65557 QAW65557:QAY65557 PRA65557:PRC65557 PHE65557:PHG65557 OXI65557:OXK65557 ONM65557:ONO65557 ODQ65557:ODS65557 NTU65557:NTW65557 NJY65557:NKA65557 NAC65557:NAE65557 MQG65557:MQI65557 MGK65557:MGM65557 LWO65557:LWQ65557 LMS65557:LMU65557 LCW65557:LCY65557 KTA65557:KTC65557 KJE65557:KJG65557 JZI65557:JZK65557 JPM65557:JPO65557 JFQ65557:JFS65557 IVU65557:IVW65557 ILY65557:IMA65557 ICC65557:ICE65557 HSG65557:HSI65557 HIK65557:HIM65557 GYO65557:GYQ65557 GOS65557:GOU65557 GEW65557:GEY65557 FVA65557:FVC65557 FLE65557:FLG65557 FBI65557:FBK65557 ERM65557:ERO65557 EHQ65557:EHS65557 DXU65557:DXW65557 DNY65557:DOA65557 DEC65557:DEE65557 CUG65557:CUI65557 CKK65557:CKM65557 CAO65557:CAQ65557 BQS65557:BQU65557 BGW65557:BGY65557 AXA65557:AXC65557 ANE65557:ANG65557 ADI65557:ADK65557 TM65557:TO65557 JQ65557:JS65557 X65557:Z65557 WWC21:WWE21 WMG21:WMI21 WCK21:WCM21 VSO21:VSQ21 VIS21:VIU21 UYW21:UYY21 UPA21:UPC21 UFE21:UFG21 TVI21:TVK21 TLM21:TLO21 TBQ21:TBS21 SRU21:SRW21 SHY21:SIA21 RYC21:RYE21 ROG21:ROI21 REK21:REM21 QUO21:QUQ21 QKS21:QKU21 QAW21:QAY21 PRA21:PRC21 PHE21:PHG21 OXI21:OXK21 ONM21:ONO21 ODQ21:ODS21 NTU21:NTW21 NJY21:NKA21 NAC21:NAE21 MQG21:MQI21 MGK21:MGM21 LWO21:LWQ21 LMS21:LMU21 LCW21:LCY21 KTA21:KTC21 KJE21:KJG21 JZI21:JZK21 JPM21:JPO21 JFQ21:JFS21 IVU21:IVW21 ILY21:IMA21 ICC21:ICE21 HSG21:HSI21 HIK21:HIM21 GYO21:GYQ21 GOS21:GOU21 GEW21:GEY21 FVA21:FVC21 FLE21:FLG21 FBI21:FBK21 ERM21:ERO21 EHQ21:EHS21 DXU21:DXW21 DNY21:DOA21 DEC21:DEE21 CUG21:CUI21 CKK21:CKM21 CAO21:CAQ21 BQS21:BQU21 BGW21:BGY21 AXA21:AXC21 ANE21:ANG21 ADI21:ADK21 TM21:TO21 JQ21:JS21" xr:uid="{2430CDE2-6FD4-4C7F-8B28-D938A37557F1}">
      <formula1>$BI$20:$BI$22</formula1>
    </dataValidation>
    <dataValidation type="list" allowBlank="1" showInputMessage="1" showErrorMessage="1" sqref="WWC983062:WWE983063 WMG983062:WMI983063 WCK983062:WCM983063 VSO983062:VSQ983063 VIS983062:VIU983063 UYW983062:UYY983063 UPA983062:UPC983063 UFE983062:UFG983063 TVI983062:TVK983063 TLM983062:TLO983063 TBQ983062:TBS983063 SRU983062:SRW983063 SHY983062:SIA983063 RYC983062:RYE983063 ROG983062:ROI983063 REK983062:REM983063 QUO983062:QUQ983063 QKS983062:QKU983063 QAW983062:QAY983063 PRA983062:PRC983063 PHE983062:PHG983063 OXI983062:OXK983063 ONM983062:ONO983063 ODQ983062:ODS983063 NTU983062:NTW983063 NJY983062:NKA983063 NAC983062:NAE983063 MQG983062:MQI983063 MGK983062:MGM983063 LWO983062:LWQ983063 LMS983062:LMU983063 LCW983062:LCY983063 KTA983062:KTC983063 KJE983062:KJG983063 JZI983062:JZK983063 JPM983062:JPO983063 JFQ983062:JFS983063 IVU983062:IVW983063 ILY983062:IMA983063 ICC983062:ICE983063 HSG983062:HSI983063 HIK983062:HIM983063 GYO983062:GYQ983063 GOS983062:GOU983063 GEW983062:GEY983063 FVA983062:FVC983063 FLE983062:FLG983063 FBI983062:FBK983063 ERM983062:ERO983063 EHQ983062:EHS983063 DXU983062:DXW983063 DNY983062:DOA983063 DEC983062:DEE983063 CUG983062:CUI983063 CKK983062:CKM983063 CAO983062:CAQ983063 BQS983062:BQU983063 BGW983062:BGY983063 AXA983062:AXC983063 ANE983062:ANG983063 ADI983062:ADK983063 TM983062:TO983063 JQ983062:JS983063 X983062:Z983063 WWC917526:WWE917527 WMG917526:WMI917527 WCK917526:WCM917527 VSO917526:VSQ917527 VIS917526:VIU917527 UYW917526:UYY917527 UPA917526:UPC917527 UFE917526:UFG917527 TVI917526:TVK917527 TLM917526:TLO917527 TBQ917526:TBS917527 SRU917526:SRW917527 SHY917526:SIA917527 RYC917526:RYE917527 ROG917526:ROI917527 REK917526:REM917527 QUO917526:QUQ917527 QKS917526:QKU917527 QAW917526:QAY917527 PRA917526:PRC917527 PHE917526:PHG917527 OXI917526:OXK917527 ONM917526:ONO917527 ODQ917526:ODS917527 NTU917526:NTW917527 NJY917526:NKA917527 NAC917526:NAE917527 MQG917526:MQI917527 MGK917526:MGM917527 LWO917526:LWQ917527 LMS917526:LMU917527 LCW917526:LCY917527 KTA917526:KTC917527 KJE917526:KJG917527 JZI917526:JZK917527 JPM917526:JPO917527 JFQ917526:JFS917527 IVU917526:IVW917527 ILY917526:IMA917527 ICC917526:ICE917527 HSG917526:HSI917527 HIK917526:HIM917527 GYO917526:GYQ917527 GOS917526:GOU917527 GEW917526:GEY917527 FVA917526:FVC917527 FLE917526:FLG917527 FBI917526:FBK917527 ERM917526:ERO917527 EHQ917526:EHS917527 DXU917526:DXW917527 DNY917526:DOA917527 DEC917526:DEE917527 CUG917526:CUI917527 CKK917526:CKM917527 CAO917526:CAQ917527 BQS917526:BQU917527 BGW917526:BGY917527 AXA917526:AXC917527 ANE917526:ANG917527 ADI917526:ADK917527 TM917526:TO917527 JQ917526:JS917527 X917526:Z917527 WWC851990:WWE851991 WMG851990:WMI851991 WCK851990:WCM851991 VSO851990:VSQ851991 VIS851990:VIU851991 UYW851990:UYY851991 UPA851990:UPC851991 UFE851990:UFG851991 TVI851990:TVK851991 TLM851990:TLO851991 TBQ851990:TBS851991 SRU851990:SRW851991 SHY851990:SIA851991 RYC851990:RYE851991 ROG851990:ROI851991 REK851990:REM851991 QUO851990:QUQ851991 QKS851990:QKU851991 QAW851990:QAY851991 PRA851990:PRC851991 PHE851990:PHG851991 OXI851990:OXK851991 ONM851990:ONO851991 ODQ851990:ODS851991 NTU851990:NTW851991 NJY851990:NKA851991 NAC851990:NAE851991 MQG851990:MQI851991 MGK851990:MGM851991 LWO851990:LWQ851991 LMS851990:LMU851991 LCW851990:LCY851991 KTA851990:KTC851991 KJE851990:KJG851991 JZI851990:JZK851991 JPM851990:JPO851991 JFQ851990:JFS851991 IVU851990:IVW851991 ILY851990:IMA851991 ICC851990:ICE851991 HSG851990:HSI851991 HIK851990:HIM851991 GYO851990:GYQ851991 GOS851990:GOU851991 GEW851990:GEY851991 FVA851990:FVC851991 FLE851990:FLG851991 FBI851990:FBK851991 ERM851990:ERO851991 EHQ851990:EHS851991 DXU851990:DXW851991 DNY851990:DOA851991 DEC851990:DEE851991 CUG851990:CUI851991 CKK851990:CKM851991 CAO851990:CAQ851991 BQS851990:BQU851991 BGW851990:BGY851991 AXA851990:AXC851991 ANE851990:ANG851991 ADI851990:ADK851991 TM851990:TO851991 JQ851990:JS851991 X851990:Z851991 WWC786454:WWE786455 WMG786454:WMI786455 WCK786454:WCM786455 VSO786454:VSQ786455 VIS786454:VIU786455 UYW786454:UYY786455 UPA786454:UPC786455 UFE786454:UFG786455 TVI786454:TVK786455 TLM786454:TLO786455 TBQ786454:TBS786455 SRU786454:SRW786455 SHY786454:SIA786455 RYC786454:RYE786455 ROG786454:ROI786455 REK786454:REM786455 QUO786454:QUQ786455 QKS786454:QKU786455 QAW786454:QAY786455 PRA786454:PRC786455 PHE786454:PHG786455 OXI786454:OXK786455 ONM786454:ONO786455 ODQ786454:ODS786455 NTU786454:NTW786455 NJY786454:NKA786455 NAC786454:NAE786455 MQG786454:MQI786455 MGK786454:MGM786455 LWO786454:LWQ786455 LMS786454:LMU786455 LCW786454:LCY786455 KTA786454:KTC786455 KJE786454:KJG786455 JZI786454:JZK786455 JPM786454:JPO786455 JFQ786454:JFS786455 IVU786454:IVW786455 ILY786454:IMA786455 ICC786454:ICE786455 HSG786454:HSI786455 HIK786454:HIM786455 GYO786454:GYQ786455 GOS786454:GOU786455 GEW786454:GEY786455 FVA786454:FVC786455 FLE786454:FLG786455 FBI786454:FBK786455 ERM786454:ERO786455 EHQ786454:EHS786455 DXU786454:DXW786455 DNY786454:DOA786455 DEC786454:DEE786455 CUG786454:CUI786455 CKK786454:CKM786455 CAO786454:CAQ786455 BQS786454:BQU786455 BGW786454:BGY786455 AXA786454:AXC786455 ANE786454:ANG786455 ADI786454:ADK786455 TM786454:TO786455 JQ786454:JS786455 X786454:Z786455 WWC720918:WWE720919 WMG720918:WMI720919 WCK720918:WCM720919 VSO720918:VSQ720919 VIS720918:VIU720919 UYW720918:UYY720919 UPA720918:UPC720919 UFE720918:UFG720919 TVI720918:TVK720919 TLM720918:TLO720919 TBQ720918:TBS720919 SRU720918:SRW720919 SHY720918:SIA720919 RYC720918:RYE720919 ROG720918:ROI720919 REK720918:REM720919 QUO720918:QUQ720919 QKS720918:QKU720919 QAW720918:QAY720919 PRA720918:PRC720919 PHE720918:PHG720919 OXI720918:OXK720919 ONM720918:ONO720919 ODQ720918:ODS720919 NTU720918:NTW720919 NJY720918:NKA720919 NAC720918:NAE720919 MQG720918:MQI720919 MGK720918:MGM720919 LWO720918:LWQ720919 LMS720918:LMU720919 LCW720918:LCY720919 KTA720918:KTC720919 KJE720918:KJG720919 JZI720918:JZK720919 JPM720918:JPO720919 JFQ720918:JFS720919 IVU720918:IVW720919 ILY720918:IMA720919 ICC720918:ICE720919 HSG720918:HSI720919 HIK720918:HIM720919 GYO720918:GYQ720919 GOS720918:GOU720919 GEW720918:GEY720919 FVA720918:FVC720919 FLE720918:FLG720919 FBI720918:FBK720919 ERM720918:ERO720919 EHQ720918:EHS720919 DXU720918:DXW720919 DNY720918:DOA720919 DEC720918:DEE720919 CUG720918:CUI720919 CKK720918:CKM720919 CAO720918:CAQ720919 BQS720918:BQU720919 BGW720918:BGY720919 AXA720918:AXC720919 ANE720918:ANG720919 ADI720918:ADK720919 TM720918:TO720919 JQ720918:JS720919 X720918:Z720919 WWC655382:WWE655383 WMG655382:WMI655383 WCK655382:WCM655383 VSO655382:VSQ655383 VIS655382:VIU655383 UYW655382:UYY655383 UPA655382:UPC655383 UFE655382:UFG655383 TVI655382:TVK655383 TLM655382:TLO655383 TBQ655382:TBS655383 SRU655382:SRW655383 SHY655382:SIA655383 RYC655382:RYE655383 ROG655382:ROI655383 REK655382:REM655383 QUO655382:QUQ655383 QKS655382:QKU655383 QAW655382:QAY655383 PRA655382:PRC655383 PHE655382:PHG655383 OXI655382:OXK655383 ONM655382:ONO655383 ODQ655382:ODS655383 NTU655382:NTW655383 NJY655382:NKA655383 NAC655382:NAE655383 MQG655382:MQI655383 MGK655382:MGM655383 LWO655382:LWQ655383 LMS655382:LMU655383 LCW655382:LCY655383 KTA655382:KTC655383 KJE655382:KJG655383 JZI655382:JZK655383 JPM655382:JPO655383 JFQ655382:JFS655383 IVU655382:IVW655383 ILY655382:IMA655383 ICC655382:ICE655383 HSG655382:HSI655383 HIK655382:HIM655383 GYO655382:GYQ655383 GOS655382:GOU655383 GEW655382:GEY655383 FVA655382:FVC655383 FLE655382:FLG655383 FBI655382:FBK655383 ERM655382:ERO655383 EHQ655382:EHS655383 DXU655382:DXW655383 DNY655382:DOA655383 DEC655382:DEE655383 CUG655382:CUI655383 CKK655382:CKM655383 CAO655382:CAQ655383 BQS655382:BQU655383 BGW655382:BGY655383 AXA655382:AXC655383 ANE655382:ANG655383 ADI655382:ADK655383 TM655382:TO655383 JQ655382:JS655383 X655382:Z655383 WWC589846:WWE589847 WMG589846:WMI589847 WCK589846:WCM589847 VSO589846:VSQ589847 VIS589846:VIU589847 UYW589846:UYY589847 UPA589846:UPC589847 UFE589846:UFG589847 TVI589846:TVK589847 TLM589846:TLO589847 TBQ589846:TBS589847 SRU589846:SRW589847 SHY589846:SIA589847 RYC589846:RYE589847 ROG589846:ROI589847 REK589846:REM589847 QUO589846:QUQ589847 QKS589846:QKU589847 QAW589846:QAY589847 PRA589846:PRC589847 PHE589846:PHG589847 OXI589846:OXK589847 ONM589846:ONO589847 ODQ589846:ODS589847 NTU589846:NTW589847 NJY589846:NKA589847 NAC589846:NAE589847 MQG589846:MQI589847 MGK589846:MGM589847 LWO589846:LWQ589847 LMS589846:LMU589847 LCW589846:LCY589847 KTA589846:KTC589847 KJE589846:KJG589847 JZI589846:JZK589847 JPM589846:JPO589847 JFQ589846:JFS589847 IVU589846:IVW589847 ILY589846:IMA589847 ICC589846:ICE589847 HSG589846:HSI589847 HIK589846:HIM589847 GYO589846:GYQ589847 GOS589846:GOU589847 GEW589846:GEY589847 FVA589846:FVC589847 FLE589846:FLG589847 FBI589846:FBK589847 ERM589846:ERO589847 EHQ589846:EHS589847 DXU589846:DXW589847 DNY589846:DOA589847 DEC589846:DEE589847 CUG589846:CUI589847 CKK589846:CKM589847 CAO589846:CAQ589847 BQS589846:BQU589847 BGW589846:BGY589847 AXA589846:AXC589847 ANE589846:ANG589847 ADI589846:ADK589847 TM589846:TO589847 JQ589846:JS589847 X589846:Z589847 WWC524310:WWE524311 WMG524310:WMI524311 WCK524310:WCM524311 VSO524310:VSQ524311 VIS524310:VIU524311 UYW524310:UYY524311 UPA524310:UPC524311 UFE524310:UFG524311 TVI524310:TVK524311 TLM524310:TLO524311 TBQ524310:TBS524311 SRU524310:SRW524311 SHY524310:SIA524311 RYC524310:RYE524311 ROG524310:ROI524311 REK524310:REM524311 QUO524310:QUQ524311 QKS524310:QKU524311 QAW524310:QAY524311 PRA524310:PRC524311 PHE524310:PHG524311 OXI524310:OXK524311 ONM524310:ONO524311 ODQ524310:ODS524311 NTU524310:NTW524311 NJY524310:NKA524311 NAC524310:NAE524311 MQG524310:MQI524311 MGK524310:MGM524311 LWO524310:LWQ524311 LMS524310:LMU524311 LCW524310:LCY524311 KTA524310:KTC524311 KJE524310:KJG524311 JZI524310:JZK524311 JPM524310:JPO524311 JFQ524310:JFS524311 IVU524310:IVW524311 ILY524310:IMA524311 ICC524310:ICE524311 HSG524310:HSI524311 HIK524310:HIM524311 GYO524310:GYQ524311 GOS524310:GOU524311 GEW524310:GEY524311 FVA524310:FVC524311 FLE524310:FLG524311 FBI524310:FBK524311 ERM524310:ERO524311 EHQ524310:EHS524311 DXU524310:DXW524311 DNY524310:DOA524311 DEC524310:DEE524311 CUG524310:CUI524311 CKK524310:CKM524311 CAO524310:CAQ524311 BQS524310:BQU524311 BGW524310:BGY524311 AXA524310:AXC524311 ANE524310:ANG524311 ADI524310:ADK524311 TM524310:TO524311 JQ524310:JS524311 X524310:Z524311 WWC458774:WWE458775 WMG458774:WMI458775 WCK458774:WCM458775 VSO458774:VSQ458775 VIS458774:VIU458775 UYW458774:UYY458775 UPA458774:UPC458775 UFE458774:UFG458775 TVI458774:TVK458775 TLM458774:TLO458775 TBQ458774:TBS458775 SRU458774:SRW458775 SHY458774:SIA458775 RYC458774:RYE458775 ROG458774:ROI458775 REK458774:REM458775 QUO458774:QUQ458775 QKS458774:QKU458775 QAW458774:QAY458775 PRA458774:PRC458775 PHE458774:PHG458775 OXI458774:OXK458775 ONM458774:ONO458775 ODQ458774:ODS458775 NTU458774:NTW458775 NJY458774:NKA458775 NAC458774:NAE458775 MQG458774:MQI458775 MGK458774:MGM458775 LWO458774:LWQ458775 LMS458774:LMU458775 LCW458774:LCY458775 KTA458774:KTC458775 KJE458774:KJG458775 JZI458774:JZK458775 JPM458774:JPO458775 JFQ458774:JFS458775 IVU458774:IVW458775 ILY458774:IMA458775 ICC458774:ICE458775 HSG458774:HSI458775 HIK458774:HIM458775 GYO458774:GYQ458775 GOS458774:GOU458775 GEW458774:GEY458775 FVA458774:FVC458775 FLE458774:FLG458775 FBI458774:FBK458775 ERM458774:ERO458775 EHQ458774:EHS458775 DXU458774:DXW458775 DNY458774:DOA458775 DEC458774:DEE458775 CUG458774:CUI458775 CKK458774:CKM458775 CAO458774:CAQ458775 BQS458774:BQU458775 BGW458774:BGY458775 AXA458774:AXC458775 ANE458774:ANG458775 ADI458774:ADK458775 TM458774:TO458775 JQ458774:JS458775 X458774:Z458775 WWC393238:WWE393239 WMG393238:WMI393239 WCK393238:WCM393239 VSO393238:VSQ393239 VIS393238:VIU393239 UYW393238:UYY393239 UPA393238:UPC393239 UFE393238:UFG393239 TVI393238:TVK393239 TLM393238:TLO393239 TBQ393238:TBS393239 SRU393238:SRW393239 SHY393238:SIA393239 RYC393238:RYE393239 ROG393238:ROI393239 REK393238:REM393239 QUO393238:QUQ393239 QKS393238:QKU393239 QAW393238:QAY393239 PRA393238:PRC393239 PHE393238:PHG393239 OXI393238:OXK393239 ONM393238:ONO393239 ODQ393238:ODS393239 NTU393238:NTW393239 NJY393238:NKA393239 NAC393238:NAE393239 MQG393238:MQI393239 MGK393238:MGM393239 LWO393238:LWQ393239 LMS393238:LMU393239 LCW393238:LCY393239 KTA393238:KTC393239 KJE393238:KJG393239 JZI393238:JZK393239 JPM393238:JPO393239 JFQ393238:JFS393239 IVU393238:IVW393239 ILY393238:IMA393239 ICC393238:ICE393239 HSG393238:HSI393239 HIK393238:HIM393239 GYO393238:GYQ393239 GOS393238:GOU393239 GEW393238:GEY393239 FVA393238:FVC393239 FLE393238:FLG393239 FBI393238:FBK393239 ERM393238:ERO393239 EHQ393238:EHS393239 DXU393238:DXW393239 DNY393238:DOA393239 DEC393238:DEE393239 CUG393238:CUI393239 CKK393238:CKM393239 CAO393238:CAQ393239 BQS393238:BQU393239 BGW393238:BGY393239 AXA393238:AXC393239 ANE393238:ANG393239 ADI393238:ADK393239 TM393238:TO393239 JQ393238:JS393239 X393238:Z393239 WWC327702:WWE327703 WMG327702:WMI327703 WCK327702:WCM327703 VSO327702:VSQ327703 VIS327702:VIU327703 UYW327702:UYY327703 UPA327702:UPC327703 UFE327702:UFG327703 TVI327702:TVK327703 TLM327702:TLO327703 TBQ327702:TBS327703 SRU327702:SRW327703 SHY327702:SIA327703 RYC327702:RYE327703 ROG327702:ROI327703 REK327702:REM327703 QUO327702:QUQ327703 QKS327702:QKU327703 QAW327702:QAY327703 PRA327702:PRC327703 PHE327702:PHG327703 OXI327702:OXK327703 ONM327702:ONO327703 ODQ327702:ODS327703 NTU327702:NTW327703 NJY327702:NKA327703 NAC327702:NAE327703 MQG327702:MQI327703 MGK327702:MGM327703 LWO327702:LWQ327703 LMS327702:LMU327703 LCW327702:LCY327703 KTA327702:KTC327703 KJE327702:KJG327703 JZI327702:JZK327703 JPM327702:JPO327703 JFQ327702:JFS327703 IVU327702:IVW327703 ILY327702:IMA327703 ICC327702:ICE327703 HSG327702:HSI327703 HIK327702:HIM327703 GYO327702:GYQ327703 GOS327702:GOU327703 GEW327702:GEY327703 FVA327702:FVC327703 FLE327702:FLG327703 FBI327702:FBK327703 ERM327702:ERO327703 EHQ327702:EHS327703 DXU327702:DXW327703 DNY327702:DOA327703 DEC327702:DEE327703 CUG327702:CUI327703 CKK327702:CKM327703 CAO327702:CAQ327703 BQS327702:BQU327703 BGW327702:BGY327703 AXA327702:AXC327703 ANE327702:ANG327703 ADI327702:ADK327703 TM327702:TO327703 JQ327702:JS327703 X327702:Z327703 WWC262166:WWE262167 WMG262166:WMI262167 WCK262166:WCM262167 VSO262166:VSQ262167 VIS262166:VIU262167 UYW262166:UYY262167 UPA262166:UPC262167 UFE262166:UFG262167 TVI262166:TVK262167 TLM262166:TLO262167 TBQ262166:TBS262167 SRU262166:SRW262167 SHY262166:SIA262167 RYC262166:RYE262167 ROG262166:ROI262167 REK262166:REM262167 QUO262166:QUQ262167 QKS262166:QKU262167 QAW262166:QAY262167 PRA262166:PRC262167 PHE262166:PHG262167 OXI262166:OXK262167 ONM262166:ONO262167 ODQ262166:ODS262167 NTU262166:NTW262167 NJY262166:NKA262167 NAC262166:NAE262167 MQG262166:MQI262167 MGK262166:MGM262167 LWO262166:LWQ262167 LMS262166:LMU262167 LCW262166:LCY262167 KTA262166:KTC262167 KJE262166:KJG262167 JZI262166:JZK262167 JPM262166:JPO262167 JFQ262166:JFS262167 IVU262166:IVW262167 ILY262166:IMA262167 ICC262166:ICE262167 HSG262166:HSI262167 HIK262166:HIM262167 GYO262166:GYQ262167 GOS262166:GOU262167 GEW262166:GEY262167 FVA262166:FVC262167 FLE262166:FLG262167 FBI262166:FBK262167 ERM262166:ERO262167 EHQ262166:EHS262167 DXU262166:DXW262167 DNY262166:DOA262167 DEC262166:DEE262167 CUG262166:CUI262167 CKK262166:CKM262167 CAO262166:CAQ262167 BQS262166:BQU262167 BGW262166:BGY262167 AXA262166:AXC262167 ANE262166:ANG262167 ADI262166:ADK262167 TM262166:TO262167 JQ262166:JS262167 X262166:Z262167 WWC196630:WWE196631 WMG196630:WMI196631 WCK196630:WCM196631 VSO196630:VSQ196631 VIS196630:VIU196631 UYW196630:UYY196631 UPA196630:UPC196631 UFE196630:UFG196631 TVI196630:TVK196631 TLM196630:TLO196631 TBQ196630:TBS196631 SRU196630:SRW196631 SHY196630:SIA196631 RYC196630:RYE196631 ROG196630:ROI196631 REK196630:REM196631 QUO196630:QUQ196631 QKS196630:QKU196631 QAW196630:QAY196631 PRA196630:PRC196631 PHE196630:PHG196631 OXI196630:OXK196631 ONM196630:ONO196631 ODQ196630:ODS196631 NTU196630:NTW196631 NJY196630:NKA196631 NAC196630:NAE196631 MQG196630:MQI196631 MGK196630:MGM196631 LWO196630:LWQ196631 LMS196630:LMU196631 LCW196630:LCY196631 KTA196630:KTC196631 KJE196630:KJG196631 JZI196630:JZK196631 JPM196630:JPO196631 JFQ196630:JFS196631 IVU196630:IVW196631 ILY196630:IMA196631 ICC196630:ICE196631 HSG196630:HSI196631 HIK196630:HIM196631 GYO196630:GYQ196631 GOS196630:GOU196631 GEW196630:GEY196631 FVA196630:FVC196631 FLE196630:FLG196631 FBI196630:FBK196631 ERM196630:ERO196631 EHQ196630:EHS196631 DXU196630:DXW196631 DNY196630:DOA196631 DEC196630:DEE196631 CUG196630:CUI196631 CKK196630:CKM196631 CAO196630:CAQ196631 BQS196630:BQU196631 BGW196630:BGY196631 AXA196630:AXC196631 ANE196630:ANG196631 ADI196630:ADK196631 TM196630:TO196631 JQ196630:JS196631 X196630:Z196631 WWC131094:WWE131095 WMG131094:WMI131095 WCK131094:WCM131095 VSO131094:VSQ131095 VIS131094:VIU131095 UYW131094:UYY131095 UPA131094:UPC131095 UFE131094:UFG131095 TVI131094:TVK131095 TLM131094:TLO131095 TBQ131094:TBS131095 SRU131094:SRW131095 SHY131094:SIA131095 RYC131094:RYE131095 ROG131094:ROI131095 REK131094:REM131095 QUO131094:QUQ131095 QKS131094:QKU131095 QAW131094:QAY131095 PRA131094:PRC131095 PHE131094:PHG131095 OXI131094:OXK131095 ONM131094:ONO131095 ODQ131094:ODS131095 NTU131094:NTW131095 NJY131094:NKA131095 NAC131094:NAE131095 MQG131094:MQI131095 MGK131094:MGM131095 LWO131094:LWQ131095 LMS131094:LMU131095 LCW131094:LCY131095 KTA131094:KTC131095 KJE131094:KJG131095 JZI131094:JZK131095 JPM131094:JPO131095 JFQ131094:JFS131095 IVU131094:IVW131095 ILY131094:IMA131095 ICC131094:ICE131095 HSG131094:HSI131095 HIK131094:HIM131095 GYO131094:GYQ131095 GOS131094:GOU131095 GEW131094:GEY131095 FVA131094:FVC131095 FLE131094:FLG131095 FBI131094:FBK131095 ERM131094:ERO131095 EHQ131094:EHS131095 DXU131094:DXW131095 DNY131094:DOA131095 DEC131094:DEE131095 CUG131094:CUI131095 CKK131094:CKM131095 CAO131094:CAQ131095 BQS131094:BQU131095 BGW131094:BGY131095 AXA131094:AXC131095 ANE131094:ANG131095 ADI131094:ADK131095 TM131094:TO131095 JQ131094:JS131095 X131094:Z131095 WWC65558:WWE65559 WMG65558:WMI65559 WCK65558:WCM65559 VSO65558:VSQ65559 VIS65558:VIU65559 UYW65558:UYY65559 UPA65558:UPC65559 UFE65558:UFG65559 TVI65558:TVK65559 TLM65558:TLO65559 TBQ65558:TBS65559 SRU65558:SRW65559 SHY65558:SIA65559 RYC65558:RYE65559 ROG65558:ROI65559 REK65558:REM65559 QUO65558:QUQ65559 QKS65558:QKU65559 QAW65558:QAY65559 PRA65558:PRC65559 PHE65558:PHG65559 OXI65558:OXK65559 ONM65558:ONO65559 ODQ65558:ODS65559 NTU65558:NTW65559 NJY65558:NKA65559 NAC65558:NAE65559 MQG65558:MQI65559 MGK65558:MGM65559 LWO65558:LWQ65559 LMS65558:LMU65559 LCW65558:LCY65559 KTA65558:KTC65559 KJE65558:KJG65559 JZI65558:JZK65559 JPM65558:JPO65559 JFQ65558:JFS65559 IVU65558:IVW65559 ILY65558:IMA65559 ICC65558:ICE65559 HSG65558:HSI65559 HIK65558:HIM65559 GYO65558:GYQ65559 GOS65558:GOU65559 GEW65558:GEY65559 FVA65558:FVC65559 FLE65558:FLG65559 FBI65558:FBK65559 ERM65558:ERO65559 EHQ65558:EHS65559 DXU65558:DXW65559 DNY65558:DOA65559 DEC65558:DEE65559 CUG65558:CUI65559 CKK65558:CKM65559 CAO65558:CAQ65559 BQS65558:BQU65559 BGW65558:BGY65559 AXA65558:AXC65559 ANE65558:ANG65559 ADI65558:ADK65559 TM65558:TO65559 JQ65558:JS65559 X65558:Z65559 WWC22:WWE23 WMG22:WMI23 WCK22:WCM23 VSO22:VSQ23 VIS22:VIU23 UYW22:UYY23 UPA22:UPC23 UFE22:UFG23 TVI22:TVK23 TLM22:TLO23 TBQ22:TBS23 SRU22:SRW23 SHY22:SIA23 RYC22:RYE23 ROG22:ROI23 REK22:REM23 QUO22:QUQ23 QKS22:QKU23 QAW22:QAY23 PRA22:PRC23 PHE22:PHG23 OXI22:OXK23 ONM22:ONO23 ODQ22:ODS23 NTU22:NTW23 NJY22:NKA23 NAC22:NAE23 MQG22:MQI23 MGK22:MGM23 LWO22:LWQ23 LMS22:LMU23 LCW22:LCY23 KTA22:KTC23 KJE22:KJG23 JZI22:JZK23 JPM22:JPO23 JFQ22:JFS23 IVU22:IVW23 ILY22:IMA23 ICC22:ICE23 HSG22:HSI23 HIK22:HIM23 GYO22:GYQ23 GOS22:GOU23 GEW22:GEY23 FVA22:FVC23 FLE22:FLG23 FBI22:FBK23 ERM22:ERO23 EHQ22:EHS23 DXU22:DXW23 DNY22:DOA23 DEC22:DEE23 CUG22:CUI23 CKK22:CKM23 CAO22:CAQ23 BQS22:BQU23 BGW22:BGY23 AXA22:AXC23 ANE22:ANG23 ADI22:ADK23 TM22:TO23 JQ22:JS23" xr:uid="{80D471BF-FE6E-44EB-BEB7-22DEB4EE8BA7}">
      <formula1>$BI$24:$BI$26</formula1>
    </dataValidation>
    <dataValidation type="list" allowBlank="1" showInputMessage="1" showErrorMessage="1" sqref="M14:N14 WVR983054:WVS983054 WLV983054:WLW983054 WBZ983054:WCA983054 VSD983054:VSE983054 VIH983054:VII983054 UYL983054:UYM983054 UOP983054:UOQ983054 UET983054:UEU983054 TUX983054:TUY983054 TLB983054:TLC983054 TBF983054:TBG983054 SRJ983054:SRK983054 SHN983054:SHO983054 RXR983054:RXS983054 RNV983054:RNW983054 RDZ983054:REA983054 QUD983054:QUE983054 QKH983054:QKI983054 QAL983054:QAM983054 PQP983054:PQQ983054 PGT983054:PGU983054 OWX983054:OWY983054 ONB983054:ONC983054 ODF983054:ODG983054 NTJ983054:NTK983054 NJN983054:NJO983054 MZR983054:MZS983054 MPV983054:MPW983054 MFZ983054:MGA983054 LWD983054:LWE983054 LMH983054:LMI983054 LCL983054:LCM983054 KSP983054:KSQ983054 KIT983054:KIU983054 JYX983054:JYY983054 JPB983054:JPC983054 JFF983054:JFG983054 IVJ983054:IVK983054 ILN983054:ILO983054 IBR983054:IBS983054 HRV983054:HRW983054 HHZ983054:HIA983054 GYD983054:GYE983054 GOH983054:GOI983054 GEL983054:GEM983054 FUP983054:FUQ983054 FKT983054:FKU983054 FAX983054:FAY983054 ERB983054:ERC983054 EHF983054:EHG983054 DXJ983054:DXK983054 DNN983054:DNO983054 DDR983054:DDS983054 CTV983054:CTW983054 CJZ983054:CKA983054 CAD983054:CAE983054 BQH983054:BQI983054 BGL983054:BGM983054 AWP983054:AWQ983054 AMT983054:AMU983054 ACX983054:ACY983054 TB983054:TC983054 JF983054:JG983054 M983054:N983054 WVR917518:WVS917518 WLV917518:WLW917518 WBZ917518:WCA917518 VSD917518:VSE917518 VIH917518:VII917518 UYL917518:UYM917518 UOP917518:UOQ917518 UET917518:UEU917518 TUX917518:TUY917518 TLB917518:TLC917518 TBF917518:TBG917518 SRJ917518:SRK917518 SHN917518:SHO917518 RXR917518:RXS917518 RNV917518:RNW917518 RDZ917518:REA917518 QUD917518:QUE917518 QKH917518:QKI917518 QAL917518:QAM917518 PQP917518:PQQ917518 PGT917518:PGU917518 OWX917518:OWY917518 ONB917518:ONC917518 ODF917518:ODG917518 NTJ917518:NTK917518 NJN917518:NJO917518 MZR917518:MZS917518 MPV917518:MPW917518 MFZ917518:MGA917518 LWD917518:LWE917518 LMH917518:LMI917518 LCL917518:LCM917518 KSP917518:KSQ917518 KIT917518:KIU917518 JYX917518:JYY917518 JPB917518:JPC917518 JFF917518:JFG917518 IVJ917518:IVK917518 ILN917518:ILO917518 IBR917518:IBS917518 HRV917518:HRW917518 HHZ917518:HIA917518 GYD917518:GYE917518 GOH917518:GOI917518 GEL917518:GEM917518 FUP917518:FUQ917518 FKT917518:FKU917518 FAX917518:FAY917518 ERB917518:ERC917518 EHF917518:EHG917518 DXJ917518:DXK917518 DNN917518:DNO917518 DDR917518:DDS917518 CTV917518:CTW917518 CJZ917518:CKA917518 CAD917518:CAE917518 BQH917518:BQI917518 BGL917518:BGM917518 AWP917518:AWQ917518 AMT917518:AMU917518 ACX917518:ACY917518 TB917518:TC917518 JF917518:JG917518 M917518:N917518 WVR851982:WVS851982 WLV851982:WLW851982 WBZ851982:WCA851982 VSD851982:VSE851982 VIH851982:VII851982 UYL851982:UYM851982 UOP851982:UOQ851982 UET851982:UEU851982 TUX851982:TUY851982 TLB851982:TLC851982 TBF851982:TBG851982 SRJ851982:SRK851982 SHN851982:SHO851982 RXR851982:RXS851982 RNV851982:RNW851982 RDZ851982:REA851982 QUD851982:QUE851982 QKH851982:QKI851982 QAL851982:QAM851982 PQP851982:PQQ851982 PGT851982:PGU851982 OWX851982:OWY851982 ONB851982:ONC851982 ODF851982:ODG851982 NTJ851982:NTK851982 NJN851982:NJO851982 MZR851982:MZS851982 MPV851982:MPW851982 MFZ851982:MGA851982 LWD851982:LWE851982 LMH851982:LMI851982 LCL851982:LCM851982 KSP851982:KSQ851982 KIT851982:KIU851982 JYX851982:JYY851982 JPB851982:JPC851982 JFF851982:JFG851982 IVJ851982:IVK851982 ILN851982:ILO851982 IBR851982:IBS851982 HRV851982:HRW851982 HHZ851982:HIA851982 GYD851982:GYE851982 GOH851982:GOI851982 GEL851982:GEM851982 FUP851982:FUQ851982 FKT851982:FKU851982 FAX851982:FAY851982 ERB851982:ERC851982 EHF851982:EHG851982 DXJ851982:DXK851982 DNN851982:DNO851982 DDR851982:DDS851982 CTV851982:CTW851982 CJZ851982:CKA851982 CAD851982:CAE851982 BQH851982:BQI851982 BGL851982:BGM851982 AWP851982:AWQ851982 AMT851982:AMU851982 ACX851982:ACY851982 TB851982:TC851982 JF851982:JG851982 M851982:N851982 WVR786446:WVS786446 WLV786446:WLW786446 WBZ786446:WCA786446 VSD786446:VSE786446 VIH786446:VII786446 UYL786446:UYM786446 UOP786446:UOQ786446 UET786446:UEU786446 TUX786446:TUY786446 TLB786446:TLC786446 TBF786446:TBG786446 SRJ786446:SRK786446 SHN786446:SHO786446 RXR786446:RXS786446 RNV786446:RNW786446 RDZ786446:REA786446 QUD786446:QUE786446 QKH786446:QKI786446 QAL786446:QAM786446 PQP786446:PQQ786446 PGT786446:PGU786446 OWX786446:OWY786446 ONB786446:ONC786446 ODF786446:ODG786446 NTJ786446:NTK786446 NJN786446:NJO786446 MZR786446:MZS786446 MPV786446:MPW786446 MFZ786446:MGA786446 LWD786446:LWE786446 LMH786446:LMI786446 LCL786446:LCM786446 KSP786446:KSQ786446 KIT786446:KIU786446 JYX786446:JYY786446 JPB786446:JPC786446 JFF786446:JFG786446 IVJ786446:IVK786446 ILN786446:ILO786446 IBR786446:IBS786446 HRV786446:HRW786446 HHZ786446:HIA786446 GYD786446:GYE786446 GOH786446:GOI786446 GEL786446:GEM786446 FUP786446:FUQ786446 FKT786446:FKU786446 FAX786446:FAY786446 ERB786446:ERC786446 EHF786446:EHG786446 DXJ786446:DXK786446 DNN786446:DNO786446 DDR786446:DDS786446 CTV786446:CTW786446 CJZ786446:CKA786446 CAD786446:CAE786446 BQH786446:BQI786446 BGL786446:BGM786446 AWP786446:AWQ786446 AMT786446:AMU786446 ACX786446:ACY786446 TB786446:TC786446 JF786446:JG786446 M786446:N786446 WVR720910:WVS720910 WLV720910:WLW720910 WBZ720910:WCA720910 VSD720910:VSE720910 VIH720910:VII720910 UYL720910:UYM720910 UOP720910:UOQ720910 UET720910:UEU720910 TUX720910:TUY720910 TLB720910:TLC720910 TBF720910:TBG720910 SRJ720910:SRK720910 SHN720910:SHO720910 RXR720910:RXS720910 RNV720910:RNW720910 RDZ720910:REA720910 QUD720910:QUE720910 QKH720910:QKI720910 QAL720910:QAM720910 PQP720910:PQQ720910 PGT720910:PGU720910 OWX720910:OWY720910 ONB720910:ONC720910 ODF720910:ODG720910 NTJ720910:NTK720910 NJN720910:NJO720910 MZR720910:MZS720910 MPV720910:MPW720910 MFZ720910:MGA720910 LWD720910:LWE720910 LMH720910:LMI720910 LCL720910:LCM720910 KSP720910:KSQ720910 KIT720910:KIU720910 JYX720910:JYY720910 JPB720910:JPC720910 JFF720910:JFG720910 IVJ720910:IVK720910 ILN720910:ILO720910 IBR720910:IBS720910 HRV720910:HRW720910 HHZ720910:HIA720910 GYD720910:GYE720910 GOH720910:GOI720910 GEL720910:GEM720910 FUP720910:FUQ720910 FKT720910:FKU720910 FAX720910:FAY720910 ERB720910:ERC720910 EHF720910:EHG720910 DXJ720910:DXK720910 DNN720910:DNO720910 DDR720910:DDS720910 CTV720910:CTW720910 CJZ720910:CKA720910 CAD720910:CAE720910 BQH720910:BQI720910 BGL720910:BGM720910 AWP720910:AWQ720910 AMT720910:AMU720910 ACX720910:ACY720910 TB720910:TC720910 JF720910:JG720910 M720910:N720910 WVR655374:WVS655374 WLV655374:WLW655374 WBZ655374:WCA655374 VSD655374:VSE655374 VIH655374:VII655374 UYL655374:UYM655374 UOP655374:UOQ655374 UET655374:UEU655374 TUX655374:TUY655374 TLB655374:TLC655374 TBF655374:TBG655374 SRJ655374:SRK655374 SHN655374:SHO655374 RXR655374:RXS655374 RNV655374:RNW655374 RDZ655374:REA655374 QUD655374:QUE655374 QKH655374:QKI655374 QAL655374:QAM655374 PQP655374:PQQ655374 PGT655374:PGU655374 OWX655374:OWY655374 ONB655374:ONC655374 ODF655374:ODG655374 NTJ655374:NTK655374 NJN655374:NJO655374 MZR655374:MZS655374 MPV655374:MPW655374 MFZ655374:MGA655374 LWD655374:LWE655374 LMH655374:LMI655374 LCL655374:LCM655374 KSP655374:KSQ655374 KIT655374:KIU655374 JYX655374:JYY655374 JPB655374:JPC655374 JFF655374:JFG655374 IVJ655374:IVK655374 ILN655374:ILO655374 IBR655374:IBS655374 HRV655374:HRW655374 HHZ655374:HIA655374 GYD655374:GYE655374 GOH655374:GOI655374 GEL655374:GEM655374 FUP655374:FUQ655374 FKT655374:FKU655374 FAX655374:FAY655374 ERB655374:ERC655374 EHF655374:EHG655374 DXJ655374:DXK655374 DNN655374:DNO655374 DDR655374:DDS655374 CTV655374:CTW655374 CJZ655374:CKA655374 CAD655374:CAE655374 BQH655374:BQI655374 BGL655374:BGM655374 AWP655374:AWQ655374 AMT655374:AMU655374 ACX655374:ACY655374 TB655374:TC655374 JF655374:JG655374 M655374:N655374 WVR589838:WVS589838 WLV589838:WLW589838 WBZ589838:WCA589838 VSD589838:VSE589838 VIH589838:VII589838 UYL589838:UYM589838 UOP589838:UOQ589838 UET589838:UEU589838 TUX589838:TUY589838 TLB589838:TLC589838 TBF589838:TBG589838 SRJ589838:SRK589838 SHN589838:SHO589838 RXR589838:RXS589838 RNV589838:RNW589838 RDZ589838:REA589838 QUD589838:QUE589838 QKH589838:QKI589838 QAL589838:QAM589838 PQP589838:PQQ589838 PGT589838:PGU589838 OWX589838:OWY589838 ONB589838:ONC589838 ODF589838:ODG589838 NTJ589838:NTK589838 NJN589838:NJO589838 MZR589838:MZS589838 MPV589838:MPW589838 MFZ589838:MGA589838 LWD589838:LWE589838 LMH589838:LMI589838 LCL589838:LCM589838 KSP589838:KSQ589838 KIT589838:KIU589838 JYX589838:JYY589838 JPB589838:JPC589838 JFF589838:JFG589838 IVJ589838:IVK589838 ILN589838:ILO589838 IBR589838:IBS589838 HRV589838:HRW589838 HHZ589838:HIA589838 GYD589838:GYE589838 GOH589838:GOI589838 GEL589838:GEM589838 FUP589838:FUQ589838 FKT589838:FKU589838 FAX589838:FAY589838 ERB589838:ERC589838 EHF589838:EHG589838 DXJ589838:DXK589838 DNN589838:DNO589838 DDR589838:DDS589838 CTV589838:CTW589838 CJZ589838:CKA589838 CAD589838:CAE589838 BQH589838:BQI589838 BGL589838:BGM589838 AWP589838:AWQ589838 AMT589838:AMU589838 ACX589838:ACY589838 TB589838:TC589838 JF589838:JG589838 M589838:N589838 WVR524302:WVS524302 WLV524302:WLW524302 WBZ524302:WCA524302 VSD524302:VSE524302 VIH524302:VII524302 UYL524302:UYM524302 UOP524302:UOQ524302 UET524302:UEU524302 TUX524302:TUY524302 TLB524302:TLC524302 TBF524302:TBG524302 SRJ524302:SRK524302 SHN524302:SHO524302 RXR524302:RXS524302 RNV524302:RNW524302 RDZ524302:REA524302 QUD524302:QUE524302 QKH524302:QKI524302 QAL524302:QAM524302 PQP524302:PQQ524302 PGT524302:PGU524302 OWX524302:OWY524302 ONB524302:ONC524302 ODF524302:ODG524302 NTJ524302:NTK524302 NJN524302:NJO524302 MZR524302:MZS524302 MPV524302:MPW524302 MFZ524302:MGA524302 LWD524302:LWE524302 LMH524302:LMI524302 LCL524302:LCM524302 KSP524302:KSQ524302 KIT524302:KIU524302 JYX524302:JYY524302 JPB524302:JPC524302 JFF524302:JFG524302 IVJ524302:IVK524302 ILN524302:ILO524302 IBR524302:IBS524302 HRV524302:HRW524302 HHZ524302:HIA524302 GYD524302:GYE524302 GOH524302:GOI524302 GEL524302:GEM524302 FUP524302:FUQ524302 FKT524302:FKU524302 FAX524302:FAY524302 ERB524302:ERC524302 EHF524302:EHG524302 DXJ524302:DXK524302 DNN524302:DNO524302 DDR524302:DDS524302 CTV524302:CTW524302 CJZ524302:CKA524302 CAD524302:CAE524302 BQH524302:BQI524302 BGL524302:BGM524302 AWP524302:AWQ524302 AMT524302:AMU524302 ACX524302:ACY524302 TB524302:TC524302 JF524302:JG524302 M524302:N524302 WVR458766:WVS458766 WLV458766:WLW458766 WBZ458766:WCA458766 VSD458766:VSE458766 VIH458766:VII458766 UYL458766:UYM458766 UOP458766:UOQ458766 UET458766:UEU458766 TUX458766:TUY458766 TLB458766:TLC458766 TBF458766:TBG458766 SRJ458766:SRK458766 SHN458766:SHO458766 RXR458766:RXS458766 RNV458766:RNW458766 RDZ458766:REA458766 QUD458766:QUE458766 QKH458766:QKI458766 QAL458766:QAM458766 PQP458766:PQQ458766 PGT458766:PGU458766 OWX458766:OWY458766 ONB458766:ONC458766 ODF458766:ODG458766 NTJ458766:NTK458766 NJN458766:NJO458766 MZR458766:MZS458766 MPV458766:MPW458766 MFZ458766:MGA458766 LWD458766:LWE458766 LMH458766:LMI458766 LCL458766:LCM458766 KSP458766:KSQ458766 KIT458766:KIU458766 JYX458766:JYY458766 JPB458766:JPC458766 JFF458766:JFG458766 IVJ458766:IVK458766 ILN458766:ILO458766 IBR458766:IBS458766 HRV458766:HRW458766 HHZ458766:HIA458766 GYD458766:GYE458766 GOH458766:GOI458766 GEL458766:GEM458766 FUP458766:FUQ458766 FKT458766:FKU458766 FAX458766:FAY458766 ERB458766:ERC458766 EHF458766:EHG458766 DXJ458766:DXK458766 DNN458766:DNO458766 DDR458766:DDS458766 CTV458766:CTW458766 CJZ458766:CKA458766 CAD458766:CAE458766 BQH458766:BQI458766 BGL458766:BGM458766 AWP458766:AWQ458766 AMT458766:AMU458766 ACX458766:ACY458766 TB458766:TC458766 JF458766:JG458766 M458766:N458766 WVR393230:WVS393230 WLV393230:WLW393230 WBZ393230:WCA393230 VSD393230:VSE393230 VIH393230:VII393230 UYL393230:UYM393230 UOP393230:UOQ393230 UET393230:UEU393230 TUX393230:TUY393230 TLB393230:TLC393230 TBF393230:TBG393230 SRJ393230:SRK393230 SHN393230:SHO393230 RXR393230:RXS393230 RNV393230:RNW393230 RDZ393230:REA393230 QUD393230:QUE393230 QKH393230:QKI393230 QAL393230:QAM393230 PQP393230:PQQ393230 PGT393230:PGU393230 OWX393230:OWY393230 ONB393230:ONC393230 ODF393230:ODG393230 NTJ393230:NTK393230 NJN393230:NJO393230 MZR393230:MZS393230 MPV393230:MPW393230 MFZ393230:MGA393230 LWD393230:LWE393230 LMH393230:LMI393230 LCL393230:LCM393230 KSP393230:KSQ393230 KIT393230:KIU393230 JYX393230:JYY393230 JPB393230:JPC393230 JFF393230:JFG393230 IVJ393230:IVK393230 ILN393230:ILO393230 IBR393230:IBS393230 HRV393230:HRW393230 HHZ393230:HIA393230 GYD393230:GYE393230 GOH393230:GOI393230 GEL393230:GEM393230 FUP393230:FUQ393230 FKT393230:FKU393230 FAX393230:FAY393230 ERB393230:ERC393230 EHF393230:EHG393230 DXJ393230:DXK393230 DNN393230:DNO393230 DDR393230:DDS393230 CTV393230:CTW393230 CJZ393230:CKA393230 CAD393230:CAE393230 BQH393230:BQI393230 BGL393230:BGM393230 AWP393230:AWQ393230 AMT393230:AMU393230 ACX393230:ACY393230 TB393230:TC393230 JF393230:JG393230 M393230:N393230 WVR327694:WVS327694 WLV327694:WLW327694 WBZ327694:WCA327694 VSD327694:VSE327694 VIH327694:VII327694 UYL327694:UYM327694 UOP327694:UOQ327694 UET327694:UEU327694 TUX327694:TUY327694 TLB327694:TLC327694 TBF327694:TBG327694 SRJ327694:SRK327694 SHN327694:SHO327694 RXR327694:RXS327694 RNV327694:RNW327694 RDZ327694:REA327694 QUD327694:QUE327694 QKH327694:QKI327694 QAL327694:QAM327694 PQP327694:PQQ327694 PGT327694:PGU327694 OWX327694:OWY327694 ONB327694:ONC327694 ODF327694:ODG327694 NTJ327694:NTK327694 NJN327694:NJO327694 MZR327694:MZS327694 MPV327694:MPW327694 MFZ327694:MGA327694 LWD327694:LWE327694 LMH327694:LMI327694 LCL327694:LCM327694 KSP327694:KSQ327694 KIT327694:KIU327694 JYX327694:JYY327694 JPB327694:JPC327694 JFF327694:JFG327694 IVJ327694:IVK327694 ILN327694:ILO327694 IBR327694:IBS327694 HRV327694:HRW327694 HHZ327694:HIA327694 GYD327694:GYE327694 GOH327694:GOI327694 GEL327694:GEM327694 FUP327694:FUQ327694 FKT327694:FKU327694 FAX327694:FAY327694 ERB327694:ERC327694 EHF327694:EHG327694 DXJ327694:DXK327694 DNN327694:DNO327694 DDR327694:DDS327694 CTV327694:CTW327694 CJZ327694:CKA327694 CAD327694:CAE327694 BQH327694:BQI327694 BGL327694:BGM327694 AWP327694:AWQ327694 AMT327694:AMU327694 ACX327694:ACY327694 TB327694:TC327694 JF327694:JG327694 M327694:N327694 WVR262158:WVS262158 WLV262158:WLW262158 WBZ262158:WCA262158 VSD262158:VSE262158 VIH262158:VII262158 UYL262158:UYM262158 UOP262158:UOQ262158 UET262158:UEU262158 TUX262158:TUY262158 TLB262158:TLC262158 TBF262158:TBG262158 SRJ262158:SRK262158 SHN262158:SHO262158 RXR262158:RXS262158 RNV262158:RNW262158 RDZ262158:REA262158 QUD262158:QUE262158 QKH262158:QKI262158 QAL262158:QAM262158 PQP262158:PQQ262158 PGT262158:PGU262158 OWX262158:OWY262158 ONB262158:ONC262158 ODF262158:ODG262158 NTJ262158:NTK262158 NJN262158:NJO262158 MZR262158:MZS262158 MPV262158:MPW262158 MFZ262158:MGA262158 LWD262158:LWE262158 LMH262158:LMI262158 LCL262158:LCM262158 KSP262158:KSQ262158 KIT262158:KIU262158 JYX262158:JYY262158 JPB262158:JPC262158 JFF262158:JFG262158 IVJ262158:IVK262158 ILN262158:ILO262158 IBR262158:IBS262158 HRV262158:HRW262158 HHZ262158:HIA262158 GYD262158:GYE262158 GOH262158:GOI262158 GEL262158:GEM262158 FUP262158:FUQ262158 FKT262158:FKU262158 FAX262158:FAY262158 ERB262158:ERC262158 EHF262158:EHG262158 DXJ262158:DXK262158 DNN262158:DNO262158 DDR262158:DDS262158 CTV262158:CTW262158 CJZ262158:CKA262158 CAD262158:CAE262158 BQH262158:BQI262158 BGL262158:BGM262158 AWP262158:AWQ262158 AMT262158:AMU262158 ACX262158:ACY262158 TB262158:TC262158 JF262158:JG262158 M262158:N262158 WVR196622:WVS196622 WLV196622:WLW196622 WBZ196622:WCA196622 VSD196622:VSE196622 VIH196622:VII196622 UYL196622:UYM196622 UOP196622:UOQ196622 UET196622:UEU196622 TUX196622:TUY196622 TLB196622:TLC196622 TBF196622:TBG196622 SRJ196622:SRK196622 SHN196622:SHO196622 RXR196622:RXS196622 RNV196622:RNW196622 RDZ196622:REA196622 QUD196622:QUE196622 QKH196622:QKI196622 QAL196622:QAM196622 PQP196622:PQQ196622 PGT196622:PGU196622 OWX196622:OWY196622 ONB196622:ONC196622 ODF196622:ODG196622 NTJ196622:NTK196622 NJN196622:NJO196622 MZR196622:MZS196622 MPV196622:MPW196622 MFZ196622:MGA196622 LWD196622:LWE196622 LMH196622:LMI196622 LCL196622:LCM196622 KSP196622:KSQ196622 KIT196622:KIU196622 JYX196622:JYY196622 JPB196622:JPC196622 JFF196622:JFG196622 IVJ196622:IVK196622 ILN196622:ILO196622 IBR196622:IBS196622 HRV196622:HRW196622 HHZ196622:HIA196622 GYD196622:GYE196622 GOH196622:GOI196622 GEL196622:GEM196622 FUP196622:FUQ196622 FKT196622:FKU196622 FAX196622:FAY196622 ERB196622:ERC196622 EHF196622:EHG196622 DXJ196622:DXK196622 DNN196622:DNO196622 DDR196622:DDS196622 CTV196622:CTW196622 CJZ196622:CKA196622 CAD196622:CAE196622 BQH196622:BQI196622 BGL196622:BGM196622 AWP196622:AWQ196622 AMT196622:AMU196622 ACX196622:ACY196622 TB196622:TC196622 JF196622:JG196622 M196622:N196622 WVR131086:WVS131086 WLV131086:WLW131086 WBZ131086:WCA131086 VSD131086:VSE131086 VIH131086:VII131086 UYL131086:UYM131086 UOP131086:UOQ131086 UET131086:UEU131086 TUX131086:TUY131086 TLB131086:TLC131086 TBF131086:TBG131086 SRJ131086:SRK131086 SHN131086:SHO131086 RXR131086:RXS131086 RNV131086:RNW131086 RDZ131086:REA131086 QUD131086:QUE131086 QKH131086:QKI131086 QAL131086:QAM131086 PQP131086:PQQ131086 PGT131086:PGU131086 OWX131086:OWY131086 ONB131086:ONC131086 ODF131086:ODG131086 NTJ131086:NTK131086 NJN131086:NJO131086 MZR131086:MZS131086 MPV131086:MPW131086 MFZ131086:MGA131086 LWD131086:LWE131086 LMH131086:LMI131086 LCL131086:LCM131086 KSP131086:KSQ131086 KIT131086:KIU131086 JYX131086:JYY131086 JPB131086:JPC131086 JFF131086:JFG131086 IVJ131086:IVK131086 ILN131086:ILO131086 IBR131086:IBS131086 HRV131086:HRW131086 HHZ131086:HIA131086 GYD131086:GYE131086 GOH131086:GOI131086 GEL131086:GEM131086 FUP131086:FUQ131086 FKT131086:FKU131086 FAX131086:FAY131086 ERB131086:ERC131086 EHF131086:EHG131086 DXJ131086:DXK131086 DNN131086:DNO131086 DDR131086:DDS131086 CTV131086:CTW131086 CJZ131086:CKA131086 CAD131086:CAE131086 BQH131086:BQI131086 BGL131086:BGM131086 AWP131086:AWQ131086 AMT131086:AMU131086 ACX131086:ACY131086 TB131086:TC131086 JF131086:JG131086 M131086:N131086 WVR65550:WVS65550 WLV65550:WLW65550 WBZ65550:WCA65550 VSD65550:VSE65550 VIH65550:VII65550 UYL65550:UYM65550 UOP65550:UOQ65550 UET65550:UEU65550 TUX65550:TUY65550 TLB65550:TLC65550 TBF65550:TBG65550 SRJ65550:SRK65550 SHN65550:SHO65550 RXR65550:RXS65550 RNV65550:RNW65550 RDZ65550:REA65550 QUD65550:QUE65550 QKH65550:QKI65550 QAL65550:QAM65550 PQP65550:PQQ65550 PGT65550:PGU65550 OWX65550:OWY65550 ONB65550:ONC65550 ODF65550:ODG65550 NTJ65550:NTK65550 NJN65550:NJO65550 MZR65550:MZS65550 MPV65550:MPW65550 MFZ65550:MGA65550 LWD65550:LWE65550 LMH65550:LMI65550 LCL65550:LCM65550 KSP65550:KSQ65550 KIT65550:KIU65550 JYX65550:JYY65550 JPB65550:JPC65550 JFF65550:JFG65550 IVJ65550:IVK65550 ILN65550:ILO65550 IBR65550:IBS65550 HRV65550:HRW65550 HHZ65550:HIA65550 GYD65550:GYE65550 GOH65550:GOI65550 GEL65550:GEM65550 FUP65550:FUQ65550 FKT65550:FKU65550 FAX65550:FAY65550 ERB65550:ERC65550 EHF65550:EHG65550 DXJ65550:DXK65550 DNN65550:DNO65550 DDR65550:DDS65550 CTV65550:CTW65550 CJZ65550:CKA65550 CAD65550:CAE65550 BQH65550:BQI65550 BGL65550:BGM65550 AWP65550:AWQ65550 AMT65550:AMU65550 ACX65550:ACY65550 TB65550:TC65550 JF65550:JG65550 M65550:N65550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xr:uid="{130F34E4-96D0-4899-98DA-659B6D320215}">
      <formula1>$AV$24:$AV$29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EA25FCD6-BF16-4986-8A45-89EF286B5885}"/>
  </dataValidations>
  <hyperlinks>
    <hyperlink ref="B33:I33" r:id="rId1" display="Payroll Processing Fee" xr:uid="{8EE33408-7A0B-4991-A859-6E1C78E1A3C3}"/>
    <hyperlink ref="B48:I48" location="'Basic Information'!A1" display="Other Exp not listed Above" xr:uid="{DC86D732-C2F3-428E-8BF8-372EA45B5D0C}"/>
    <hyperlink ref="S7:Y7" r:id="rId2" display="Business Activity Codes" xr:uid="{2425ACCE-AE8C-438B-8FEE-AFBFF805AE21}"/>
    <hyperlink ref="CA22:CH22" r:id="rId3" display="Payroll Processing Fee" xr:uid="{02E4EB48-57FD-423C-A2C3-4148CB0F8711}"/>
    <hyperlink ref="CA34:CH34" r:id="rId4" display="Home Office ( Safe Harbor)" xr:uid="{C4C83E39-3476-4EFF-AE40-9B30408EB635}"/>
    <hyperlink ref="AI19:AK19" location="Jan!A1" display="Jan!A1" xr:uid="{4A804591-7877-4246-8997-40AB17E09692}"/>
    <hyperlink ref="AI20:AK20" location="Feb!A1" display="Feb!A1" xr:uid="{C29946F7-83EF-436F-A980-C266BEFFD5A9}"/>
    <hyperlink ref="AI21:AK21" location="Mar!A1" display="Mar!A1" xr:uid="{4A78BE14-7493-47B3-9988-61175FF44A7D}"/>
    <hyperlink ref="AI22:AK22" location="Apr!A1" display="Apr!A1" xr:uid="{0CCBFC81-10DC-4413-8A18-DB4450775DD7}"/>
    <hyperlink ref="AI23:AK23" location="May!A1" display="May!A1" xr:uid="{F34FFB70-0679-4234-A6C0-B267F01268E9}"/>
    <hyperlink ref="AI24:AK24" location="June!A1" display="June!A1" xr:uid="{4D890D61-CA7A-44A9-A297-14939FF55F6F}"/>
    <hyperlink ref="AI25:AK25" location="July!A1" display="July!A1" xr:uid="{935B0E9D-1907-4B98-80DC-AF9ADA6B39B2}"/>
    <hyperlink ref="AI26:AK26" location="Aug!A1" display="Aug!A1" xr:uid="{1ADD920C-0F3C-465C-9203-B789E03CF44B}"/>
    <hyperlink ref="AI27:AK27" location="Sep!A1" display="Sep!A1" xr:uid="{39152AD1-A192-4C8C-8603-60130DE3AC9C}"/>
    <hyperlink ref="AI28:AK28" location="Oct!A1" display="Oct!A1" xr:uid="{80BAD7BA-4CF3-4D70-9297-875C246DA6EC}"/>
    <hyperlink ref="AI29:AK29" location="Nov!A1" display="Nov!A1" xr:uid="{1B6BD7DF-69FC-46A3-A95A-5E6409648E14}"/>
    <hyperlink ref="AI30:AK30" location="Dec!A1" display="Dec!A1" xr:uid="{313D03B2-098B-4793-B50E-C6FDE8BCF4CC}"/>
    <hyperlink ref="AI31:AK31" location="'YTD- 2025'!A1" display="YTD - 2025" xr:uid="{E4E218CC-7465-45DB-B0F1-7B9E2CAFBCC4}"/>
    <hyperlink ref="AI32:AK32" location="'Main Tab'!A1" display="Main Tab" xr:uid="{F51C37D3-06E1-4096-81C7-B3996DAE8594}"/>
    <hyperlink ref="AI33:AK33" location="PandL!A1" display="Profit and Loss" xr:uid="{24B2FE49-1F9D-471E-8009-3C9A2DE81C40}"/>
    <hyperlink ref="AI34:AK34" location="'Balance sheet'!A1" display="Balance Sheet" xr:uid="{6C468CC1-02CE-4B3F-8274-E742087781D3}"/>
    <hyperlink ref="AI35:AK35" location="'2024 Tax Estimator'!A1" display="Estimate" xr:uid="{E31D9A2A-2D07-4188-BF5B-4EA378988B64}"/>
  </hyperlinks>
  <pageMargins left="0.25" right="0.25" top="0.25" bottom="0" header="0.05" footer="0"/>
  <pageSetup orientation="portrait" r:id="rId5"/>
  <headerFooter alignWithMargins="0"/>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060F-10F3-43B5-B66C-13453D1C4A44}">
  <sheetPr codeName="Sheet7"/>
  <dimension ref="A2:G40"/>
  <sheetViews>
    <sheetView workbookViewId="0">
      <selection activeCell="K7" sqref="K7"/>
    </sheetView>
  </sheetViews>
  <sheetFormatPr defaultRowHeight="15" x14ac:dyDescent="0.25"/>
  <cols>
    <col min="1" max="6" width="9.140625" style="149"/>
    <col min="7" max="7" width="27" style="149" customWidth="1"/>
    <col min="8" max="16384" width="9.140625" style="149"/>
  </cols>
  <sheetData>
    <row r="2" spans="1:7" x14ac:dyDescent="0.25">
      <c r="A2" s="1105" t="s">
        <v>212</v>
      </c>
      <c r="B2" s="1106"/>
      <c r="C2" s="1106"/>
      <c r="D2" s="1106"/>
      <c r="E2" s="1106"/>
      <c r="F2" s="1106"/>
      <c r="G2" s="1106"/>
    </row>
    <row r="3" spans="1:7" x14ac:dyDescent="0.25">
      <c r="A3" s="1106"/>
      <c r="B3" s="1106"/>
      <c r="C3" s="1106"/>
      <c r="D3" s="1106"/>
      <c r="E3" s="1106"/>
      <c r="F3" s="1106"/>
      <c r="G3" s="1106"/>
    </row>
    <row r="4" spans="1:7" x14ac:dyDescent="0.25">
      <c r="A4" s="1106"/>
      <c r="B4" s="1106"/>
      <c r="C4" s="1106"/>
      <c r="D4" s="1106"/>
      <c r="E4" s="1106"/>
      <c r="F4" s="1106"/>
      <c r="G4" s="1106"/>
    </row>
    <row r="5" spans="1:7" x14ac:dyDescent="0.25">
      <c r="A5" s="1107" t="s">
        <v>211</v>
      </c>
      <c r="B5" s="1108"/>
      <c r="C5" s="1108"/>
      <c r="D5" s="1108"/>
      <c r="E5" s="1108"/>
      <c r="F5" s="1108"/>
      <c r="G5" s="1109"/>
    </row>
    <row r="6" spans="1:7" x14ac:dyDescent="0.25">
      <c r="A6" s="1110"/>
      <c r="B6" s="1110"/>
      <c r="C6" s="1110"/>
      <c r="D6" s="1110"/>
      <c r="E6" s="1110"/>
      <c r="F6" s="1110"/>
      <c r="G6" s="1111"/>
    </row>
    <row r="7" spans="1:7" x14ac:dyDescent="0.25">
      <c r="A7" s="1110"/>
      <c r="B7" s="1110"/>
      <c r="C7" s="1110"/>
      <c r="D7" s="1110"/>
      <c r="E7" s="1110"/>
      <c r="F7" s="1110"/>
      <c r="G7" s="1111"/>
    </row>
    <row r="8" spans="1:7" x14ac:dyDescent="0.25">
      <c r="A8" s="1110"/>
      <c r="B8" s="1110"/>
      <c r="C8" s="1110"/>
      <c r="D8" s="1110"/>
      <c r="E8" s="1110"/>
      <c r="F8" s="1110"/>
      <c r="G8" s="1111"/>
    </row>
    <row r="9" spans="1:7" x14ac:dyDescent="0.25">
      <c r="A9" s="1112"/>
      <c r="B9" s="1112"/>
      <c r="C9" s="1112"/>
      <c r="D9" s="1112"/>
      <c r="E9" s="1112"/>
      <c r="F9" s="1112"/>
      <c r="G9" s="1113"/>
    </row>
    <row r="10" spans="1:7" x14ac:dyDescent="0.25">
      <c r="A10" s="1102" t="s">
        <v>210</v>
      </c>
      <c r="B10" s="1094"/>
      <c r="C10" s="1094"/>
      <c r="D10" s="1094"/>
      <c r="E10" s="1094"/>
      <c r="F10" s="1094"/>
      <c r="G10" s="1095"/>
    </row>
    <row r="11" spans="1:7" x14ac:dyDescent="0.25">
      <c r="A11" s="1114" t="s">
        <v>209</v>
      </c>
      <c r="B11" s="1115"/>
      <c r="C11" s="1115"/>
      <c r="D11" s="1115"/>
      <c r="E11" s="1115"/>
      <c r="F11" s="1115"/>
      <c r="G11" s="1116"/>
    </row>
    <row r="12" spans="1:7" x14ac:dyDescent="0.25">
      <c r="A12" s="1117" t="s">
        <v>111</v>
      </c>
      <c r="B12" s="423"/>
      <c r="C12" s="423"/>
      <c r="D12" s="423"/>
      <c r="E12" s="423"/>
      <c r="F12" s="1118" t="s">
        <v>208</v>
      </c>
      <c r="G12" s="1119"/>
    </row>
    <row r="13" spans="1:7" x14ac:dyDescent="0.25">
      <c r="A13" s="150" t="s">
        <v>207</v>
      </c>
      <c r="B13" s="151"/>
      <c r="C13" s="1120"/>
      <c r="D13" s="1121"/>
      <c r="E13" s="1121"/>
      <c r="F13" s="1121"/>
      <c r="G13" s="1122"/>
    </row>
    <row r="14" spans="1:7" x14ac:dyDescent="0.25">
      <c r="A14" s="1093" t="s">
        <v>206</v>
      </c>
      <c r="B14" s="1094"/>
      <c r="C14" s="1094"/>
      <c r="D14" s="1094"/>
      <c r="E14" s="1094"/>
      <c r="F14" s="1094"/>
      <c r="G14" s="1095"/>
    </row>
    <row r="15" spans="1:7" x14ac:dyDescent="0.25">
      <c r="A15" s="1093" t="s">
        <v>205</v>
      </c>
      <c r="B15" s="1094"/>
      <c r="C15" s="1094"/>
      <c r="D15" s="1094"/>
      <c r="E15" s="1094"/>
      <c r="F15" s="1094"/>
      <c r="G15" s="1095"/>
    </row>
    <row r="16" spans="1:7" x14ac:dyDescent="0.25">
      <c r="A16" s="1093" t="s">
        <v>204</v>
      </c>
      <c r="B16" s="1094"/>
      <c r="C16" s="1094"/>
      <c r="D16" s="1094"/>
      <c r="E16" s="1094"/>
      <c r="F16" s="1094"/>
      <c r="G16" s="1095"/>
    </row>
    <row r="17" spans="1:7" x14ac:dyDescent="0.25">
      <c r="A17" s="1093" t="s">
        <v>203</v>
      </c>
      <c r="B17" s="1094"/>
      <c r="C17" s="1094"/>
      <c r="D17" s="1094"/>
      <c r="E17" s="1094"/>
      <c r="F17" s="1094"/>
      <c r="G17" s="1095"/>
    </row>
    <row r="18" spans="1:7" x14ac:dyDescent="0.25">
      <c r="A18" s="1093" t="s">
        <v>202</v>
      </c>
      <c r="B18" s="1094"/>
      <c r="C18" s="1094"/>
      <c r="D18" s="1094"/>
      <c r="E18" s="1094"/>
      <c r="F18" s="1094"/>
      <c r="G18" s="1095"/>
    </row>
    <row r="19" spans="1:7" x14ac:dyDescent="0.25">
      <c r="A19" s="1093" t="s">
        <v>154</v>
      </c>
      <c r="B19" s="1094"/>
      <c r="C19" s="1094"/>
      <c r="D19" s="1094"/>
      <c r="E19" s="1094"/>
      <c r="F19" s="1094"/>
      <c r="G19" s="1095"/>
    </row>
    <row r="20" spans="1:7" x14ac:dyDescent="0.25">
      <c r="A20" s="1093" t="s">
        <v>153</v>
      </c>
      <c r="B20" s="1094"/>
      <c r="C20" s="1094"/>
      <c r="D20" s="1094"/>
      <c r="E20" s="1094"/>
      <c r="F20" s="1094"/>
      <c r="G20" s="1095"/>
    </row>
    <row r="21" spans="1:7" x14ac:dyDescent="0.25">
      <c r="A21" s="1093" t="s">
        <v>123</v>
      </c>
      <c r="B21" s="1094"/>
      <c r="C21" s="1094"/>
      <c r="D21" s="1094"/>
      <c r="E21" s="1094"/>
      <c r="F21" s="1094"/>
      <c r="G21" s="1095"/>
    </row>
    <row r="22" spans="1:7" x14ac:dyDescent="0.25">
      <c r="A22" s="1093" t="s">
        <v>201</v>
      </c>
      <c r="B22" s="1094"/>
      <c r="C22" s="1094"/>
      <c r="D22" s="1094"/>
      <c r="E22" s="1094"/>
      <c r="F22" s="1094"/>
      <c r="G22" s="1095"/>
    </row>
    <row r="23" spans="1:7" x14ac:dyDescent="0.25">
      <c r="A23" s="1093" t="s">
        <v>200</v>
      </c>
      <c r="B23" s="1094"/>
      <c r="C23" s="1094"/>
      <c r="D23" s="1094"/>
      <c r="E23" s="1094"/>
      <c r="F23" s="1094"/>
      <c r="G23" s="1095"/>
    </row>
    <row r="24" spans="1:7" x14ac:dyDescent="0.25">
      <c r="A24" s="1093" t="s">
        <v>199</v>
      </c>
      <c r="B24" s="1094"/>
      <c r="C24" s="1094"/>
      <c r="D24" s="1094"/>
      <c r="E24" s="1094"/>
      <c r="F24" s="1094"/>
      <c r="G24" s="1095"/>
    </row>
    <row r="25" spans="1:7" x14ac:dyDescent="0.25">
      <c r="A25" s="1103" t="s">
        <v>131</v>
      </c>
      <c r="B25" s="1104"/>
      <c r="C25" s="1104"/>
      <c r="D25" s="1104"/>
      <c r="E25" s="1100"/>
      <c r="F25" s="1094"/>
      <c r="G25" s="1101"/>
    </row>
    <row r="26" spans="1:7" x14ac:dyDescent="0.25">
      <c r="A26" s="1102" t="s">
        <v>198</v>
      </c>
      <c r="B26" s="1094"/>
      <c r="C26" s="1094"/>
      <c r="D26" s="1094"/>
      <c r="E26" s="1094"/>
      <c r="F26" s="1094"/>
      <c r="G26" s="1095"/>
    </row>
    <row r="27" spans="1:7" x14ac:dyDescent="0.25">
      <c r="A27" s="1093" t="s">
        <v>197</v>
      </c>
      <c r="B27" s="1094"/>
      <c r="C27" s="1094"/>
      <c r="D27" s="1094"/>
      <c r="E27" s="1094"/>
      <c r="F27" s="1094"/>
      <c r="G27" s="1095"/>
    </row>
    <row r="28" spans="1:7" x14ac:dyDescent="0.25">
      <c r="A28" s="1093" t="s">
        <v>196</v>
      </c>
      <c r="B28" s="1094"/>
      <c r="C28" s="1094"/>
      <c r="D28" s="1094"/>
      <c r="E28" s="1094"/>
      <c r="F28" s="1094"/>
      <c r="G28" s="1095"/>
    </row>
    <row r="29" spans="1:7" x14ac:dyDescent="0.25">
      <c r="A29" s="1093" t="s">
        <v>152</v>
      </c>
      <c r="B29" s="1094"/>
      <c r="C29" s="1094"/>
      <c r="D29" s="1094"/>
      <c r="E29" s="1094"/>
      <c r="F29" s="1094"/>
      <c r="G29" s="1095"/>
    </row>
    <row r="30" spans="1:7" x14ac:dyDescent="0.25">
      <c r="A30" s="1096" t="s">
        <v>134</v>
      </c>
      <c r="B30" s="1097"/>
      <c r="C30" s="1097"/>
      <c r="D30" s="1097"/>
      <c r="E30" s="1097"/>
      <c r="F30" s="1097"/>
      <c r="G30" s="1098"/>
    </row>
    <row r="31" spans="1:7" x14ac:dyDescent="0.25">
      <c r="A31" s="1096" t="s">
        <v>135</v>
      </c>
      <c r="B31" s="1099"/>
      <c r="C31" s="1099"/>
      <c r="D31" s="1099"/>
      <c r="E31" s="1100"/>
      <c r="F31" s="1094"/>
      <c r="G31" s="1101"/>
    </row>
    <row r="32" spans="1:7" x14ac:dyDescent="0.25">
      <c r="A32" s="1093" t="s">
        <v>137</v>
      </c>
      <c r="B32" s="1094"/>
      <c r="C32" s="1094"/>
      <c r="D32" s="1094"/>
      <c r="E32" s="1094"/>
      <c r="F32" s="1094"/>
      <c r="G32" s="1095"/>
    </row>
    <row r="33" spans="1:7" x14ac:dyDescent="0.25">
      <c r="A33" s="1093" t="s">
        <v>138</v>
      </c>
      <c r="B33" s="1094"/>
      <c r="C33" s="1094"/>
      <c r="D33" s="1094"/>
      <c r="E33" s="1094"/>
      <c r="F33" s="1094"/>
      <c r="G33" s="1095"/>
    </row>
    <row r="34" spans="1:7" x14ac:dyDescent="0.25">
      <c r="A34" s="1093" t="s">
        <v>195</v>
      </c>
      <c r="B34" s="1094"/>
      <c r="C34" s="1094"/>
      <c r="D34" s="1094"/>
      <c r="E34" s="1094"/>
      <c r="F34" s="1094"/>
      <c r="G34" s="1095"/>
    </row>
    <row r="35" spans="1:7" x14ac:dyDescent="0.25">
      <c r="A35" s="1102" t="s">
        <v>194</v>
      </c>
      <c r="B35" s="1094"/>
      <c r="C35" s="1094"/>
      <c r="D35" s="1094"/>
      <c r="E35" s="1094"/>
      <c r="F35" s="1094"/>
      <c r="G35" s="1095"/>
    </row>
    <row r="36" spans="1:7" x14ac:dyDescent="0.25">
      <c r="A36" s="1093" t="s">
        <v>140</v>
      </c>
      <c r="B36" s="1094"/>
      <c r="C36" s="1094"/>
      <c r="D36" s="1094"/>
      <c r="E36" s="1094"/>
      <c r="F36" s="1094"/>
      <c r="G36" s="1095"/>
    </row>
    <row r="37" spans="1:7" x14ac:dyDescent="0.25">
      <c r="A37" s="1093" t="s">
        <v>193</v>
      </c>
      <c r="B37" s="1094"/>
      <c r="C37" s="1094"/>
      <c r="D37" s="1094"/>
      <c r="E37" s="1094"/>
      <c r="F37" s="1094"/>
      <c r="G37" s="1095"/>
    </row>
    <row r="38" spans="1:7" x14ac:dyDescent="0.25">
      <c r="A38" s="1102" t="s">
        <v>145</v>
      </c>
      <c r="B38" s="1094"/>
      <c r="C38" s="1094"/>
      <c r="D38" s="1094"/>
      <c r="E38" s="1094"/>
      <c r="F38" s="1094"/>
      <c r="G38" s="1095"/>
    </row>
    <row r="39" spans="1:7" x14ac:dyDescent="0.25">
      <c r="A39" s="1093" t="s">
        <v>192</v>
      </c>
      <c r="B39" s="1094"/>
      <c r="C39" s="1094"/>
      <c r="D39" s="1094"/>
      <c r="E39" s="1094"/>
      <c r="F39" s="1094"/>
      <c r="G39" s="1095"/>
    </row>
    <row r="40" spans="1:7" x14ac:dyDescent="0.25">
      <c r="A40" s="1093" t="s">
        <v>191</v>
      </c>
      <c r="B40" s="1094"/>
      <c r="C40" s="1094"/>
      <c r="D40" s="1094"/>
      <c r="E40" s="1094"/>
      <c r="F40" s="1094"/>
      <c r="G40" s="1095"/>
    </row>
  </sheetData>
  <mergeCells count="36">
    <mergeCell ref="A18:G18"/>
    <mergeCell ref="C13:G13"/>
    <mergeCell ref="A14:G14"/>
    <mergeCell ref="A15:G15"/>
    <mergeCell ref="A16:G16"/>
    <mergeCell ref="A17:G17"/>
    <mergeCell ref="A2:G4"/>
    <mergeCell ref="A5:G9"/>
    <mergeCell ref="A10:G10"/>
    <mergeCell ref="A11:G11"/>
    <mergeCell ref="A12:E12"/>
    <mergeCell ref="F12:G12"/>
    <mergeCell ref="A29:G29"/>
    <mergeCell ref="A19:G19"/>
    <mergeCell ref="A20:G20"/>
    <mergeCell ref="A21:G21"/>
    <mergeCell ref="A22:G22"/>
    <mergeCell ref="A23:G23"/>
    <mergeCell ref="A24:G24"/>
    <mergeCell ref="A25:D25"/>
    <mergeCell ref="E25:G25"/>
    <mergeCell ref="A26:G26"/>
    <mergeCell ref="A27:G27"/>
    <mergeCell ref="A28:G28"/>
    <mergeCell ref="A40:G40"/>
    <mergeCell ref="A30:G30"/>
    <mergeCell ref="A31:D31"/>
    <mergeCell ref="E31:G31"/>
    <mergeCell ref="A32:G32"/>
    <mergeCell ref="A33:G33"/>
    <mergeCell ref="A34:G34"/>
    <mergeCell ref="A35:G35"/>
    <mergeCell ref="A36:G36"/>
    <mergeCell ref="A37:G37"/>
    <mergeCell ref="A38:G38"/>
    <mergeCell ref="A39:G39"/>
  </mergeCells>
  <hyperlinks>
    <hyperlink ref="A25:D25" r:id="rId1" display="Payroll Processing Fee" xr:uid="{820BBFC7-E227-45E9-97A0-B82CF3FC679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48612-610C-4525-8EF8-6C9B9F7CE5E3}">
  <sheetPr codeName="Sheet8"/>
  <dimension ref="A1:BI63"/>
  <sheetViews>
    <sheetView zoomScaleNormal="100" workbookViewId="0">
      <selection activeCell="A34" sqref="A34"/>
    </sheetView>
  </sheetViews>
  <sheetFormatPr defaultRowHeight="15" x14ac:dyDescent="0.25"/>
  <cols>
    <col min="1" max="1" width="31.42578125" customWidth="1"/>
    <col min="2" max="3" width="24.28515625" customWidth="1"/>
    <col min="4" max="4" width="16.140625" customWidth="1"/>
    <col min="5" max="5" width="19.7109375" customWidth="1"/>
    <col min="6" max="6" width="9.140625" style="50"/>
    <col min="7" max="9" width="9.140625" hidden="1" customWidth="1"/>
    <col min="10" max="10" width="24.85546875" hidden="1" customWidth="1"/>
    <col min="11" max="11" width="16.7109375" hidden="1" customWidth="1"/>
    <col min="12" max="12" width="12.42578125" hidden="1" customWidth="1"/>
    <col min="13" max="13" width="14.28515625" hidden="1" customWidth="1"/>
    <col min="14" max="14" width="12.85546875" hidden="1" customWidth="1"/>
    <col min="15" max="16" width="9.140625" style="50"/>
    <col min="17" max="17" width="9.140625" style="50" customWidth="1"/>
    <col min="18" max="61" width="9.140625" style="50"/>
  </cols>
  <sheetData>
    <row r="1" spans="1:23" ht="23.25" x14ac:dyDescent="0.35">
      <c r="A1" s="1054" t="s">
        <v>51</v>
      </c>
      <c r="B1" s="1055"/>
      <c r="C1" s="1056" t="s">
        <v>64</v>
      </c>
      <c r="D1" s="1057"/>
      <c r="E1" s="36" t="s">
        <v>0</v>
      </c>
      <c r="J1" s="1"/>
      <c r="O1" s="1058" t="s">
        <v>29</v>
      </c>
      <c r="P1" s="1059"/>
      <c r="Q1" s="1059"/>
      <c r="R1" s="1059"/>
      <c r="S1" s="1059"/>
      <c r="T1" s="1059"/>
      <c r="U1" s="1059"/>
      <c r="V1" s="1059"/>
      <c r="W1" s="1059"/>
    </row>
    <row r="2" spans="1:23" ht="28.5" x14ac:dyDescent="0.3">
      <c r="A2" s="2" t="s">
        <v>1</v>
      </c>
      <c r="B2" s="2" t="s">
        <v>2</v>
      </c>
      <c r="C2" s="2" t="s">
        <v>45</v>
      </c>
      <c r="D2" s="2" t="s">
        <v>3</v>
      </c>
      <c r="E2" s="2" t="s">
        <v>4</v>
      </c>
      <c r="J2" s="3"/>
    </row>
    <row r="3" spans="1:23" x14ac:dyDescent="0.25">
      <c r="A3" s="2" t="s">
        <v>5</v>
      </c>
      <c r="B3" s="28">
        <v>150000</v>
      </c>
      <c r="C3" s="28">
        <v>0</v>
      </c>
      <c r="D3" s="37">
        <v>0</v>
      </c>
      <c r="E3" s="4">
        <f>B3-D3</f>
        <v>150000</v>
      </c>
      <c r="J3" t="s">
        <v>53</v>
      </c>
      <c r="O3" s="1060" t="s">
        <v>30</v>
      </c>
      <c r="P3" s="1053"/>
      <c r="Q3" s="1053"/>
      <c r="R3" s="1053"/>
      <c r="S3" s="1053"/>
      <c r="T3" s="1053"/>
      <c r="U3" s="1053"/>
      <c r="V3" s="1053"/>
      <c r="W3" s="51"/>
    </row>
    <row r="4" spans="1:23" x14ac:dyDescent="0.25">
      <c r="A4" s="2" t="s">
        <v>6</v>
      </c>
      <c r="B4" s="28">
        <v>0</v>
      </c>
      <c r="C4" s="28"/>
      <c r="D4" s="37">
        <v>0</v>
      </c>
      <c r="E4" s="4">
        <f>B4-D4</f>
        <v>0</v>
      </c>
      <c r="I4" s="5" t="s">
        <v>7</v>
      </c>
    </row>
    <row r="5" spans="1:23" x14ac:dyDescent="0.25">
      <c r="A5" s="2" t="s">
        <v>8</v>
      </c>
      <c r="B5" s="28">
        <v>0</v>
      </c>
      <c r="C5" s="28"/>
      <c r="D5" s="56"/>
      <c r="E5" s="4">
        <f t="shared" ref="E5:E10" si="0">B5</f>
        <v>0</v>
      </c>
      <c r="J5" t="s">
        <v>9</v>
      </c>
      <c r="K5" s="40">
        <f>E17</f>
        <v>120800</v>
      </c>
      <c r="O5" s="1123" t="s">
        <v>31</v>
      </c>
      <c r="P5" s="1053"/>
      <c r="Q5" s="1053"/>
      <c r="R5" s="1053"/>
      <c r="S5" s="1053"/>
      <c r="T5" s="1053"/>
      <c r="U5" s="1053"/>
      <c r="V5" s="1053"/>
    </row>
    <row r="6" spans="1:23" x14ac:dyDescent="0.25">
      <c r="A6" s="2" t="s">
        <v>10</v>
      </c>
      <c r="B6" s="28">
        <v>0</v>
      </c>
      <c r="C6" s="28"/>
      <c r="D6" s="56"/>
      <c r="E6" s="4">
        <f t="shared" si="0"/>
        <v>0</v>
      </c>
      <c r="J6" t="s">
        <v>11</v>
      </c>
      <c r="K6" s="40" t="s">
        <v>28</v>
      </c>
      <c r="O6" s="51"/>
      <c r="P6" s="51"/>
      <c r="Q6" s="51"/>
      <c r="R6" s="51"/>
      <c r="S6" s="51"/>
      <c r="T6" s="51"/>
      <c r="U6" s="51"/>
      <c r="V6" s="51"/>
    </row>
    <row r="7" spans="1:23" ht="15.75" x14ac:dyDescent="0.25">
      <c r="A7" s="6" t="s">
        <v>13</v>
      </c>
      <c r="B7" s="29">
        <v>0</v>
      </c>
      <c r="C7" s="29"/>
      <c r="D7" s="57"/>
      <c r="E7" s="7">
        <f t="shared" si="0"/>
        <v>0</v>
      </c>
      <c r="J7" t="s">
        <v>14</v>
      </c>
      <c r="K7" s="41">
        <f ca="1">VLOOKUP(K5,INDIRECT(E1),3,TRUE)+((K5-VLOOKUP(K5,INDIRECT(E1),1,TRUE))*VLOOKUP(K5,INDIRECT(E1),2,TRUE))</f>
        <v>16682</v>
      </c>
      <c r="O7" s="52" t="s">
        <v>40</v>
      </c>
      <c r="P7" s="51"/>
      <c r="Q7" s="51"/>
      <c r="R7" s="51"/>
      <c r="S7" s="51"/>
      <c r="T7" s="51"/>
      <c r="U7" s="51"/>
      <c r="V7" s="51"/>
    </row>
    <row r="8" spans="1:23" x14ac:dyDescent="0.25">
      <c r="A8" s="6" t="s">
        <v>17</v>
      </c>
      <c r="B8" s="29">
        <v>0</v>
      </c>
      <c r="C8" s="29"/>
      <c r="D8" s="57"/>
      <c r="E8" s="7">
        <f t="shared" si="0"/>
        <v>0</v>
      </c>
      <c r="J8" t="s">
        <v>16</v>
      </c>
      <c r="K8" s="42">
        <f ca="1">VLOOKUP(K5,INDIRECT(K6),2,TRUE)</f>
        <v>0.24</v>
      </c>
      <c r="O8" s="51"/>
      <c r="P8" s="51"/>
      <c r="Q8" s="51"/>
      <c r="R8" s="51"/>
      <c r="S8" s="51"/>
      <c r="T8" s="51"/>
      <c r="U8" s="51"/>
      <c r="V8" s="51"/>
    </row>
    <row r="9" spans="1:23" ht="15.75" x14ac:dyDescent="0.25">
      <c r="A9" s="8" t="s">
        <v>19</v>
      </c>
      <c r="B9" s="29">
        <v>0</v>
      </c>
      <c r="C9" s="29"/>
      <c r="D9" s="57"/>
      <c r="E9" s="7">
        <f t="shared" si="0"/>
        <v>0</v>
      </c>
      <c r="J9" t="s">
        <v>18</v>
      </c>
      <c r="K9" s="42">
        <f ca="1">K7/K5</f>
        <v>0.13809602649006622</v>
      </c>
      <c r="O9" s="51"/>
      <c r="P9" s="52" t="s">
        <v>41</v>
      </c>
      <c r="Q9" s="51"/>
      <c r="R9" s="51"/>
      <c r="S9" s="51"/>
      <c r="T9" s="51"/>
      <c r="U9" s="51"/>
      <c r="V9" s="51"/>
    </row>
    <row r="10" spans="1:23" ht="15.75" thickBot="1" x14ac:dyDescent="0.3">
      <c r="A10" s="9" t="s">
        <v>15</v>
      </c>
      <c r="B10" s="30">
        <v>0</v>
      </c>
      <c r="C10" s="30"/>
      <c r="D10" s="58"/>
      <c r="E10" s="10">
        <f t="shared" si="0"/>
        <v>0</v>
      </c>
      <c r="O10" s="51"/>
      <c r="P10" s="51"/>
      <c r="Q10" s="51"/>
      <c r="R10" s="51"/>
      <c r="S10" s="51"/>
      <c r="T10" s="51"/>
      <c r="U10" s="51"/>
      <c r="V10" s="51"/>
    </row>
    <row r="11" spans="1:23" ht="15.75" thickTop="1" x14ac:dyDescent="0.25">
      <c r="A11" s="11" t="s">
        <v>20</v>
      </c>
      <c r="B11" s="12">
        <f t="shared" ref="B11:C11" si="1">SUM(B3:B10)</f>
        <v>150000</v>
      </c>
      <c r="C11" s="12">
        <f t="shared" si="1"/>
        <v>0</v>
      </c>
      <c r="D11" s="12">
        <f>SUM(D3:D10)</f>
        <v>0</v>
      </c>
      <c r="E11" s="12">
        <f>SUM(E3:E10)</f>
        <v>150000</v>
      </c>
      <c r="I11" s="5" t="s">
        <v>12</v>
      </c>
      <c r="O11" s="51"/>
      <c r="P11" s="1052" t="s">
        <v>32</v>
      </c>
      <c r="Q11" s="1053"/>
      <c r="R11" s="1053"/>
      <c r="S11" s="51"/>
      <c r="T11" s="51"/>
      <c r="U11" s="51"/>
      <c r="V11" s="51"/>
    </row>
    <row r="12" spans="1:23" x14ac:dyDescent="0.25">
      <c r="A12" s="13"/>
      <c r="B12" s="14"/>
      <c r="C12" s="14"/>
      <c r="D12" s="14"/>
      <c r="E12" s="14"/>
      <c r="O12" s="51"/>
      <c r="P12" s="51"/>
      <c r="Q12" s="51"/>
      <c r="R12" s="51"/>
      <c r="S12" s="51"/>
      <c r="T12" s="51"/>
      <c r="U12" s="51"/>
      <c r="V12" s="51"/>
    </row>
    <row r="13" spans="1:23" ht="15" customHeight="1" x14ac:dyDescent="0.25">
      <c r="A13" s="1061" t="s">
        <v>56</v>
      </c>
      <c r="B13" s="978"/>
      <c r="C13" s="978"/>
      <c r="D13" s="979"/>
      <c r="E13" s="47">
        <f>IF(E1="Single",14600,IF(E1="MFJ",29200,IF(E1="MFS",14600,IF(E1="HH",21900))))</f>
        <v>29200</v>
      </c>
      <c r="J13" s="15" t="s">
        <v>21</v>
      </c>
      <c r="K13" s="15" t="s">
        <v>22</v>
      </c>
      <c r="L13" s="15" t="s">
        <v>23</v>
      </c>
      <c r="M13" s="39"/>
      <c r="O13" s="51"/>
      <c r="P13" s="1052" t="s">
        <v>33</v>
      </c>
      <c r="Q13" s="1053"/>
      <c r="R13" s="1053"/>
      <c r="S13" s="53">
        <v>2024</v>
      </c>
      <c r="T13" s="51"/>
      <c r="U13" s="51"/>
      <c r="V13" s="51"/>
    </row>
    <row r="14" spans="1:23" x14ac:dyDescent="0.25">
      <c r="A14" s="14"/>
      <c r="B14" s="16"/>
      <c r="C14" s="16"/>
      <c r="D14" s="14"/>
      <c r="E14" s="16"/>
      <c r="J14" s="17">
        <v>0</v>
      </c>
      <c r="K14" s="18">
        <v>0.1</v>
      </c>
      <c r="L14" s="19">
        <f ca="1">IFERROR(ROUND((Single[[#This Row],[From]]-OFFSET(Single[[#This Row],[From]],-1,0))*OFFSET(Single[[#This Row],[Cumulative]],-1,-1),2)+OFFSET(Single[[#This Row],[Cumulative]],-1,0),0)</f>
        <v>0</v>
      </c>
      <c r="M14" s="19"/>
      <c r="O14" s="51"/>
      <c r="P14" s="51"/>
      <c r="Q14" s="51"/>
      <c r="R14" s="51"/>
      <c r="S14" s="51"/>
      <c r="T14" s="51"/>
      <c r="U14" s="51"/>
      <c r="V14" s="51"/>
    </row>
    <row r="15" spans="1:23" ht="15" customHeight="1" x14ac:dyDescent="0.25">
      <c r="A15" s="1042" t="s">
        <v>48</v>
      </c>
      <c r="B15" s="1043"/>
      <c r="C15" s="1043"/>
      <c r="D15" s="21">
        <f>B9*0.2</f>
        <v>0</v>
      </c>
      <c r="E15" s="48">
        <f>IF(E11 &lt; 364200, D15, 0)</f>
        <v>0</v>
      </c>
      <c r="J15" s="17">
        <v>11600</v>
      </c>
      <c r="K15" s="18">
        <v>0.12</v>
      </c>
      <c r="L15" s="19">
        <f ca="1">IFERROR(ROUND((Single[[#This Row],[From]]-OFFSET(Single[[#This Row],[From]],-1,0))*OFFSET(Single[[#This Row],[Cumulative]],-1,-1),2)+OFFSET(Single[[#This Row],[Cumulative]],-1,0),0)</f>
        <v>1160</v>
      </c>
      <c r="M15" s="19"/>
      <c r="O15" s="52" t="s">
        <v>42</v>
      </c>
      <c r="P15" s="51"/>
      <c r="Q15" s="51"/>
      <c r="R15" s="51"/>
      <c r="S15" s="51"/>
      <c r="T15" s="51"/>
      <c r="U15" s="51"/>
      <c r="V15" s="51"/>
    </row>
    <row r="16" spans="1:23" x14ac:dyDescent="0.25">
      <c r="A16" s="14"/>
      <c r="B16" s="16"/>
      <c r="C16" s="16"/>
      <c r="D16" s="14"/>
      <c r="E16" s="16"/>
      <c r="J16" s="17">
        <v>47150</v>
      </c>
      <c r="K16" s="18">
        <v>0.22</v>
      </c>
      <c r="L16" s="19">
        <f ca="1">IFERROR(ROUND((Single[[#This Row],[From]]-OFFSET(Single[[#This Row],[From]],-1,0))*OFFSET(Single[[#This Row],[Cumulative]],-1,-1),2)+OFFSET(Single[[#This Row],[Cumulative]],-1,0),0)</f>
        <v>5426</v>
      </c>
      <c r="M16" s="19"/>
      <c r="O16" s="51"/>
      <c r="P16" s="51"/>
      <c r="Q16" s="51"/>
      <c r="R16" s="51"/>
      <c r="S16" s="51"/>
      <c r="T16" s="51"/>
      <c r="U16" s="51"/>
      <c r="V16" s="51"/>
    </row>
    <row r="17" spans="1:22" ht="15" customHeight="1" x14ac:dyDescent="0.25">
      <c r="A17" s="1062" t="s">
        <v>24</v>
      </c>
      <c r="B17" s="1063"/>
      <c r="C17" s="1063"/>
      <c r="D17" s="1064"/>
      <c r="E17" s="22">
        <f>E11-E13-E15</f>
        <v>120800</v>
      </c>
      <c r="J17" s="17">
        <v>100525</v>
      </c>
      <c r="K17" s="18">
        <v>0.24</v>
      </c>
      <c r="L17" s="19">
        <f ca="1">IFERROR(ROUND((Single[[#This Row],[From]]-OFFSET(Single[[#This Row],[From]],-1,0))*OFFSET(Single[[#This Row],[Cumulative]],-1,-1),2)+OFFSET(Single[[#This Row],[Cumulative]],-1,0),0)</f>
        <v>17168.5</v>
      </c>
      <c r="M17" s="19"/>
      <c r="P17" s="1052" t="s">
        <v>34</v>
      </c>
      <c r="Q17" s="1053"/>
      <c r="R17" s="1053"/>
      <c r="S17" s="51"/>
      <c r="T17" s="51"/>
      <c r="U17" s="51"/>
      <c r="V17" s="51"/>
    </row>
    <row r="18" spans="1:22" x14ac:dyDescent="0.25">
      <c r="A18" s="14"/>
      <c r="B18" s="16"/>
      <c r="C18" s="16"/>
      <c r="D18" s="14"/>
      <c r="E18" s="14"/>
      <c r="J18" s="17">
        <v>191950</v>
      </c>
      <c r="K18" s="18">
        <v>0.32</v>
      </c>
      <c r="L18" s="19">
        <f ca="1">IFERROR(ROUND((Single[[#This Row],[From]]-OFFSET(Single[[#This Row],[From]],-1,0))*OFFSET(Single[[#This Row],[Cumulative]],-1,-1),2)+OFFSET(Single[[#This Row],[Cumulative]],-1,0),0)</f>
        <v>39110.5</v>
      </c>
      <c r="M18" s="19"/>
      <c r="O18" s="51"/>
      <c r="P18" s="51"/>
      <c r="Q18" s="51"/>
      <c r="R18" s="51"/>
      <c r="S18" s="51"/>
      <c r="T18" s="51"/>
      <c r="U18" s="51"/>
      <c r="V18" s="51"/>
    </row>
    <row r="19" spans="1:22" ht="15" customHeight="1" x14ac:dyDescent="0.25">
      <c r="A19" s="1042" t="s">
        <v>25</v>
      </c>
      <c r="B19" s="1043"/>
      <c r="C19" s="1043"/>
      <c r="D19" s="1048"/>
      <c r="E19" s="32">
        <f>B9*0.15</f>
        <v>0</v>
      </c>
      <c r="J19" s="17">
        <v>243725</v>
      </c>
      <c r="K19" s="18">
        <v>0.35</v>
      </c>
      <c r="L19" s="19">
        <f ca="1">IFERROR(ROUND((Single[[#This Row],[From]]-OFFSET(Single[[#This Row],[From]],-1,0))*OFFSET(Single[[#This Row],[Cumulative]],-1,-1),2)+OFFSET(Single[[#This Row],[Cumulative]],-1,0),0)</f>
        <v>55678.5</v>
      </c>
      <c r="M19" s="19"/>
      <c r="O19" s="52" t="s">
        <v>35</v>
      </c>
      <c r="P19" s="52"/>
      <c r="Q19" s="52"/>
      <c r="R19" s="52"/>
      <c r="S19" s="54">
        <f ca="1">E33</f>
        <v>18350.2</v>
      </c>
      <c r="T19" s="51"/>
      <c r="U19" s="51"/>
      <c r="V19" s="51"/>
    </row>
    <row r="20" spans="1:22" ht="15" customHeight="1" x14ac:dyDescent="0.25">
      <c r="A20" s="14"/>
      <c r="B20" s="23"/>
      <c r="C20" s="23"/>
      <c r="D20" s="23"/>
      <c r="E20" s="33"/>
      <c r="J20" s="17">
        <v>609350</v>
      </c>
      <c r="K20" s="26">
        <v>0.37</v>
      </c>
      <c r="L20" s="19">
        <f ca="1">IFERROR(ROUND((Single[[#This Row],[From]]-OFFSET(Single[[#This Row],[From]],-1,0))*OFFSET(Single[[#This Row],[Cumulative]],-1,-1),2)+OFFSET(Single[[#This Row],[Cumulative]],-1,0),0)</f>
        <v>183647.25</v>
      </c>
      <c r="M20" s="19"/>
      <c r="O20" s="51"/>
      <c r="P20" s="51"/>
      <c r="Q20" s="51"/>
      <c r="R20" s="51"/>
      <c r="S20" s="51"/>
      <c r="T20" s="51"/>
      <c r="U20" s="51"/>
      <c r="V20" s="51"/>
    </row>
    <row r="21" spans="1:22" ht="15" customHeight="1" x14ac:dyDescent="0.25">
      <c r="A21" s="1042" t="s">
        <v>48</v>
      </c>
      <c r="B21" s="1043"/>
      <c r="C21" s="1043"/>
      <c r="D21" s="31">
        <f>B9*0.2</f>
        <v>0</v>
      </c>
      <c r="E21" s="32">
        <f>IF(E11 &lt; 364200, D21, 0)</f>
        <v>0</v>
      </c>
      <c r="M21" s="19"/>
      <c r="O21" s="52" t="s">
        <v>43</v>
      </c>
      <c r="P21" s="51"/>
      <c r="Q21" s="51"/>
      <c r="R21" s="51"/>
      <c r="S21" s="51"/>
      <c r="T21" s="51"/>
      <c r="U21" s="51"/>
      <c r="V21" s="51"/>
    </row>
    <row r="22" spans="1:22" x14ac:dyDescent="0.25">
      <c r="A22" s="13"/>
      <c r="B22" s="14"/>
      <c r="C22" s="14"/>
      <c r="D22" s="14"/>
      <c r="E22" s="34"/>
      <c r="M22" s="19"/>
      <c r="O22" s="51"/>
      <c r="P22" s="51"/>
      <c r="Q22" s="51"/>
      <c r="R22" s="51"/>
      <c r="S22" s="51"/>
      <c r="T22" s="51"/>
      <c r="U22" s="51"/>
      <c r="V22" s="51"/>
    </row>
    <row r="23" spans="1:22" ht="15" customHeight="1" x14ac:dyDescent="0.25">
      <c r="A23" s="1124" t="s">
        <v>26</v>
      </c>
      <c r="B23" s="1125"/>
      <c r="C23" s="1125"/>
      <c r="D23" s="1126"/>
      <c r="E23" s="43">
        <f ca="1">K7-E19</f>
        <v>16682</v>
      </c>
      <c r="I23" s="5" t="s">
        <v>0</v>
      </c>
      <c r="M23" s="19"/>
      <c r="P23" s="52" t="s">
        <v>36</v>
      </c>
      <c r="T23" s="51"/>
      <c r="U23" s="51"/>
      <c r="V23" s="51"/>
    </row>
    <row r="24" spans="1:22" ht="15.75" x14ac:dyDescent="0.25">
      <c r="A24" s="24"/>
      <c r="B24" s="24"/>
      <c r="C24" s="24"/>
      <c r="D24" s="24"/>
      <c r="E24" s="35"/>
      <c r="M24" s="19"/>
      <c r="P24" s="52" t="s">
        <v>44</v>
      </c>
      <c r="T24" s="51"/>
      <c r="U24" s="51"/>
      <c r="V24" s="51"/>
    </row>
    <row r="25" spans="1:22" ht="15.75" x14ac:dyDescent="0.25">
      <c r="A25" s="1042" t="s">
        <v>47</v>
      </c>
      <c r="B25" s="1043"/>
      <c r="C25" s="20"/>
      <c r="D25" s="27">
        <f>(E7+E8+E6+E5)*0.035</f>
        <v>0</v>
      </c>
      <c r="E25" s="32">
        <f>IF(E17 &gt; 250000, D25, 0)</f>
        <v>0</v>
      </c>
      <c r="J25" s="15" t="s">
        <v>21</v>
      </c>
      <c r="K25" s="15" t="s">
        <v>22</v>
      </c>
      <c r="L25" s="15" t="s">
        <v>23</v>
      </c>
      <c r="P25" s="52" t="s">
        <v>37</v>
      </c>
      <c r="T25" s="51"/>
      <c r="U25" s="51"/>
      <c r="V25" s="51"/>
    </row>
    <row r="26" spans="1:22" ht="15.75" x14ac:dyDescent="0.25">
      <c r="A26" s="24"/>
      <c r="B26" s="24"/>
      <c r="C26" s="24"/>
      <c r="D26" s="24"/>
      <c r="E26" s="35"/>
      <c r="J26" s="17">
        <v>0</v>
      </c>
      <c r="K26" s="18">
        <v>0.1</v>
      </c>
      <c r="L26">
        <f ca="1">IFERROR(ROUND((MFJ[[#This Row],[From]]-OFFSET(MFJ[[#This Row],[From]],-1,0))*OFFSET(MFJ[[#This Row],[Cumulative]],-1,-1),2)+OFFSET(MFJ[[#This Row],[Cumulative]],-1,0),0)</f>
        <v>0</v>
      </c>
      <c r="O26" s="52" t="s">
        <v>44</v>
      </c>
      <c r="P26" s="51"/>
      <c r="Q26" s="51"/>
      <c r="R26" s="51"/>
      <c r="S26" s="51"/>
      <c r="T26" s="51"/>
      <c r="U26" s="51"/>
      <c r="V26" s="51"/>
    </row>
    <row r="27" spans="1:22" ht="15" customHeight="1" x14ac:dyDescent="0.25">
      <c r="A27" s="1042" t="s">
        <v>46</v>
      </c>
      <c r="B27" s="1043"/>
      <c r="C27" s="1043"/>
      <c r="D27" s="1048"/>
      <c r="E27" s="32">
        <f>C11</f>
        <v>0</v>
      </c>
      <c r="J27" s="17">
        <v>23200</v>
      </c>
      <c r="K27" s="18">
        <v>0.12</v>
      </c>
      <c r="L27" s="19">
        <f ca="1">IFERROR(ROUND((MFJ[[#This Row],[From]]-OFFSET(MFJ[[#This Row],[From]],-1,0))*OFFSET(MFJ[[#This Row],[Cumulative]],-1,-1),2)+OFFSET(MFJ[[#This Row],[Cumulative]],-1,0),0)</f>
        <v>2320</v>
      </c>
      <c r="O27" s="51"/>
      <c r="P27" s="52" t="s">
        <v>38</v>
      </c>
      <c r="Q27" s="51"/>
      <c r="R27" s="51"/>
      <c r="S27" s="51"/>
      <c r="T27" s="51"/>
      <c r="U27" s="51"/>
      <c r="V27" s="51"/>
    </row>
    <row r="28" spans="1:22" ht="15.75" x14ac:dyDescent="0.25">
      <c r="A28" s="24"/>
      <c r="B28" s="24"/>
      <c r="C28" s="24"/>
      <c r="D28" s="24"/>
      <c r="E28" s="25"/>
      <c r="J28" s="17">
        <v>94300</v>
      </c>
      <c r="K28" s="18">
        <v>0.22</v>
      </c>
      <c r="L28" s="19">
        <f ca="1">IFERROR(ROUND((MFJ[[#This Row],[From]]-OFFSET(MFJ[[#This Row],[From]],-1,0))*OFFSET(MFJ[[#This Row],[Cumulative]],-1,-1),2)+OFFSET(MFJ[[#This Row],[Cumulative]],-1,0),0)</f>
        <v>10852</v>
      </c>
      <c r="O28" s="51"/>
      <c r="Q28" s="52"/>
      <c r="R28" s="52"/>
      <c r="S28" s="51"/>
      <c r="T28" s="51"/>
      <c r="U28" s="51"/>
      <c r="V28" s="51"/>
    </row>
    <row r="29" spans="1:22" ht="15" customHeight="1" x14ac:dyDescent="0.25">
      <c r="A29" s="1042" t="s">
        <v>50</v>
      </c>
      <c r="B29" s="1043"/>
      <c r="C29" s="1043"/>
      <c r="D29" s="1048"/>
      <c r="E29" s="49">
        <v>0</v>
      </c>
      <c r="J29" s="17">
        <v>201050</v>
      </c>
      <c r="K29" s="18">
        <v>0.24</v>
      </c>
      <c r="L29" s="19">
        <f ca="1">IFERROR(ROUND((MFJ[[#This Row],[From]]-OFFSET(MFJ[[#This Row],[From]],-1,0))*OFFSET(MFJ[[#This Row],[Cumulative]],-1,-1),2)+OFFSET(MFJ[[#This Row],[Cumulative]],-1,0),0)</f>
        <v>34337</v>
      </c>
      <c r="M29" s="39"/>
      <c r="O29" s="1049" t="s">
        <v>39</v>
      </c>
      <c r="P29" s="1050"/>
      <c r="Q29" s="1050"/>
      <c r="R29" s="1050"/>
      <c r="S29" s="1050"/>
      <c r="T29" s="1050"/>
      <c r="U29" s="1050"/>
      <c r="V29" s="51"/>
    </row>
    <row r="30" spans="1:22" ht="16.5" thickBot="1" x14ac:dyDescent="0.3">
      <c r="A30" s="24"/>
      <c r="B30" s="24"/>
      <c r="C30" s="24"/>
      <c r="D30" s="24"/>
      <c r="E30" s="24"/>
      <c r="J30" s="17">
        <v>383900</v>
      </c>
      <c r="K30" s="18">
        <v>0.32</v>
      </c>
      <c r="L30" s="19">
        <f ca="1">IFERROR(ROUND((MFJ[[#This Row],[From]]-OFFSET(MFJ[[#This Row],[From]],-1,0))*OFFSET(MFJ[[#This Row],[Cumulative]],-1,-1),2)+OFFSET(MFJ[[#This Row],[Cumulative]],-1,0),0)</f>
        <v>78221</v>
      </c>
      <c r="O30" s="51"/>
      <c r="P30" s="52" t="s">
        <v>44</v>
      </c>
      <c r="Q30" s="52"/>
      <c r="R30" s="52"/>
      <c r="S30" s="51"/>
      <c r="T30" s="51"/>
      <c r="U30" s="51"/>
      <c r="V30" s="51"/>
    </row>
    <row r="31" spans="1:22" ht="15" customHeight="1" thickTop="1" x14ac:dyDescent="0.25">
      <c r="A31" s="1066" t="s">
        <v>52</v>
      </c>
      <c r="B31" s="1067"/>
      <c r="C31" s="1067"/>
      <c r="D31" s="46">
        <f ca="1">E23-E25-E27-E29</f>
        <v>16682</v>
      </c>
      <c r="E31" s="12">
        <f ca="1">IF(D31 &gt; 0, D31, 0)</f>
        <v>16682</v>
      </c>
      <c r="J31" s="17">
        <v>487450</v>
      </c>
      <c r="K31" s="18">
        <v>0.35</v>
      </c>
      <c r="L31" s="19">
        <f ca="1">IFERROR(ROUND((MFJ[[#This Row],[From]]-OFFSET(MFJ[[#This Row],[From]],-1,0))*OFFSET(MFJ[[#This Row],[Cumulative]],-1,-1),2)+OFFSET(MFJ[[#This Row],[Cumulative]],-1,0),0)</f>
        <v>111357</v>
      </c>
      <c r="M31" s="19"/>
      <c r="O31" s="51"/>
      <c r="Q31" s="52"/>
      <c r="R31" s="51"/>
      <c r="S31" s="51"/>
      <c r="T31" s="51"/>
      <c r="U31" s="51"/>
      <c r="V31" s="51"/>
    </row>
    <row r="32" spans="1:22" ht="15.75" thickBot="1" x14ac:dyDescent="0.3">
      <c r="J32" s="17">
        <v>731200</v>
      </c>
      <c r="K32" s="26">
        <v>0.37</v>
      </c>
      <c r="L32" s="19">
        <f ca="1">IFERROR(ROUND((MFJ[[#This Row],[From]]-OFFSET(MFJ[[#This Row],[From]],-1,0))*OFFSET(MFJ[[#This Row],[Cumulative]],-1,-1),2)+OFFSET(MFJ[[#This Row],[Cumulative]],-1,0),0)</f>
        <v>196669.5</v>
      </c>
      <c r="M32" s="19"/>
      <c r="O32" s="51" t="s">
        <v>63</v>
      </c>
      <c r="P32" s="51"/>
      <c r="Q32" s="51"/>
      <c r="R32" s="51"/>
      <c r="S32" s="51"/>
      <c r="T32" s="51"/>
      <c r="U32" s="51"/>
      <c r="V32" s="51"/>
    </row>
    <row r="33" spans="1:22" ht="15.75" thickTop="1" x14ac:dyDescent="0.25">
      <c r="A33" s="1068" t="s">
        <v>49</v>
      </c>
      <c r="B33" s="1069"/>
      <c r="C33" s="1069"/>
      <c r="D33" s="1070"/>
      <c r="E33" s="38">
        <f ca="1">E31*1.1</f>
        <v>18350.2</v>
      </c>
      <c r="M33" s="19"/>
      <c r="O33" s="51" t="s">
        <v>57</v>
      </c>
      <c r="V33" s="51"/>
    </row>
    <row r="34" spans="1:22" x14ac:dyDescent="0.25">
      <c r="I34" s="5" t="s">
        <v>27</v>
      </c>
      <c r="M34" s="19"/>
    </row>
    <row r="35" spans="1:22" x14ac:dyDescent="0.25">
      <c r="A35" s="45" t="s">
        <v>16</v>
      </c>
      <c r="B35" s="44">
        <f ca="1">K8</f>
        <v>0.24</v>
      </c>
      <c r="C35" s="1041" t="s">
        <v>54</v>
      </c>
      <c r="D35" s="864"/>
      <c r="E35" s="44">
        <f ca="1">E23/E11</f>
        <v>0.11121333333333333</v>
      </c>
      <c r="M35" s="19"/>
      <c r="P35" s="55"/>
      <c r="Q35" s="55"/>
      <c r="R35" s="55"/>
    </row>
    <row r="36" spans="1:22" x14ac:dyDescent="0.25">
      <c r="A36" s="50"/>
      <c r="B36" s="50"/>
      <c r="C36" s="50"/>
      <c r="D36" s="50"/>
      <c r="E36" s="50"/>
      <c r="J36" s="15" t="s">
        <v>21</v>
      </c>
      <c r="K36" s="15" t="s">
        <v>22</v>
      </c>
      <c r="L36" s="15" t="s">
        <v>23</v>
      </c>
      <c r="M36" s="19"/>
      <c r="P36" s="55"/>
      <c r="Q36" s="55"/>
      <c r="R36" s="55"/>
    </row>
    <row r="37" spans="1:22" x14ac:dyDescent="0.25">
      <c r="A37" s="50"/>
      <c r="B37" s="50"/>
      <c r="C37" s="50"/>
      <c r="D37" s="50"/>
      <c r="E37" s="50"/>
      <c r="J37" s="17">
        <v>0</v>
      </c>
      <c r="K37" s="18">
        <v>0.1</v>
      </c>
      <c r="L37">
        <f ca="1">IFERROR(ROUND((MFS[[#This Row],[From]]-OFFSET(MFS[[#This Row],[From]],-1,0))*OFFSET(MFS[[#This Row],[Cumulative]],-1,-1),2)+OFFSET(MFS[[#This Row],[Cumulative]],-1,0),0)</f>
        <v>0</v>
      </c>
      <c r="O37" s="55" t="s">
        <v>58</v>
      </c>
      <c r="P37" s="55"/>
      <c r="Q37" s="55"/>
    </row>
    <row r="38" spans="1:22" x14ac:dyDescent="0.25">
      <c r="A38" s="50"/>
      <c r="B38" s="50"/>
      <c r="C38" s="50"/>
      <c r="D38" s="50"/>
      <c r="E38" s="50"/>
      <c r="J38" s="17">
        <v>11600</v>
      </c>
      <c r="K38" s="18">
        <v>0.12</v>
      </c>
      <c r="L38" s="19">
        <f ca="1">IFERROR(ROUND((MFS[[#This Row],[From]]-OFFSET(MFS[[#This Row],[From]],-1,0))*OFFSET(MFS[[#This Row],[Cumulative]],-1,-1),2)+OFFSET(MFS[[#This Row],[Cumulative]],-1,0),0)</f>
        <v>1160</v>
      </c>
      <c r="O38" s="55" t="s">
        <v>59</v>
      </c>
      <c r="P38" s="55"/>
      <c r="Q38" s="55"/>
    </row>
    <row r="39" spans="1:22" x14ac:dyDescent="0.25">
      <c r="A39" s="50"/>
      <c r="B39" s="50"/>
      <c r="C39" s="50"/>
      <c r="D39" s="50"/>
      <c r="E39" s="50"/>
      <c r="J39" s="17">
        <v>47150</v>
      </c>
      <c r="K39" s="18">
        <v>0.22</v>
      </c>
      <c r="L39" s="19">
        <f ca="1">IFERROR(ROUND((MFS[[#This Row],[From]]-OFFSET(MFS[[#This Row],[From]],-1,0))*OFFSET(MFS[[#This Row],[Cumulative]],-1,-1),2)+OFFSET(MFS[[#This Row],[Cumulative]],-1,0),0)</f>
        <v>5426</v>
      </c>
      <c r="O39" s="55" t="s">
        <v>60</v>
      </c>
      <c r="P39" s="55"/>
      <c r="Q39" s="55"/>
    </row>
    <row r="40" spans="1:22" x14ac:dyDescent="0.25">
      <c r="A40" s="50"/>
      <c r="B40" s="50"/>
      <c r="C40" s="50"/>
      <c r="D40" s="50"/>
      <c r="E40" s="50"/>
      <c r="J40" s="17">
        <v>100525</v>
      </c>
      <c r="K40" s="18">
        <v>0.24</v>
      </c>
      <c r="L40" s="19">
        <f ca="1">IFERROR(ROUND((MFS[[#This Row],[From]]-OFFSET(MFS[[#This Row],[From]],-1,0))*OFFSET(MFS[[#This Row],[Cumulative]],-1,-1),2)+OFFSET(MFS[[#This Row],[Cumulative]],-1,0),0)</f>
        <v>17168.5</v>
      </c>
      <c r="M40" s="39"/>
      <c r="O40" s="55" t="s">
        <v>61</v>
      </c>
    </row>
    <row r="41" spans="1:22" x14ac:dyDescent="0.25">
      <c r="A41" s="50"/>
      <c r="B41" s="50"/>
      <c r="C41" s="50"/>
      <c r="D41" s="50"/>
      <c r="E41" s="50"/>
      <c r="J41" s="17">
        <v>191950</v>
      </c>
      <c r="K41" s="18">
        <v>0.32</v>
      </c>
      <c r="L41" s="19">
        <f ca="1">IFERROR(ROUND((MFS[[#This Row],[From]]-OFFSET(MFS[[#This Row],[From]],-1,0))*OFFSET(MFS[[#This Row],[Cumulative]],-1,-1),2)+OFFSET(MFS[[#This Row],[Cumulative]],-1,0),0)</f>
        <v>39110.5</v>
      </c>
      <c r="O41" s="55" t="s">
        <v>62</v>
      </c>
    </row>
    <row r="42" spans="1:22" x14ac:dyDescent="0.25">
      <c r="A42" s="50"/>
      <c r="B42" s="50"/>
      <c r="C42" s="50"/>
      <c r="D42" s="50"/>
      <c r="E42" s="50"/>
      <c r="J42" s="17">
        <v>243725</v>
      </c>
      <c r="K42" s="18">
        <v>0.35</v>
      </c>
      <c r="L42" s="19">
        <f ca="1">IFERROR(ROUND((MFS[[#This Row],[From]]-OFFSET(MFS[[#This Row],[From]],-1,0))*OFFSET(MFS[[#This Row],[Cumulative]],-1,-1),2)+OFFSET(MFS[[#This Row],[Cumulative]],-1,0),0)</f>
        <v>55678.5</v>
      </c>
      <c r="M42" s="19"/>
    </row>
    <row r="43" spans="1:22" x14ac:dyDescent="0.25">
      <c r="A43" s="50"/>
      <c r="B43" s="50"/>
      <c r="C43" s="50"/>
      <c r="D43" s="50"/>
      <c r="E43" s="50"/>
      <c r="J43" s="17">
        <v>365600</v>
      </c>
      <c r="K43" s="26">
        <v>0.37</v>
      </c>
      <c r="L43" s="19">
        <f ca="1">IFERROR(ROUND((MFS[[#This Row],[From]]-OFFSET(MFS[[#This Row],[From]],-1,0))*OFFSET(MFS[[#This Row],[Cumulative]],-1,-1),2)+OFFSET(MFS[[#This Row],[Cumulative]],-1,0),0)</f>
        <v>98334.75</v>
      </c>
      <c r="M43" s="19"/>
    </row>
    <row r="44" spans="1:22" x14ac:dyDescent="0.25">
      <c r="A44" s="50"/>
      <c r="B44" s="50"/>
      <c r="C44" s="50"/>
      <c r="D44" s="50"/>
      <c r="E44" s="50"/>
      <c r="M44" s="19"/>
    </row>
    <row r="45" spans="1:22" x14ac:dyDescent="0.25">
      <c r="A45" s="50"/>
      <c r="B45" s="50"/>
      <c r="C45" s="50"/>
      <c r="D45" s="50"/>
      <c r="E45" s="50"/>
      <c r="I45" s="5" t="s">
        <v>28</v>
      </c>
      <c r="M45" s="19"/>
    </row>
    <row r="46" spans="1:22" x14ac:dyDescent="0.25">
      <c r="M46" s="19"/>
    </row>
    <row r="47" spans="1:22" x14ac:dyDescent="0.25">
      <c r="J47" s="15" t="s">
        <v>21</v>
      </c>
      <c r="K47" s="15" t="s">
        <v>22</v>
      </c>
      <c r="L47" s="15" t="s">
        <v>23</v>
      </c>
      <c r="M47" s="19"/>
    </row>
    <row r="48" spans="1:22" x14ac:dyDescent="0.25">
      <c r="J48" s="17">
        <v>0</v>
      </c>
      <c r="K48" s="18">
        <v>0.1</v>
      </c>
      <c r="L48">
        <f ca="1">IFERROR(ROUND((HH[[#This Row],[From]]-OFFSET(HH[[#This Row],[From]],-1,0))*OFFSET(HH[[#This Row],[Cumulative]],-1,-1),2)+OFFSET(HH[[#This Row],[Cumulative]],-1,0),0)</f>
        <v>0</v>
      </c>
    </row>
    <row r="49" spans="10:13" x14ac:dyDescent="0.25">
      <c r="J49" s="17">
        <v>16550</v>
      </c>
      <c r="K49" s="18">
        <v>0.12</v>
      </c>
      <c r="L49" s="19">
        <f ca="1">IFERROR(ROUND((HH[[#This Row],[From]]-OFFSET(HH[[#This Row],[From]],-1,0))*OFFSET(HH[[#This Row],[Cumulative]],-1,-1),2)+OFFSET(HH[[#This Row],[Cumulative]],-1,0),0)</f>
        <v>1655</v>
      </c>
    </row>
    <row r="50" spans="10:13" x14ac:dyDescent="0.25">
      <c r="J50" s="17">
        <v>63100</v>
      </c>
      <c r="K50" s="18">
        <v>0.22</v>
      </c>
      <c r="L50" s="19">
        <f ca="1">IFERROR(ROUND((HH[[#This Row],[From]]-OFFSET(HH[[#This Row],[From]],-1,0))*OFFSET(HH[[#This Row],[Cumulative]],-1,-1),2)+OFFSET(HH[[#This Row],[Cumulative]],-1,0),0)</f>
        <v>7241</v>
      </c>
    </row>
    <row r="51" spans="10:13" x14ac:dyDescent="0.25">
      <c r="J51" s="17">
        <v>100500</v>
      </c>
      <c r="K51" s="18">
        <v>0.24</v>
      </c>
      <c r="L51" s="19">
        <f ca="1">IFERROR(ROUND((HH[[#This Row],[From]]-OFFSET(HH[[#This Row],[From]],-1,0))*OFFSET(HH[[#This Row],[Cumulative]],-1,-1),2)+OFFSET(HH[[#This Row],[Cumulative]],-1,0),0)</f>
        <v>15469</v>
      </c>
      <c r="M51" s="39"/>
    </row>
    <row r="52" spans="10:13" x14ac:dyDescent="0.25">
      <c r="J52" s="17">
        <v>191950</v>
      </c>
      <c r="K52" s="18">
        <v>0.32</v>
      </c>
      <c r="L52" s="19">
        <f ca="1">IFERROR(ROUND((HH[[#This Row],[From]]-OFFSET(HH[[#This Row],[From]],-1,0))*OFFSET(HH[[#This Row],[Cumulative]],-1,-1),2)+OFFSET(HH[[#This Row],[Cumulative]],-1,0),0)</f>
        <v>37417</v>
      </c>
    </row>
    <row r="53" spans="10:13" x14ac:dyDescent="0.25">
      <c r="J53" s="17">
        <v>243700</v>
      </c>
      <c r="K53" s="18">
        <v>0.35</v>
      </c>
      <c r="L53" s="19">
        <f ca="1">IFERROR(ROUND((HH[[#This Row],[From]]-OFFSET(HH[[#This Row],[From]],-1,0))*OFFSET(HH[[#This Row],[Cumulative]],-1,-1),2)+OFFSET(HH[[#This Row],[Cumulative]],-1,0),0)</f>
        <v>53977</v>
      </c>
      <c r="M53" s="19"/>
    </row>
    <row r="54" spans="10:13" x14ac:dyDescent="0.25">
      <c r="J54" s="17">
        <v>609350</v>
      </c>
      <c r="K54" s="26">
        <v>0.37</v>
      </c>
      <c r="L54" s="19">
        <f ca="1">IFERROR(ROUND((HH[[#This Row],[From]]-OFFSET(HH[[#This Row],[From]],-1,0))*OFFSET(HH[[#This Row],[Cumulative]],-1,-1),2)+OFFSET(HH[[#This Row],[Cumulative]],-1,0),0)</f>
        <v>181954.5</v>
      </c>
      <c r="M54" s="19"/>
    </row>
    <row r="55" spans="10:13" x14ac:dyDescent="0.25">
      <c r="K55" s="17"/>
      <c r="L55" s="18"/>
      <c r="M55" s="19"/>
    </row>
    <row r="56" spans="10:13" x14ac:dyDescent="0.25">
      <c r="K56" s="17"/>
      <c r="L56" s="18"/>
      <c r="M56" s="19"/>
    </row>
    <row r="57" spans="10:13" x14ac:dyDescent="0.25">
      <c r="K57" s="17"/>
      <c r="L57" s="18"/>
      <c r="M57" s="19"/>
    </row>
    <row r="58" spans="10:13" x14ac:dyDescent="0.25">
      <c r="K58" s="17"/>
      <c r="L58" s="26"/>
      <c r="M58" s="19"/>
    </row>
    <row r="60" spans="10:13" x14ac:dyDescent="0.25">
      <c r="J60" t="s">
        <v>12</v>
      </c>
      <c r="K60">
        <v>14600</v>
      </c>
    </row>
    <row r="61" spans="10:13" x14ac:dyDescent="0.25">
      <c r="J61" t="s">
        <v>0</v>
      </c>
      <c r="K61">
        <v>29200</v>
      </c>
    </row>
    <row r="62" spans="10:13" x14ac:dyDescent="0.25">
      <c r="J62" t="s">
        <v>27</v>
      </c>
      <c r="K62">
        <v>14600</v>
      </c>
    </row>
    <row r="63" spans="10:13" x14ac:dyDescent="0.25">
      <c r="J63" t="s">
        <v>55</v>
      </c>
      <c r="K63">
        <v>21900</v>
      </c>
    </row>
  </sheetData>
  <mergeCells count="21">
    <mergeCell ref="C35:D35"/>
    <mergeCell ref="A21:C21"/>
    <mergeCell ref="C1:D1"/>
    <mergeCell ref="A1:B1"/>
    <mergeCell ref="O1:W1"/>
    <mergeCell ref="O3:V3"/>
    <mergeCell ref="O5:V5"/>
    <mergeCell ref="P11:R11"/>
    <mergeCell ref="P13:R13"/>
    <mergeCell ref="A15:C15"/>
    <mergeCell ref="P17:R17"/>
    <mergeCell ref="A13:D13"/>
    <mergeCell ref="A17:D17"/>
    <mergeCell ref="A19:D19"/>
    <mergeCell ref="A23:D23"/>
    <mergeCell ref="A27:D27"/>
    <mergeCell ref="A33:D33"/>
    <mergeCell ref="A31:C31"/>
    <mergeCell ref="O29:U29"/>
    <mergeCell ref="A25:B25"/>
    <mergeCell ref="A29:D29"/>
  </mergeCells>
  <dataValidations count="2">
    <dataValidation type="list" allowBlank="1" showInputMessage="1" showErrorMessage="1" sqref="K6" xr:uid="{659458F2-FE6D-4B43-9821-BCF7498411BA}">
      <formula1>"Single, MFJ, MFS, HH"</formula1>
    </dataValidation>
    <dataValidation type="list" allowBlank="1" showInputMessage="1" showErrorMessage="1" prompt="Single: Single_x000a_MFJ: Married Filing Jointly_x000a_MFS: Married Filing Separately_x000a_HH: Head of Household" sqref="E1" xr:uid="{AE8998AA-2CDD-4920-A841-A2331BA5A1EF}">
      <formula1>"Single, MFJ, MFS, HH"</formula1>
    </dataValidation>
  </dataValidations>
  <hyperlinks>
    <hyperlink ref="O3" r:id="rId1" display="https://directpay.irs.gov/directpay/payment" xr:uid="{1E8EE6FF-629E-4DBD-BE81-2A8817265996}"/>
  </hyperlinks>
  <pageMargins left="0.25" right="0.25" top="0.75" bottom="0.75" header="0.3" footer="0.3"/>
  <pageSetup orientation="landscape" r:id="rId2"/>
  <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D40FD-1B76-42A7-9D69-0C8B987CEC61}">
  <sheetPr>
    <tabColor rgb="FF00B050"/>
  </sheetPr>
  <dimension ref="A1:GS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5" width="3.140625" style="64" customWidth="1"/>
    <col min="46" max="55" width="3.140625" style="64" hidden="1" customWidth="1"/>
    <col min="56" max="56" width="5.28515625" style="64" hidden="1" customWidth="1"/>
    <col min="57" max="63" width="3.140625" style="64" hidden="1" customWidth="1"/>
    <col min="64" max="67" width="9.140625" style="64" hidden="1" customWidth="1"/>
    <col min="68" max="69" width="9.140625" style="60"/>
    <col min="70" max="70" width="9.140625" style="76"/>
    <col min="71" max="76" width="9.140625" style="76" customWidth="1"/>
    <col min="77" max="78" width="9.140625" style="84" customWidth="1"/>
    <col min="79" max="81" width="9.140625" style="84"/>
    <col min="82" max="82" width="11.7109375" style="84" bestFit="1" customWidth="1"/>
    <col min="83" max="86" width="9.140625" style="84"/>
    <col min="87" max="193" width="9.140625" style="85"/>
    <col min="194" max="201" width="9.140625" style="86"/>
    <col min="202" max="16384" width="9.140625" style="82"/>
  </cols>
  <sheetData>
    <row r="1" spans="1:85" ht="10.5" customHeight="1" thickTop="1" x14ac:dyDescent="0.35">
      <c r="A1" s="60"/>
      <c r="B1" s="61"/>
      <c r="C1" s="83"/>
      <c r="D1" s="427" t="s">
        <v>85</v>
      </c>
      <c r="E1" s="427"/>
      <c r="F1" s="427"/>
      <c r="G1" s="427"/>
      <c r="H1" s="427"/>
      <c r="I1" s="427"/>
      <c r="J1" s="427"/>
      <c r="K1" s="427"/>
      <c r="L1" s="427"/>
      <c r="M1" s="427"/>
      <c r="N1" s="427"/>
      <c r="O1" s="427"/>
      <c r="P1" s="427"/>
      <c r="Q1" s="427"/>
      <c r="R1" s="427"/>
      <c r="S1" s="427"/>
      <c r="T1" s="427"/>
      <c r="U1" s="669">
        <f>AI21</f>
        <v>45717</v>
      </c>
      <c r="V1" s="670"/>
      <c r="W1" s="670"/>
      <c r="X1" s="670"/>
      <c r="Y1" s="670"/>
      <c r="Z1" s="62"/>
      <c r="AA1" s="62"/>
      <c r="AB1" s="63"/>
      <c r="BP1" s="64"/>
      <c r="BQ1" s="64"/>
      <c r="BR1" s="84"/>
      <c r="BS1" s="84"/>
      <c r="BT1" s="84"/>
      <c r="BU1" s="84"/>
      <c r="BV1" s="84"/>
      <c r="BW1" s="84"/>
      <c r="BX1" s="84"/>
    </row>
    <row r="2" spans="1:85" ht="20.25" customHeight="1" x14ac:dyDescent="0.35">
      <c r="A2" s="60"/>
      <c r="B2" s="87"/>
      <c r="C2" s="88"/>
      <c r="D2" s="428"/>
      <c r="E2" s="428"/>
      <c r="F2" s="428"/>
      <c r="G2" s="428"/>
      <c r="H2" s="428"/>
      <c r="I2" s="428"/>
      <c r="J2" s="428"/>
      <c r="K2" s="428"/>
      <c r="L2" s="428"/>
      <c r="M2" s="428"/>
      <c r="N2" s="428"/>
      <c r="O2" s="428"/>
      <c r="P2" s="428"/>
      <c r="Q2" s="428"/>
      <c r="R2" s="428"/>
      <c r="S2" s="428"/>
      <c r="T2" s="428"/>
      <c r="U2" s="671"/>
      <c r="V2" s="671"/>
      <c r="W2" s="671"/>
      <c r="X2" s="671"/>
      <c r="Y2" s="671"/>
      <c r="Z2" s="388"/>
      <c r="AA2" s="65"/>
      <c r="AB2" s="66"/>
      <c r="AH2" s="89"/>
      <c r="AI2" s="89"/>
      <c r="AJ2" s="89"/>
      <c r="AK2" s="89"/>
      <c r="AL2" s="89"/>
      <c r="AM2" s="89"/>
      <c r="AN2" s="89"/>
      <c r="AO2" s="89"/>
      <c r="AP2" s="89"/>
      <c r="AQ2" s="89"/>
      <c r="AR2" s="89"/>
      <c r="BI2" s="68" t="s">
        <v>86</v>
      </c>
      <c r="BP2" s="64"/>
      <c r="BQ2" s="64"/>
      <c r="BR2" s="84"/>
      <c r="BS2" s="84"/>
      <c r="BT2" s="84"/>
      <c r="BU2" s="84"/>
      <c r="BV2" s="84"/>
      <c r="BW2" s="84"/>
      <c r="BX2" s="84"/>
    </row>
    <row r="3" spans="1:85" ht="20.25" customHeight="1" x14ac:dyDescent="0.35">
      <c r="A3" s="60"/>
      <c r="B3" s="90"/>
      <c r="C3" s="91"/>
      <c r="D3" s="432" t="s">
        <v>87</v>
      </c>
      <c r="E3" s="433"/>
      <c r="F3" s="433"/>
      <c r="G3" s="433"/>
      <c r="H3" s="433"/>
      <c r="I3" s="433"/>
      <c r="J3" s="433"/>
      <c r="K3" s="433"/>
      <c r="L3" s="433"/>
      <c r="M3" s="433"/>
      <c r="N3" s="433"/>
      <c r="O3" s="433"/>
      <c r="P3" s="433"/>
      <c r="Q3" s="433"/>
      <c r="R3" s="433"/>
      <c r="S3" s="433"/>
      <c r="T3" s="433"/>
      <c r="U3" s="671"/>
      <c r="V3" s="671"/>
      <c r="W3" s="671"/>
      <c r="X3" s="671"/>
      <c r="Y3" s="671"/>
      <c r="Z3" s="69"/>
      <c r="AA3" s="69"/>
      <c r="AB3" s="70"/>
      <c r="AH3" s="89"/>
      <c r="AI3" s="89"/>
      <c r="AJ3" s="89"/>
      <c r="AK3" s="89"/>
      <c r="AL3" s="89"/>
      <c r="AM3" s="89"/>
      <c r="AN3" s="89"/>
      <c r="AO3" s="89"/>
      <c r="AP3" s="89"/>
      <c r="AQ3" s="89"/>
      <c r="AR3" s="89"/>
      <c r="AV3" s="68" t="s">
        <v>66</v>
      </c>
      <c r="BI3" s="64" t="s">
        <v>256</v>
      </c>
      <c r="BP3" s="64"/>
      <c r="BQ3" s="64"/>
      <c r="BR3" s="84"/>
      <c r="BS3" s="84"/>
      <c r="BT3" s="84"/>
      <c r="BU3" s="84"/>
      <c r="BV3" s="84"/>
      <c r="BW3" s="84"/>
      <c r="BX3" s="84"/>
    </row>
    <row r="4" spans="1:85"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V4" s="68" t="s">
        <v>67</v>
      </c>
      <c r="BI4" s="68" t="s">
        <v>88</v>
      </c>
      <c r="BP4" s="64"/>
      <c r="BQ4" s="64"/>
      <c r="BR4" s="84"/>
      <c r="BS4" s="84"/>
      <c r="BT4" s="84"/>
      <c r="BU4" s="84"/>
      <c r="BV4" s="84"/>
      <c r="BW4" s="84"/>
      <c r="BX4" s="84"/>
    </row>
    <row r="5" spans="1:85"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V5" s="64" t="s">
        <v>91</v>
      </c>
      <c r="BI5" s="64" t="s">
        <v>92</v>
      </c>
      <c r="BP5" s="64"/>
      <c r="BQ5" s="64"/>
      <c r="BR5" s="84"/>
      <c r="BS5" s="84"/>
      <c r="BT5" s="84"/>
      <c r="BU5" s="84"/>
      <c r="BV5" s="84"/>
      <c r="BW5" s="84"/>
      <c r="BX5" s="84"/>
    </row>
    <row r="6" spans="1:85"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I6" s="64" t="s">
        <v>255</v>
      </c>
      <c r="BP6" s="64"/>
      <c r="BQ6" s="64"/>
      <c r="BR6" s="84"/>
      <c r="BS6" s="84"/>
      <c r="BT6" s="84"/>
      <c r="BU6" s="84"/>
      <c r="BV6" s="84"/>
      <c r="BW6" s="84"/>
      <c r="BX6" s="84"/>
    </row>
    <row r="7" spans="1:85"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P7" s="64"/>
      <c r="BQ7" s="64"/>
      <c r="BR7" s="84"/>
      <c r="BS7" s="84"/>
      <c r="BT7" s="84"/>
      <c r="BU7" s="84"/>
      <c r="BV7" s="84"/>
      <c r="BW7" s="84"/>
      <c r="BX7" s="84"/>
    </row>
    <row r="8" spans="1:85"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P8" s="64"/>
      <c r="BQ8" s="64"/>
      <c r="BR8" s="84"/>
      <c r="BS8" s="84"/>
      <c r="BT8" s="84"/>
      <c r="BU8" s="84"/>
      <c r="BV8" s="84"/>
      <c r="BW8" s="84"/>
      <c r="BX8" s="84"/>
    </row>
    <row r="9" spans="1:85"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P9" s="64"/>
      <c r="BQ9" s="64"/>
      <c r="BR9" s="84"/>
      <c r="BS9" s="84"/>
      <c r="BT9" s="84"/>
      <c r="BU9" s="84"/>
      <c r="BV9" s="84"/>
      <c r="BW9" s="84"/>
      <c r="BX9" s="84"/>
    </row>
    <row r="10" spans="1:85"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V10" s="64" t="s">
        <v>95</v>
      </c>
      <c r="BI10" s="64" t="s">
        <v>96</v>
      </c>
      <c r="BP10" s="64"/>
      <c r="BQ10" s="64"/>
      <c r="BR10" s="84"/>
      <c r="BS10" s="84"/>
      <c r="BT10" s="84"/>
      <c r="BU10" s="84"/>
      <c r="BV10" s="84"/>
      <c r="BW10" s="84"/>
      <c r="BX10" s="84"/>
    </row>
    <row r="11" spans="1:85"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I11" s="64" t="s">
        <v>99</v>
      </c>
      <c r="BP11" s="64"/>
      <c r="BQ11" s="64"/>
      <c r="BR11" s="84"/>
      <c r="BS11" s="84"/>
      <c r="BT11" s="84"/>
      <c r="BU11" s="84"/>
      <c r="BV11" s="84"/>
      <c r="BW11" s="84"/>
      <c r="BX11" s="84"/>
      <c r="CG11" s="84" t="s">
        <v>44</v>
      </c>
    </row>
    <row r="12" spans="1:85"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I12" s="64" t="s">
        <v>100</v>
      </c>
      <c r="BP12" s="64"/>
      <c r="BQ12" s="64"/>
      <c r="BR12" s="84"/>
      <c r="BS12" s="84"/>
      <c r="BT12" s="84"/>
      <c r="BU12" s="84"/>
      <c r="BV12" s="84"/>
      <c r="BW12" s="84"/>
      <c r="BX12" s="84"/>
    </row>
    <row r="13" spans="1:85"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I13" s="64" t="s">
        <v>95</v>
      </c>
      <c r="BP13" s="64"/>
      <c r="BQ13" s="64"/>
      <c r="BR13" s="84"/>
      <c r="BS13" s="84"/>
      <c r="BT13" s="84"/>
      <c r="BU13" s="84"/>
      <c r="BV13" s="84"/>
      <c r="BW13" s="84"/>
      <c r="BX13" s="84"/>
    </row>
    <row r="14" spans="1:85"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I14" s="64" t="s">
        <v>103</v>
      </c>
      <c r="BP14" s="64"/>
      <c r="BQ14" s="64"/>
      <c r="BR14" s="84"/>
      <c r="BS14" s="84"/>
      <c r="BT14" s="84"/>
      <c r="BU14" s="84"/>
      <c r="BV14" s="84"/>
      <c r="BW14" s="84"/>
      <c r="BX14" s="84"/>
    </row>
    <row r="15" spans="1:85"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P15" s="64"/>
      <c r="BQ15" s="64"/>
      <c r="BR15" s="84"/>
      <c r="BS15" s="84"/>
      <c r="BT15" s="84"/>
      <c r="BU15" s="84"/>
      <c r="BV15" s="84"/>
      <c r="BW15" s="84"/>
      <c r="BX15" s="84"/>
    </row>
    <row r="16" spans="1:85"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P16" s="64"/>
      <c r="BQ16" s="64"/>
      <c r="BR16" s="84"/>
      <c r="BS16" s="84"/>
      <c r="BT16" s="84"/>
      <c r="BU16" s="84"/>
      <c r="BV16" s="84"/>
      <c r="BW16" s="84"/>
      <c r="BX16" s="84"/>
    </row>
    <row r="17" spans="1:201"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84"/>
      <c r="BS17" s="84"/>
      <c r="BT17" s="84"/>
      <c r="BU17" s="84"/>
      <c r="BV17" s="84"/>
      <c r="BW17" s="84"/>
      <c r="BX17" s="84"/>
      <c r="BY17" s="84"/>
      <c r="BZ17" s="84"/>
      <c r="CA17" s="84"/>
      <c r="CB17" s="84"/>
      <c r="CC17" s="84"/>
      <c r="CD17" s="84"/>
      <c r="CE17" s="84"/>
      <c r="CF17" s="84"/>
      <c r="CG17" s="84"/>
      <c r="CH17" s="84"/>
      <c r="CI17" s="85"/>
      <c r="CJ17" s="85"/>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8"/>
      <c r="GM17" s="128"/>
      <c r="GN17" s="128"/>
      <c r="GO17" s="128"/>
      <c r="GP17" s="128"/>
      <c r="GQ17" s="128"/>
      <c r="GR17" s="128"/>
      <c r="GS17" s="128"/>
    </row>
    <row r="18" spans="1:201" ht="15" customHeight="1" x14ac:dyDescent="0.2">
      <c r="A18" s="60"/>
      <c r="B18" s="469" t="s">
        <v>427</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I18" s="64" t="s">
        <v>44</v>
      </c>
      <c r="BP18" s="64"/>
      <c r="BQ18" s="64"/>
      <c r="BR18" s="84"/>
      <c r="BS18" s="84"/>
      <c r="BT18" s="84"/>
      <c r="BU18" s="84"/>
      <c r="BV18" s="84"/>
      <c r="BW18" s="84"/>
      <c r="BX18" s="84"/>
    </row>
    <row r="19" spans="1:201"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P19" s="64"/>
      <c r="BQ19" s="64"/>
      <c r="BR19" s="84"/>
      <c r="BS19" s="84"/>
      <c r="BT19" s="84"/>
      <c r="BU19" s="84"/>
      <c r="BV19" s="84"/>
      <c r="BW19" s="84"/>
      <c r="BX19" s="84"/>
    </row>
    <row r="20" spans="1:201"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I20" s="64" t="s">
        <v>66</v>
      </c>
      <c r="BP20" s="64"/>
      <c r="BQ20" s="64"/>
      <c r="BR20" s="84"/>
      <c r="BS20" s="84"/>
      <c r="BT20" s="84"/>
      <c r="BU20" s="84"/>
      <c r="BV20" s="84"/>
      <c r="BW20" s="84"/>
      <c r="BX20" s="84"/>
    </row>
    <row r="21" spans="1:201"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I21" s="64" t="s">
        <v>112</v>
      </c>
      <c r="BP21" s="64"/>
      <c r="BQ21" s="64"/>
      <c r="BR21" s="84"/>
      <c r="BS21" s="84"/>
      <c r="BT21" s="84"/>
      <c r="BU21" s="84"/>
      <c r="BV21" s="84"/>
      <c r="BW21" s="84"/>
      <c r="BX21" s="84"/>
    </row>
    <row r="22" spans="1:201"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I22" s="64" t="s">
        <v>103</v>
      </c>
      <c r="BP22" s="64"/>
      <c r="BQ22" s="64"/>
      <c r="BR22" s="84"/>
      <c r="BS22" s="84"/>
      <c r="BT22" s="84"/>
      <c r="BU22" s="84"/>
      <c r="BV22" s="84"/>
      <c r="BW22" s="84"/>
      <c r="BX22" s="84"/>
    </row>
    <row r="23" spans="1:201"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V23" s="64" t="s">
        <v>93</v>
      </c>
      <c r="BP23" s="64"/>
      <c r="BQ23" s="64"/>
      <c r="BR23" s="84"/>
      <c r="BS23" s="84"/>
      <c r="BT23" s="84"/>
      <c r="BU23" s="84"/>
      <c r="BV23" s="84"/>
      <c r="BW23" s="84"/>
      <c r="BX23" s="84"/>
    </row>
    <row r="24" spans="1:201"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V24" s="64" t="s">
        <v>113</v>
      </c>
      <c r="BI24" s="64" t="s">
        <v>66</v>
      </c>
      <c r="BP24" s="64"/>
      <c r="BQ24" s="64"/>
      <c r="BR24" s="84"/>
      <c r="BS24" s="84"/>
      <c r="BT24" s="84"/>
      <c r="BU24" s="84"/>
      <c r="BV24" s="84"/>
      <c r="BW24" s="84"/>
      <c r="BX24" s="84"/>
    </row>
    <row r="25" spans="1:201"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V25" s="64" t="s">
        <v>115</v>
      </c>
      <c r="BI25" s="64" t="s">
        <v>67</v>
      </c>
      <c r="BP25" s="64"/>
      <c r="BQ25" s="64"/>
      <c r="BR25" s="84"/>
      <c r="BS25" s="84"/>
      <c r="BT25" s="84"/>
      <c r="BU25" s="84"/>
      <c r="BV25" s="84"/>
      <c r="BW25" s="84"/>
      <c r="BX25" s="84"/>
    </row>
    <row r="26" spans="1:201"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V26" s="64" t="s">
        <v>116</v>
      </c>
      <c r="BD26" s="64">
        <f>J46*5</f>
        <v>0</v>
      </c>
      <c r="BI26" s="64" t="s">
        <v>103</v>
      </c>
      <c r="BP26" s="64"/>
      <c r="BQ26" s="64"/>
      <c r="BR26" s="84"/>
      <c r="BS26" s="84"/>
      <c r="BT26" s="84"/>
      <c r="BU26" s="84"/>
      <c r="BV26" s="84"/>
      <c r="BW26" s="84"/>
      <c r="BX26" s="84"/>
    </row>
    <row r="27" spans="1:201"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V27" s="64" t="s">
        <v>119</v>
      </c>
      <c r="BD27" s="64">
        <v>1500</v>
      </c>
      <c r="BP27" s="64"/>
      <c r="BQ27" s="64"/>
      <c r="BR27" s="84"/>
      <c r="BS27" s="84"/>
      <c r="BT27" s="84"/>
      <c r="BU27" s="84"/>
      <c r="BV27" s="84"/>
      <c r="BW27" s="84"/>
      <c r="BX27" s="84"/>
    </row>
    <row r="28" spans="1:201" ht="15" customHeight="1" x14ac:dyDescent="0.25">
      <c r="A28" s="60"/>
      <c r="B28" s="501" t="s">
        <v>117</v>
      </c>
      <c r="C28" s="502"/>
      <c r="D28" s="502"/>
      <c r="E28" s="502"/>
      <c r="F28" s="502"/>
      <c r="G28" s="502"/>
      <c r="H28" s="502"/>
      <c r="I28" s="547"/>
      <c r="J28" s="481"/>
      <c r="K28" s="482"/>
      <c r="L28" s="483"/>
      <c r="M28" s="75"/>
      <c r="N28" s="75" t="s">
        <v>44</v>
      </c>
      <c r="O28" s="540" t="s">
        <v>396</v>
      </c>
      <c r="P28" s="541"/>
      <c r="Q28" s="541"/>
      <c r="R28" s="541"/>
      <c r="S28" s="541"/>
      <c r="T28" s="541"/>
      <c r="U28" s="541"/>
      <c r="V28" s="541"/>
      <c r="W28" s="542"/>
      <c r="X28" s="672">
        <f>Feb!X30</f>
        <v>0</v>
      </c>
      <c r="Y28" s="673"/>
      <c r="Z28" s="674"/>
      <c r="AA28" s="185"/>
      <c r="AB28" s="92"/>
      <c r="AI28" s="646">
        <v>45931</v>
      </c>
      <c r="AJ28" s="647"/>
      <c r="AK28" s="648"/>
      <c r="AV28" s="64" t="s">
        <v>122</v>
      </c>
      <c r="BI28" s="64" t="s">
        <v>104</v>
      </c>
      <c r="BP28" s="64"/>
      <c r="BQ28" s="64"/>
      <c r="BR28" s="84"/>
      <c r="BS28" s="84"/>
      <c r="BT28" s="84"/>
      <c r="BU28" s="84"/>
      <c r="BV28" s="84"/>
      <c r="BW28" s="84"/>
      <c r="BX28" s="84"/>
    </row>
    <row r="29" spans="1:201"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I29" s="64" t="s">
        <v>125</v>
      </c>
      <c r="BP29" s="64"/>
      <c r="BQ29" s="64"/>
      <c r="BR29" s="84"/>
      <c r="BS29" s="84"/>
      <c r="BT29" s="84"/>
      <c r="BU29" s="84"/>
      <c r="BV29" s="84"/>
      <c r="BW29" s="84"/>
      <c r="BX29" s="84"/>
    </row>
    <row r="30" spans="1:201" ht="15" customHeight="1" x14ac:dyDescent="0.25">
      <c r="A30" s="60"/>
      <c r="B30" s="478" t="s">
        <v>354</v>
      </c>
      <c r="C30" s="479"/>
      <c r="D30" s="479">
        <v>0</v>
      </c>
      <c r="E30" s="479"/>
      <c r="F30" s="479"/>
      <c r="G30" s="479"/>
      <c r="H30" s="479"/>
      <c r="I30" s="480"/>
      <c r="J30" s="481"/>
      <c r="K30" s="482"/>
      <c r="L30" s="483"/>
      <c r="M30" s="75"/>
      <c r="N30" s="75" t="s">
        <v>44</v>
      </c>
      <c r="O30" s="543" t="s">
        <v>397</v>
      </c>
      <c r="P30" s="479"/>
      <c r="Q30" s="479"/>
      <c r="R30" s="479"/>
      <c r="S30" s="479"/>
      <c r="T30" s="479"/>
      <c r="U30" s="479"/>
      <c r="V30" s="479"/>
      <c r="W30" s="480"/>
      <c r="X30" s="514"/>
      <c r="Y30" s="515"/>
      <c r="Z30" s="516"/>
      <c r="AA30" s="185"/>
      <c r="AB30" s="92"/>
      <c r="AI30" s="646">
        <v>45992</v>
      </c>
      <c r="AJ30" s="647"/>
      <c r="AK30" s="648"/>
      <c r="BI30" s="64" t="s">
        <v>127</v>
      </c>
      <c r="BP30" s="64"/>
      <c r="BQ30" s="64"/>
      <c r="BR30" s="84"/>
      <c r="BS30" s="84"/>
      <c r="BT30" s="84"/>
      <c r="BU30" s="84"/>
      <c r="BV30" s="84"/>
      <c r="BW30" s="84"/>
      <c r="BX30" s="84"/>
    </row>
    <row r="31" spans="1:201"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I31" s="64" t="s">
        <v>129</v>
      </c>
      <c r="BP31" s="64"/>
      <c r="BQ31" s="64"/>
      <c r="BR31" s="84"/>
      <c r="BS31" s="84"/>
      <c r="BT31" s="84"/>
      <c r="BU31" s="84"/>
      <c r="BV31" s="84"/>
      <c r="BW31" s="84"/>
      <c r="BX31" s="84"/>
    </row>
    <row r="32" spans="1:201"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I32" s="64" t="s">
        <v>130</v>
      </c>
      <c r="BP32" s="64"/>
      <c r="BQ32" s="64"/>
      <c r="BR32" s="84"/>
      <c r="BS32" s="84"/>
      <c r="BT32" s="84"/>
      <c r="BU32" s="84"/>
      <c r="BV32" s="84"/>
      <c r="BW32" s="84"/>
      <c r="BX32" s="84"/>
    </row>
    <row r="33" spans="1:85"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P33" s="64"/>
      <c r="BQ33" s="64"/>
      <c r="BR33" s="84"/>
      <c r="BS33" s="84"/>
      <c r="BT33" s="84"/>
      <c r="BU33" s="84"/>
      <c r="BV33" s="84"/>
      <c r="BW33" s="84"/>
      <c r="BX33" s="84"/>
    </row>
    <row r="34" spans="1:85"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P34" s="64"/>
      <c r="BQ34" s="64"/>
      <c r="BR34" s="84"/>
      <c r="BS34" s="84"/>
      <c r="BT34" s="84"/>
      <c r="BU34" s="84"/>
      <c r="BV34" s="84"/>
      <c r="BW34" s="84"/>
      <c r="BX34" s="84"/>
    </row>
    <row r="35" spans="1:85"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P35" s="64"/>
      <c r="BQ35" s="64"/>
      <c r="BR35" s="84"/>
      <c r="BS35" s="84"/>
      <c r="BT35" s="84"/>
      <c r="BU35" s="84"/>
      <c r="BV35" s="84"/>
      <c r="BW35" s="84"/>
      <c r="BX35" s="84"/>
    </row>
    <row r="36" spans="1:85"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P36" s="64"/>
      <c r="BQ36" s="64"/>
      <c r="BR36" s="84"/>
      <c r="BS36" s="84"/>
      <c r="BT36" s="84"/>
      <c r="BU36" s="84"/>
      <c r="BV36" s="84"/>
      <c r="BW36" s="84"/>
      <c r="BX36" s="84"/>
    </row>
    <row r="37" spans="1:85"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P37" s="64"/>
      <c r="BQ37" s="64"/>
      <c r="BR37" s="84"/>
      <c r="BS37" s="84"/>
      <c r="BT37" s="84"/>
      <c r="BU37" s="84"/>
      <c r="BV37" s="84"/>
      <c r="BW37" s="84"/>
      <c r="BX37" s="84"/>
    </row>
    <row r="38" spans="1:85"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P38" s="64"/>
      <c r="BQ38" s="64"/>
      <c r="BR38" s="84"/>
      <c r="BS38" s="84"/>
      <c r="BT38" s="84"/>
      <c r="BU38" s="84"/>
      <c r="BV38" s="84"/>
      <c r="BW38" s="84"/>
      <c r="BX38" s="84"/>
      <c r="CG38" s="84" t="s">
        <v>44</v>
      </c>
    </row>
    <row r="39" spans="1:85"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P39" s="64"/>
      <c r="BQ39" s="64"/>
      <c r="BR39" s="84"/>
      <c r="BS39" s="84"/>
      <c r="BT39" s="84"/>
      <c r="BU39" s="84"/>
      <c r="BV39" s="84"/>
      <c r="BW39" s="84"/>
      <c r="BX39" s="84"/>
      <c r="CA39" s="67"/>
      <c r="CB39" s="67"/>
      <c r="CC39" s="67"/>
      <c r="CD39" s="67"/>
    </row>
    <row r="40" spans="1:85"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P40" s="64"/>
      <c r="BQ40" s="64"/>
      <c r="BR40" s="84"/>
      <c r="BS40" s="84"/>
      <c r="BT40" s="84"/>
      <c r="BU40" s="84"/>
      <c r="BV40" s="84"/>
      <c r="BW40" s="84"/>
      <c r="BX40" s="84"/>
      <c r="CA40" s="67" t="s">
        <v>144</v>
      </c>
      <c r="CB40" s="67"/>
      <c r="CC40" s="67"/>
      <c r="CD40" s="139">
        <f>J49</f>
        <v>0</v>
      </c>
    </row>
    <row r="41" spans="1:85"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P41" s="64"/>
      <c r="BQ41" s="64"/>
      <c r="BR41" s="84"/>
      <c r="BS41" s="84"/>
      <c r="BT41" s="84"/>
      <c r="BU41" s="84"/>
      <c r="BV41" s="84"/>
      <c r="BW41" s="84"/>
      <c r="BX41" s="84"/>
      <c r="CA41" s="67" t="s">
        <v>109</v>
      </c>
      <c r="CB41" s="67"/>
      <c r="CC41" s="67"/>
      <c r="CD41" s="139">
        <f>SUM(J49:L55)</f>
        <v>0</v>
      </c>
    </row>
    <row r="42" spans="1:85"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BP42" s="589"/>
      <c r="BQ42" s="589"/>
      <c r="BR42" s="84"/>
      <c r="BS42" s="84"/>
      <c r="BT42" s="84"/>
      <c r="BU42" s="84"/>
      <c r="BV42" s="84"/>
      <c r="BW42" s="84"/>
      <c r="BX42" s="84"/>
      <c r="CA42" s="67" t="s">
        <v>136</v>
      </c>
      <c r="CB42" s="67"/>
      <c r="CC42" s="67"/>
      <c r="CD42" s="67">
        <f>X36</f>
        <v>0</v>
      </c>
    </row>
    <row r="43" spans="1:85"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588"/>
      <c r="BQ43" s="588"/>
      <c r="BR43" s="84"/>
      <c r="BS43" s="84"/>
      <c r="BT43" s="84"/>
      <c r="BU43" s="84"/>
      <c r="BV43" s="84"/>
      <c r="BW43" s="84"/>
      <c r="BX43" s="84"/>
      <c r="CA43" s="67" t="s">
        <v>141</v>
      </c>
      <c r="CB43" s="67"/>
      <c r="CC43" s="67"/>
      <c r="CD43" s="67">
        <f>X39</f>
        <v>0</v>
      </c>
    </row>
    <row r="44" spans="1:85"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588"/>
      <c r="BQ44" s="588"/>
      <c r="BR44" s="84"/>
      <c r="BS44" s="84"/>
      <c r="BT44" s="84"/>
      <c r="BU44" s="84"/>
      <c r="BV44" s="84"/>
      <c r="BW44" s="84"/>
      <c r="BX44" s="84"/>
      <c r="CA44" s="67" t="s">
        <v>150</v>
      </c>
      <c r="CB44" s="67"/>
      <c r="CC44" s="67"/>
      <c r="CD44" s="139">
        <f>X40+X41+X42</f>
        <v>0</v>
      </c>
    </row>
    <row r="45" spans="1:85"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BP45" s="603"/>
      <c r="BQ45" s="603"/>
      <c r="BR45" s="84"/>
      <c r="BS45" s="84"/>
      <c r="BT45" s="84"/>
      <c r="BU45" s="84"/>
      <c r="BV45" s="84"/>
      <c r="BW45" s="84"/>
      <c r="BX45" s="84"/>
      <c r="CA45" s="67" t="s">
        <v>151</v>
      </c>
      <c r="CB45" s="67"/>
      <c r="CC45" s="67"/>
      <c r="CD45" s="139">
        <f>X53</f>
        <v>0</v>
      </c>
    </row>
    <row r="46" spans="1:85"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BP46" s="596"/>
      <c r="BQ46" s="596"/>
      <c r="BR46" s="84"/>
      <c r="BS46" s="84"/>
      <c r="BT46" s="84"/>
      <c r="BU46" s="84"/>
      <c r="BV46" s="84"/>
      <c r="BW46" s="84"/>
      <c r="BX46" s="84"/>
      <c r="CA46" s="67"/>
      <c r="CB46" s="67"/>
      <c r="CC46" s="67"/>
      <c r="CD46" s="67"/>
    </row>
    <row r="47" spans="1:85"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BP47" s="596"/>
      <c r="BQ47" s="596"/>
      <c r="BR47" s="84"/>
      <c r="BS47" s="84"/>
      <c r="BT47" s="84"/>
      <c r="BU47" s="84"/>
      <c r="BV47" s="84"/>
      <c r="BW47" s="84"/>
      <c r="BX47" s="84"/>
      <c r="CA47" s="84" t="s">
        <v>44</v>
      </c>
    </row>
    <row r="48" spans="1:85"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BP48" s="596"/>
      <c r="BQ48" s="596"/>
      <c r="BR48" s="84"/>
      <c r="BS48" s="84"/>
      <c r="BT48" s="84"/>
      <c r="BU48" s="84"/>
      <c r="BV48" s="84"/>
      <c r="BW48" s="84"/>
      <c r="BX48" s="84"/>
    </row>
    <row r="49" spans="1:117"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BP49" s="596"/>
      <c r="BQ49" s="596"/>
      <c r="BR49" s="84"/>
      <c r="BS49" s="84"/>
      <c r="BT49" s="84"/>
      <c r="BU49" s="84"/>
      <c r="BV49" s="84"/>
      <c r="BW49" s="84"/>
      <c r="BX49" s="84"/>
    </row>
    <row r="50" spans="1:117"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BP50" s="596"/>
      <c r="BQ50" s="596"/>
      <c r="BR50" s="84"/>
      <c r="BS50" s="84"/>
      <c r="BT50" s="84"/>
      <c r="BU50" s="84"/>
      <c r="BV50" s="84"/>
      <c r="BW50" s="84"/>
      <c r="BX50" s="84"/>
    </row>
    <row r="51" spans="1:117"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BP51" s="623"/>
      <c r="BQ51" s="623"/>
      <c r="BR51" s="84"/>
      <c r="BS51" s="84"/>
      <c r="BT51" s="84"/>
      <c r="BU51" s="84"/>
      <c r="BV51" s="84"/>
      <c r="BW51" s="84"/>
      <c r="BX51" s="84"/>
    </row>
    <row r="52" spans="1:117"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BP52" s="596"/>
      <c r="BQ52" s="596"/>
      <c r="BR52" s="84"/>
      <c r="BS52" s="84"/>
      <c r="BT52" s="84"/>
      <c r="BU52" s="84"/>
      <c r="BV52" s="84"/>
      <c r="BW52" s="84"/>
      <c r="BX52" s="84"/>
    </row>
    <row r="53" spans="1:117"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58"/>
      <c r="AO53" s="658"/>
      <c r="AP53" s="658"/>
      <c r="AQ53" s="658"/>
      <c r="AR53" s="658"/>
      <c r="AS53" s="658"/>
      <c r="BP53" s="596"/>
      <c r="BQ53" s="596"/>
      <c r="BR53" s="84"/>
      <c r="BS53" s="84"/>
      <c r="BT53" s="84"/>
      <c r="BU53" s="84"/>
      <c r="BV53" s="84"/>
      <c r="BW53" s="84"/>
      <c r="BX53" s="84"/>
    </row>
    <row r="54" spans="1:117"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P54" s="64"/>
      <c r="BQ54" s="64"/>
      <c r="BR54" s="84"/>
      <c r="BS54" s="84"/>
      <c r="BT54" s="84"/>
      <c r="BU54" s="84"/>
      <c r="BV54" s="84"/>
      <c r="BW54" s="84"/>
      <c r="BX54" s="84"/>
    </row>
    <row r="55" spans="1:117"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P55" s="64"/>
      <c r="BQ55" s="64"/>
      <c r="BR55" s="84"/>
      <c r="BS55" s="84"/>
      <c r="BT55" s="84"/>
      <c r="BU55" s="84"/>
      <c r="BV55" s="84"/>
      <c r="BW55" s="84"/>
      <c r="BX55" s="84"/>
    </row>
    <row r="56" spans="1:117"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P56" s="64"/>
      <c r="BQ56" s="64"/>
      <c r="BR56" s="84"/>
      <c r="BS56" s="84"/>
      <c r="BT56" s="84"/>
      <c r="BU56" s="84"/>
      <c r="BV56" s="84"/>
      <c r="BW56" s="84"/>
      <c r="BX56" s="84"/>
    </row>
    <row r="57" spans="1:117"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P57" s="64"/>
      <c r="BQ57" s="64"/>
      <c r="BR57" s="84"/>
      <c r="BS57" s="84"/>
      <c r="BT57" s="84"/>
      <c r="BU57" s="84"/>
      <c r="BV57" s="84"/>
      <c r="BW57" s="84"/>
      <c r="BX57" s="84"/>
    </row>
    <row r="58" spans="1:117"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P58" s="64"/>
      <c r="BQ58" s="64"/>
      <c r="BR58" s="84"/>
      <c r="BS58" s="84"/>
      <c r="BT58" s="84"/>
      <c r="BU58" s="84"/>
      <c r="BV58" s="84"/>
      <c r="BW58" s="84"/>
      <c r="BX58" s="84"/>
    </row>
    <row r="59" spans="1:117"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P59" s="64"/>
      <c r="BQ59" s="64"/>
      <c r="BR59" s="84"/>
      <c r="BS59" s="84"/>
      <c r="BT59" s="84"/>
      <c r="BU59" s="84"/>
      <c r="BV59" s="84"/>
      <c r="BW59" s="84"/>
      <c r="BX59" s="8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row>
    <row r="60" spans="1:117"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P60" s="64"/>
      <c r="BQ60" s="64"/>
      <c r="BR60" s="84"/>
      <c r="BS60" s="84"/>
      <c r="BT60" s="84"/>
      <c r="BU60" s="84"/>
      <c r="BV60" s="84"/>
      <c r="BW60" s="84"/>
      <c r="BX60" s="8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row>
    <row r="61" spans="1:117"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P61" s="64"/>
      <c r="BQ61" s="64"/>
      <c r="BR61" s="84"/>
      <c r="BS61" s="84"/>
      <c r="BT61" s="84"/>
      <c r="BU61" s="84"/>
      <c r="BV61" s="84"/>
      <c r="BW61" s="84"/>
      <c r="BX61" s="8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row>
    <row r="62" spans="1:117"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P62" s="64"/>
      <c r="BQ62" s="64"/>
      <c r="BR62" s="84"/>
      <c r="BS62" s="84"/>
      <c r="BT62" s="84"/>
      <c r="BU62" s="84"/>
      <c r="BV62" s="84"/>
      <c r="BW62" s="84"/>
      <c r="BX62" s="8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row>
    <row r="63" spans="1:117"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P63" s="64"/>
      <c r="BQ63" s="64"/>
      <c r="BR63" s="84"/>
      <c r="BS63" s="84"/>
      <c r="BT63" s="84"/>
      <c r="BU63" s="84"/>
      <c r="BV63" s="84"/>
      <c r="BW63" s="84"/>
      <c r="BX63" s="8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row>
    <row r="64" spans="1:117"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P64" s="64"/>
      <c r="BQ64" s="64"/>
      <c r="BR64" s="84"/>
      <c r="BS64" s="84"/>
      <c r="BT64" s="84"/>
      <c r="BU64" s="84"/>
      <c r="BV64" s="84"/>
      <c r="BW64" s="84"/>
      <c r="BX64" s="8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row>
    <row r="65" spans="1:117"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P65" s="64"/>
      <c r="BQ65" s="64"/>
      <c r="BR65" s="84"/>
      <c r="BS65" s="84"/>
      <c r="BT65" s="84"/>
      <c r="BU65" s="84"/>
      <c r="BV65" s="84"/>
      <c r="BW65" s="84"/>
      <c r="BX65" s="8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row>
    <row r="66" spans="1:117"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V66" s="64" t="s">
        <v>261</v>
      </c>
      <c r="BP66" s="64"/>
      <c r="BQ66" s="64"/>
      <c r="BR66" s="84"/>
      <c r="BS66" s="84"/>
      <c r="BT66" s="84"/>
      <c r="BU66" s="84"/>
      <c r="BV66" s="84"/>
      <c r="BW66" s="84"/>
      <c r="BX66" s="8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row>
    <row r="67" spans="1:117"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V67" s="64" t="s">
        <v>257</v>
      </c>
      <c r="BP67" s="64"/>
      <c r="BQ67" s="64"/>
      <c r="BR67" s="84"/>
      <c r="BS67" s="84"/>
      <c r="BT67" s="84"/>
      <c r="BU67" s="84"/>
      <c r="BV67" s="84"/>
      <c r="BW67" s="84"/>
      <c r="BX67" s="8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row>
    <row r="68" spans="1:117"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V68" s="64" t="s">
        <v>258</v>
      </c>
      <c r="BP68" s="64"/>
      <c r="BQ68" s="64"/>
      <c r="BR68" s="84"/>
      <c r="BS68" s="84"/>
      <c r="BT68" s="84"/>
      <c r="BU68" s="84"/>
      <c r="BV68" s="84"/>
      <c r="BW68" s="84"/>
      <c r="BX68" s="8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row>
    <row r="69" spans="1:117"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V69" s="64" t="s">
        <v>259</v>
      </c>
      <c r="BP69" s="64"/>
      <c r="BQ69" s="64"/>
      <c r="BR69" s="84"/>
      <c r="BS69" s="84"/>
      <c r="BT69" s="84"/>
      <c r="BU69" s="84"/>
      <c r="BV69" s="84"/>
      <c r="BW69" s="84"/>
      <c r="BX69" s="8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row>
    <row r="70" spans="1:117"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V70" s="64" t="s">
        <v>260</v>
      </c>
      <c r="BP70" s="64"/>
      <c r="BQ70" s="64"/>
      <c r="BR70" s="84"/>
      <c r="BS70" s="84"/>
      <c r="BT70" s="84"/>
      <c r="BU70" s="84"/>
      <c r="BV70" s="84"/>
      <c r="BW70" s="84"/>
      <c r="BX70" s="8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row>
    <row r="71" spans="1:117"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P71" s="64"/>
      <c r="BQ71" s="64"/>
      <c r="BR71" s="84"/>
      <c r="BS71" s="84"/>
      <c r="BT71" s="84"/>
      <c r="BU71" s="84"/>
      <c r="BV71" s="84"/>
      <c r="BW71" s="84"/>
      <c r="BX71" s="8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row>
    <row r="72" spans="1:117"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P72" s="64"/>
      <c r="BQ72" s="64"/>
      <c r="BR72" s="84"/>
      <c r="BS72" s="84"/>
      <c r="BT72" s="84"/>
      <c r="BU72" s="84"/>
      <c r="BV72" s="84"/>
      <c r="BW72" s="84"/>
      <c r="BX72" s="8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row>
    <row r="73" spans="1:117"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P73" s="64"/>
      <c r="BQ73" s="64"/>
      <c r="BR73" s="84"/>
      <c r="BS73" s="84"/>
      <c r="BT73" s="84"/>
      <c r="BU73" s="84"/>
      <c r="BV73" s="84"/>
      <c r="BW73" s="84"/>
      <c r="BX73" s="8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row>
    <row r="74" spans="1:117"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P74" s="64"/>
      <c r="BQ74" s="64"/>
      <c r="BR74" s="84"/>
      <c r="BS74" s="84"/>
      <c r="BT74" s="84"/>
      <c r="BU74" s="84"/>
      <c r="BV74" s="84"/>
      <c r="BW74" s="84"/>
      <c r="BX74" s="8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row>
    <row r="75" spans="1:117"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P75" s="64"/>
      <c r="BQ75" s="64"/>
      <c r="BR75" s="84"/>
      <c r="BS75" s="84"/>
      <c r="BT75" s="84"/>
      <c r="BU75" s="84"/>
      <c r="BV75" s="84"/>
      <c r="BW75" s="84"/>
      <c r="BX75" s="8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row>
    <row r="76" spans="1:117"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P76" s="64"/>
      <c r="BQ76" s="64"/>
      <c r="BR76" s="84"/>
      <c r="BS76" s="84"/>
      <c r="BT76" s="84"/>
      <c r="BU76" s="84"/>
      <c r="BV76" s="84"/>
      <c r="BW76" s="84"/>
      <c r="BX76" s="8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row>
    <row r="77" spans="1:117"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P77" s="64"/>
      <c r="BQ77" s="64"/>
      <c r="BR77" s="84"/>
      <c r="BS77" s="84"/>
      <c r="BT77" s="84"/>
      <c r="BU77" s="84"/>
      <c r="BV77" s="84"/>
      <c r="BW77" s="84"/>
      <c r="BX77" s="8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row>
    <row r="78" spans="1:117"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P78" s="64"/>
      <c r="BQ78" s="64"/>
      <c r="BR78" s="84"/>
      <c r="BS78" s="84"/>
      <c r="BT78" s="84"/>
      <c r="BU78" s="84"/>
      <c r="BV78" s="84"/>
      <c r="BW78" s="84"/>
      <c r="BX78" s="8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row>
    <row r="79" spans="1:117"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P79" s="64"/>
      <c r="BQ79" s="64"/>
      <c r="BR79" s="84"/>
      <c r="BS79" s="84"/>
      <c r="BT79" s="84"/>
      <c r="BU79" s="84"/>
      <c r="BV79" s="84"/>
      <c r="BW79" s="84"/>
      <c r="BX79" s="8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row>
    <row r="80" spans="1:117"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P80" s="64"/>
      <c r="BQ80" s="64"/>
      <c r="BR80" s="84"/>
      <c r="BS80" s="84"/>
      <c r="BT80" s="84"/>
      <c r="BU80" s="84"/>
      <c r="BV80" s="84"/>
      <c r="BW80" s="84"/>
      <c r="BX80" s="8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row>
    <row r="81" spans="1:117"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P81" s="64"/>
      <c r="BQ81" s="64"/>
      <c r="BR81" s="84"/>
      <c r="BS81" s="84"/>
      <c r="BT81" s="84"/>
      <c r="BU81" s="84"/>
      <c r="BV81" s="84"/>
      <c r="BW81" s="84"/>
      <c r="BX81" s="8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row>
    <row r="82" spans="1:117"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P82" s="64"/>
      <c r="BQ82" s="64"/>
      <c r="BR82" s="84"/>
      <c r="BS82" s="84"/>
      <c r="BT82" s="84"/>
      <c r="BU82" s="84"/>
      <c r="BV82" s="84"/>
      <c r="BW82" s="84"/>
      <c r="BX82" s="8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row>
    <row r="83" spans="1:117"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P83" s="64"/>
      <c r="BQ83" s="64"/>
      <c r="BR83" s="84"/>
      <c r="BS83" s="84"/>
      <c r="BT83" s="84"/>
      <c r="BU83" s="84"/>
      <c r="BV83" s="84"/>
      <c r="BW83" s="84"/>
      <c r="BX83" s="8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row>
    <row r="84" spans="1:117"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P84" s="64"/>
      <c r="BQ84" s="64"/>
      <c r="BR84" s="84"/>
      <c r="BS84" s="84"/>
      <c r="BT84" s="84"/>
      <c r="BU84" s="84"/>
      <c r="BV84" s="84"/>
      <c r="BW84" s="84"/>
      <c r="BX84" s="8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row>
    <row r="85" spans="1:117"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P85" s="64"/>
      <c r="BQ85" s="64"/>
      <c r="BR85" s="84"/>
      <c r="BS85" s="84"/>
      <c r="BT85" s="84"/>
      <c r="BU85" s="84"/>
      <c r="BV85" s="84"/>
      <c r="BW85" s="84"/>
      <c r="BX85" s="8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row>
    <row r="86" spans="1:117"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P86" s="64"/>
      <c r="BQ86" s="64"/>
      <c r="BR86" s="84"/>
      <c r="BS86" s="84"/>
      <c r="BT86" s="84"/>
      <c r="BU86" s="84"/>
      <c r="BV86" s="84"/>
      <c r="BW86" s="84"/>
      <c r="BX86" s="8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row>
    <row r="87" spans="1:117"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P87" s="64"/>
      <c r="BQ87" s="64"/>
      <c r="BR87" s="84"/>
      <c r="BS87" s="84"/>
      <c r="BT87" s="84"/>
      <c r="BU87" s="84"/>
      <c r="BV87" s="84"/>
      <c r="BW87" s="84"/>
      <c r="BX87" s="8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row>
    <row r="88" spans="1:117"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P88" s="64"/>
      <c r="BQ88" s="64"/>
      <c r="BR88" s="84"/>
      <c r="BS88" s="84"/>
      <c r="BT88" s="84"/>
      <c r="BU88" s="84"/>
      <c r="BV88" s="84"/>
      <c r="BW88" s="84"/>
      <c r="BX88" s="8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row>
    <row r="89" spans="1:117"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P89" s="64"/>
      <c r="BQ89" s="64"/>
      <c r="BR89" s="84"/>
      <c r="BS89" s="84"/>
      <c r="BT89" s="84"/>
      <c r="BU89" s="84"/>
      <c r="BV89" s="84"/>
      <c r="BW89" s="84"/>
      <c r="BX89" s="8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row>
    <row r="90" spans="1:117"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P90" s="64"/>
      <c r="BQ90" s="64"/>
      <c r="BR90" s="84"/>
      <c r="BS90" s="84"/>
      <c r="BT90" s="84"/>
      <c r="BU90" s="84"/>
      <c r="BV90" s="84"/>
      <c r="BW90" s="84"/>
      <c r="BX90" s="8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row>
    <row r="91" spans="1:117"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P91" s="64"/>
      <c r="BQ91" s="64"/>
      <c r="BR91" s="84"/>
      <c r="BS91" s="84"/>
      <c r="BT91" s="84"/>
      <c r="BU91" s="84"/>
      <c r="BV91" s="84"/>
      <c r="BW91" s="84"/>
      <c r="BX91" s="8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row>
    <row r="92" spans="1:117"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P92" s="64"/>
      <c r="BQ92" s="64"/>
      <c r="BR92" s="84"/>
      <c r="BS92" s="84"/>
      <c r="BT92" s="84"/>
      <c r="BU92" s="84"/>
      <c r="BV92" s="84"/>
      <c r="BW92" s="84"/>
      <c r="BX92" s="8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row>
    <row r="93" spans="1:117"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P93" s="64"/>
      <c r="BQ93" s="64"/>
      <c r="BR93" s="84"/>
      <c r="BS93" s="84"/>
      <c r="BT93" s="84"/>
      <c r="BU93" s="84"/>
      <c r="BV93" s="84"/>
      <c r="BW93" s="84"/>
      <c r="BX93" s="8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row>
    <row r="94" spans="1:117"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P94" s="64"/>
      <c r="BQ94" s="64"/>
      <c r="BR94" s="84"/>
      <c r="BS94" s="84"/>
      <c r="BT94" s="84"/>
      <c r="BU94" s="84"/>
      <c r="BV94" s="84"/>
      <c r="BW94" s="84"/>
      <c r="BX94" s="8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row>
    <row r="95" spans="1:117"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P95" s="64"/>
      <c r="BQ95" s="64"/>
      <c r="BR95" s="84"/>
      <c r="BS95" s="84"/>
      <c r="BT95" s="84"/>
      <c r="BU95" s="84"/>
      <c r="BV95" s="84"/>
      <c r="BW95" s="84"/>
      <c r="BX95" s="8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row>
    <row r="96" spans="1:117"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P96" s="64"/>
      <c r="BQ96" s="64"/>
      <c r="BR96" s="84"/>
      <c r="BS96" s="84"/>
      <c r="BT96" s="84"/>
      <c r="BU96" s="84"/>
      <c r="BV96" s="84"/>
      <c r="BW96" s="84"/>
      <c r="BX96" s="8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row>
    <row r="97" spans="1:117"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P97" s="64"/>
      <c r="BQ97" s="64"/>
      <c r="BR97" s="84"/>
      <c r="BS97" s="84"/>
      <c r="BT97" s="84"/>
      <c r="BU97" s="84"/>
      <c r="BV97" s="84"/>
      <c r="BW97" s="84"/>
      <c r="BX97" s="8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row>
    <row r="98" spans="1:117"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P98" s="64"/>
      <c r="BQ98" s="64"/>
      <c r="BR98" s="84"/>
      <c r="BS98" s="84"/>
      <c r="BT98" s="84"/>
      <c r="BU98" s="84"/>
      <c r="BV98" s="84"/>
      <c r="BW98" s="84"/>
      <c r="BX98" s="8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row>
    <row r="99" spans="1:117"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P99" s="64"/>
      <c r="BQ99" s="64"/>
      <c r="BR99" s="84"/>
      <c r="BS99" s="84"/>
      <c r="BT99" s="84"/>
      <c r="BU99" s="84"/>
      <c r="BV99" s="84"/>
      <c r="BW99" s="84"/>
      <c r="BX99" s="8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row>
    <row r="100" spans="1:117"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P100" s="64"/>
      <c r="BQ100" s="64"/>
      <c r="BR100" s="84"/>
      <c r="BS100" s="84"/>
      <c r="BT100" s="84"/>
      <c r="BU100" s="84"/>
      <c r="BV100" s="84"/>
      <c r="BW100" s="84"/>
      <c r="BX100" s="8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row>
    <row r="101" spans="1:117"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P101" s="64"/>
      <c r="BQ101" s="64"/>
      <c r="BR101" s="84"/>
      <c r="BS101" s="84"/>
      <c r="BT101" s="84"/>
      <c r="BU101" s="84"/>
      <c r="BV101" s="84"/>
      <c r="BW101" s="84"/>
      <c r="BX101" s="8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row>
    <row r="102" spans="1:117"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P102" s="64"/>
      <c r="BQ102" s="64"/>
      <c r="BR102" s="84"/>
      <c r="BS102" s="84"/>
      <c r="BT102" s="84"/>
      <c r="BU102" s="84"/>
      <c r="BV102" s="84"/>
      <c r="BW102" s="84"/>
      <c r="BX102" s="8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row>
    <row r="103" spans="1:117"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P103" s="64"/>
      <c r="BQ103" s="64"/>
      <c r="BR103" s="84"/>
      <c r="BS103" s="84"/>
      <c r="BT103" s="84"/>
      <c r="BU103" s="84"/>
      <c r="BV103" s="84"/>
      <c r="BW103" s="84"/>
      <c r="BX103" s="8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row>
    <row r="104" spans="1:117"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P104" s="64"/>
      <c r="BQ104" s="64"/>
      <c r="BR104" s="84"/>
      <c r="BS104" s="84"/>
      <c r="BT104" s="84"/>
      <c r="BU104" s="84"/>
      <c r="BV104" s="84"/>
      <c r="BW104" s="84"/>
      <c r="BX104" s="8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row>
    <row r="105" spans="1:117"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P105" s="64"/>
      <c r="BQ105" s="64"/>
      <c r="BR105" s="84"/>
      <c r="BS105" s="84"/>
      <c r="BT105" s="84"/>
      <c r="BU105" s="84"/>
      <c r="BV105" s="84"/>
      <c r="BW105" s="84"/>
      <c r="BX105" s="8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row>
    <row r="106" spans="1:117"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P106" s="64"/>
      <c r="BQ106" s="64"/>
      <c r="BR106" s="84"/>
      <c r="BS106" s="84"/>
      <c r="BT106" s="84"/>
      <c r="BU106" s="84"/>
      <c r="BV106" s="84"/>
      <c r="BW106" s="84"/>
      <c r="BX106" s="8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row>
    <row r="107" spans="1:117"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P107" s="64"/>
      <c r="BQ107" s="64"/>
      <c r="BR107" s="84"/>
      <c r="BS107" s="84"/>
      <c r="BT107" s="84"/>
      <c r="BU107" s="84"/>
      <c r="BV107" s="84"/>
      <c r="BW107" s="84"/>
      <c r="BX107" s="8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row>
    <row r="108" spans="1:117"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P108" s="64"/>
      <c r="BQ108" s="64"/>
      <c r="BR108" s="84"/>
      <c r="BS108" s="84"/>
      <c r="BT108" s="84"/>
      <c r="BU108" s="84"/>
      <c r="BV108" s="84"/>
      <c r="BW108" s="84"/>
      <c r="BX108" s="8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row>
    <row r="109" spans="1:117"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P109" s="64"/>
      <c r="BQ109" s="64"/>
      <c r="BR109" s="84"/>
      <c r="BS109" s="84"/>
      <c r="BT109" s="84"/>
      <c r="BU109" s="84"/>
      <c r="BV109" s="84"/>
      <c r="BW109" s="84"/>
      <c r="BX109" s="8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row>
    <row r="110" spans="1:117"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P110" s="64"/>
      <c r="BQ110" s="64"/>
      <c r="BR110" s="84"/>
      <c r="BS110" s="84"/>
      <c r="BT110" s="84"/>
      <c r="BU110" s="84"/>
      <c r="BV110" s="84"/>
      <c r="BW110" s="84"/>
      <c r="BX110" s="8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row>
    <row r="111" spans="1:117"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P111" s="64"/>
      <c r="BQ111" s="64"/>
      <c r="BR111" s="84"/>
      <c r="BS111" s="84"/>
      <c r="BT111" s="84"/>
      <c r="BU111" s="84"/>
      <c r="BV111" s="84"/>
      <c r="BW111" s="84"/>
      <c r="BX111" s="8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row>
    <row r="112" spans="1:117"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P112" s="64"/>
      <c r="BQ112" s="64"/>
      <c r="BR112" s="84"/>
      <c r="BS112" s="84"/>
      <c r="BT112" s="84"/>
      <c r="BU112" s="84"/>
      <c r="BV112" s="84"/>
      <c r="BW112" s="84"/>
      <c r="BX112" s="8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row>
    <row r="113" spans="1:117"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P113" s="64"/>
      <c r="BQ113" s="64"/>
      <c r="BR113" s="84"/>
      <c r="BS113" s="84"/>
      <c r="BT113" s="84"/>
      <c r="BU113" s="84"/>
      <c r="BV113" s="84"/>
      <c r="BW113" s="84"/>
      <c r="BX113" s="8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row>
    <row r="114" spans="1:117"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P114" s="64"/>
      <c r="BQ114" s="64"/>
      <c r="BR114" s="84"/>
      <c r="BS114" s="84"/>
      <c r="BT114" s="84"/>
      <c r="BU114" s="84"/>
      <c r="BV114" s="84"/>
      <c r="BW114" s="84"/>
      <c r="BX114" s="8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row>
    <row r="115" spans="1:117"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P115" s="64"/>
      <c r="BQ115" s="64"/>
      <c r="BR115" s="84"/>
      <c r="BS115" s="84"/>
      <c r="BT115" s="84"/>
      <c r="BU115" s="84"/>
      <c r="BV115" s="84"/>
      <c r="BW115" s="84"/>
      <c r="BX115" s="8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row>
    <row r="116" spans="1:117"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P116" s="64"/>
      <c r="BQ116" s="64"/>
      <c r="BR116" s="84"/>
      <c r="BS116" s="84"/>
      <c r="BT116" s="84"/>
      <c r="BU116" s="84"/>
      <c r="BV116" s="84"/>
      <c r="BW116" s="84"/>
      <c r="BX116" s="8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row>
    <row r="117" spans="1:117"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P117" s="64"/>
      <c r="BQ117" s="64"/>
      <c r="BR117" s="84"/>
      <c r="BS117" s="84"/>
      <c r="BT117" s="84"/>
      <c r="BU117" s="84"/>
      <c r="BV117" s="84"/>
      <c r="BW117" s="84"/>
      <c r="BX117" s="8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row>
    <row r="118" spans="1:117"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P118" s="64"/>
      <c r="BQ118" s="64"/>
      <c r="BR118" s="84"/>
      <c r="BS118" s="84"/>
      <c r="BT118" s="84"/>
      <c r="BU118" s="84"/>
      <c r="BV118" s="84"/>
      <c r="BW118" s="84"/>
      <c r="BX118" s="8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row>
    <row r="119" spans="1:117"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P119" s="64"/>
      <c r="BQ119" s="64"/>
      <c r="BR119" s="84"/>
      <c r="BS119" s="84"/>
      <c r="BT119" s="84"/>
      <c r="BU119" s="84"/>
      <c r="BV119" s="84"/>
      <c r="BW119" s="84"/>
      <c r="BX119" s="8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row>
    <row r="120" spans="1:117"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P120" s="64"/>
      <c r="BQ120" s="64"/>
      <c r="BR120" s="84"/>
      <c r="BS120" s="84"/>
      <c r="BT120" s="84"/>
      <c r="BU120" s="84"/>
      <c r="BV120" s="84"/>
      <c r="BW120" s="84"/>
      <c r="BX120" s="8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row>
    <row r="121" spans="1:117"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P121" s="64"/>
      <c r="BQ121" s="64"/>
      <c r="BR121" s="84"/>
      <c r="BS121" s="84"/>
      <c r="BT121" s="84"/>
      <c r="BU121" s="84"/>
      <c r="BV121" s="84"/>
      <c r="BW121" s="84"/>
      <c r="BX121" s="8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row>
    <row r="122" spans="1:117"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P122" s="64"/>
      <c r="BQ122" s="64"/>
      <c r="BR122" s="84"/>
      <c r="BS122" s="84"/>
      <c r="BT122" s="84"/>
      <c r="BU122" s="84"/>
      <c r="BV122" s="84"/>
      <c r="BW122" s="84"/>
      <c r="BX122" s="8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row>
    <row r="123" spans="1:117"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P123" s="64"/>
      <c r="BQ123" s="64"/>
      <c r="BR123" s="84"/>
      <c r="BS123" s="84"/>
      <c r="BT123" s="84"/>
      <c r="BU123" s="84"/>
      <c r="BV123" s="84"/>
      <c r="BW123" s="84"/>
      <c r="BX123" s="8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row>
    <row r="124" spans="1:117"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P124" s="64"/>
      <c r="BQ124" s="64"/>
      <c r="BR124" s="84"/>
      <c r="BS124" s="84"/>
      <c r="BT124" s="84"/>
      <c r="BU124" s="84"/>
      <c r="BV124" s="84"/>
      <c r="BW124" s="84"/>
      <c r="BX124" s="8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row>
    <row r="125" spans="1:117"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P125" s="64"/>
      <c r="BQ125" s="64"/>
      <c r="BR125" s="84"/>
      <c r="BS125" s="84"/>
      <c r="BT125" s="84"/>
      <c r="BU125" s="84"/>
      <c r="BV125" s="84"/>
      <c r="BW125" s="84"/>
      <c r="BX125" s="8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row>
    <row r="126" spans="1:117"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P126" s="64"/>
      <c r="BQ126" s="64"/>
      <c r="BR126" s="84"/>
      <c r="BS126" s="84"/>
      <c r="BT126" s="84"/>
      <c r="BU126" s="84"/>
      <c r="BV126" s="84"/>
      <c r="BW126" s="84"/>
      <c r="BX126" s="8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row>
    <row r="127" spans="1:117"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P127" s="64"/>
      <c r="BQ127" s="64"/>
      <c r="BR127" s="84"/>
      <c r="BS127" s="84"/>
      <c r="BT127" s="84"/>
      <c r="BU127" s="84"/>
      <c r="BV127" s="84"/>
      <c r="BW127" s="84"/>
      <c r="BX127" s="8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row>
    <row r="128" spans="1:117"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P128" s="64"/>
      <c r="BQ128" s="64"/>
      <c r="BR128" s="84"/>
      <c r="BS128" s="84"/>
      <c r="BT128" s="84"/>
      <c r="BU128" s="84"/>
      <c r="BV128" s="84"/>
      <c r="BW128" s="84"/>
      <c r="BX128" s="8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row>
    <row r="129" spans="1:117"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P129" s="64"/>
      <c r="BQ129" s="64"/>
      <c r="BR129" s="84"/>
      <c r="BS129" s="84"/>
      <c r="BT129" s="84"/>
      <c r="BU129" s="84"/>
      <c r="BV129" s="84"/>
      <c r="BW129" s="84"/>
      <c r="BX129" s="8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row>
    <row r="130" spans="1:117"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P130" s="64"/>
      <c r="BQ130" s="64"/>
      <c r="BR130" s="84"/>
      <c r="BS130" s="84"/>
      <c r="BT130" s="84"/>
      <c r="BU130" s="84"/>
      <c r="BV130" s="84"/>
      <c r="BW130" s="84"/>
      <c r="BX130" s="8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row>
    <row r="131" spans="1:117"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P131" s="64"/>
      <c r="BQ131" s="64"/>
      <c r="BR131" s="84"/>
      <c r="BS131" s="84"/>
      <c r="BT131" s="84"/>
      <c r="BU131" s="84"/>
      <c r="BV131" s="84"/>
      <c r="BW131" s="84"/>
      <c r="BX131" s="8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row>
    <row r="132" spans="1:117"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P132" s="64"/>
      <c r="BQ132" s="64"/>
      <c r="BR132" s="84"/>
      <c r="BS132" s="84"/>
      <c r="BT132" s="84"/>
      <c r="BU132" s="84"/>
      <c r="BV132" s="84"/>
      <c r="BW132" s="84"/>
      <c r="BX132" s="8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row>
    <row r="133" spans="1:117"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P133" s="64"/>
      <c r="BQ133" s="64"/>
      <c r="BR133" s="84"/>
      <c r="BS133" s="84"/>
      <c r="BT133" s="84"/>
      <c r="BU133" s="84"/>
      <c r="BV133" s="84"/>
      <c r="BW133" s="84"/>
      <c r="BX133" s="8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row>
    <row r="134" spans="1:117"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P134" s="64"/>
      <c r="BQ134" s="64"/>
      <c r="BR134" s="84"/>
      <c r="BS134" s="84"/>
      <c r="BT134" s="84"/>
      <c r="BU134" s="84"/>
      <c r="BV134" s="84"/>
      <c r="BW134" s="84"/>
      <c r="BX134" s="8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row>
    <row r="135" spans="1:117"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P135" s="64"/>
      <c r="BQ135" s="64"/>
      <c r="BR135" s="84"/>
      <c r="BS135" s="84"/>
      <c r="BT135" s="84"/>
      <c r="BU135" s="84"/>
      <c r="BV135" s="84"/>
      <c r="BW135" s="84"/>
      <c r="BX135" s="8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row>
    <row r="136" spans="1:117"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P136" s="64"/>
      <c r="BQ136" s="64"/>
      <c r="BR136" s="84"/>
      <c r="BS136" s="84"/>
      <c r="BT136" s="84"/>
      <c r="BU136" s="84"/>
      <c r="BV136" s="84"/>
      <c r="BW136" s="84"/>
      <c r="BX136" s="8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row>
    <row r="137" spans="1:117"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P137" s="64"/>
      <c r="BQ137" s="64"/>
      <c r="BR137" s="84"/>
      <c r="BS137" s="84"/>
      <c r="BT137" s="84"/>
      <c r="BU137" s="84"/>
      <c r="BV137" s="84"/>
      <c r="BW137" s="84"/>
      <c r="BX137" s="8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row>
    <row r="138" spans="1:117"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P138" s="64"/>
      <c r="BQ138" s="64"/>
      <c r="BR138" s="84"/>
      <c r="BS138" s="84"/>
      <c r="BT138" s="84"/>
      <c r="BU138" s="84"/>
      <c r="BV138" s="84"/>
      <c r="BW138" s="84"/>
      <c r="BX138" s="8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row>
    <row r="139" spans="1:117"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P139" s="64"/>
      <c r="BQ139" s="64"/>
      <c r="BR139" s="84"/>
      <c r="BS139" s="84"/>
      <c r="BT139" s="84"/>
      <c r="BU139" s="84"/>
      <c r="BV139" s="84"/>
      <c r="BW139" s="84"/>
      <c r="BX139" s="8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row>
    <row r="140" spans="1:117"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P140" s="64"/>
      <c r="BQ140" s="64"/>
      <c r="BR140" s="84"/>
      <c r="BS140" s="84"/>
      <c r="BT140" s="84"/>
      <c r="BU140" s="84"/>
      <c r="BV140" s="84"/>
      <c r="BW140" s="84"/>
      <c r="BX140" s="8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row>
    <row r="141" spans="1:117"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P141" s="64"/>
      <c r="BQ141" s="64"/>
      <c r="BR141" s="84"/>
      <c r="BS141" s="84"/>
      <c r="BT141" s="84"/>
      <c r="BU141" s="84"/>
      <c r="BV141" s="84"/>
      <c r="BW141" s="84"/>
      <c r="BX141" s="8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row>
    <row r="142" spans="1:117"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P142" s="64"/>
      <c r="BQ142" s="64"/>
      <c r="BR142" s="84"/>
      <c r="BS142" s="84"/>
      <c r="BT142" s="84"/>
      <c r="BU142" s="84"/>
      <c r="BV142" s="84"/>
      <c r="BW142" s="84"/>
      <c r="BX142" s="8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row>
    <row r="143" spans="1:117"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P143" s="64"/>
      <c r="BQ143" s="64"/>
      <c r="BR143" s="84"/>
      <c r="BS143" s="84"/>
      <c r="BT143" s="84"/>
      <c r="BU143" s="84"/>
      <c r="BV143" s="84"/>
      <c r="BW143" s="84"/>
      <c r="BX143" s="8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row>
    <row r="144" spans="1:117"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P144" s="64"/>
      <c r="BQ144" s="64"/>
      <c r="BR144" s="84"/>
      <c r="BS144" s="84"/>
      <c r="BT144" s="84"/>
      <c r="BU144" s="84"/>
      <c r="BV144" s="84"/>
      <c r="BW144" s="84"/>
      <c r="BX144" s="8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row>
    <row r="145" spans="1:117"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P145" s="64"/>
      <c r="BQ145" s="64"/>
      <c r="BR145" s="84"/>
      <c r="BS145" s="84"/>
      <c r="BT145" s="84"/>
      <c r="BU145" s="84"/>
      <c r="BV145" s="84"/>
      <c r="BW145" s="84"/>
      <c r="BX145" s="8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row>
    <row r="146" spans="1:117"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P146" s="64"/>
      <c r="BQ146" s="64"/>
      <c r="BR146" s="84"/>
      <c r="BS146" s="84"/>
      <c r="BT146" s="84"/>
      <c r="BU146" s="84"/>
      <c r="BV146" s="84"/>
      <c r="BW146" s="84"/>
      <c r="BX146" s="8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row>
    <row r="147" spans="1:117"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P147" s="64"/>
      <c r="BQ147" s="64"/>
      <c r="BR147" s="84"/>
      <c r="BS147" s="84"/>
      <c r="BT147" s="84"/>
      <c r="BU147" s="84"/>
      <c r="BV147" s="84"/>
      <c r="BW147" s="84"/>
      <c r="BX147" s="8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row>
    <row r="148" spans="1:117"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P148" s="64"/>
      <c r="BQ148" s="64"/>
      <c r="BR148" s="84"/>
      <c r="BS148" s="84"/>
      <c r="BT148" s="84"/>
      <c r="BU148" s="84"/>
      <c r="BV148" s="84"/>
      <c r="BW148" s="84"/>
      <c r="BX148" s="8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row>
    <row r="149" spans="1:117"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P149" s="64"/>
      <c r="BQ149" s="64"/>
      <c r="BR149" s="84"/>
      <c r="BS149" s="84"/>
      <c r="BT149" s="84"/>
      <c r="BU149" s="84"/>
      <c r="BV149" s="84"/>
      <c r="BW149" s="84"/>
      <c r="BX149" s="8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row>
    <row r="150" spans="1:117"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P150" s="64"/>
      <c r="BQ150" s="64"/>
      <c r="BR150" s="84"/>
      <c r="BS150" s="84"/>
      <c r="BT150" s="84"/>
      <c r="BU150" s="84"/>
      <c r="BV150" s="84"/>
      <c r="BW150" s="84"/>
      <c r="BX150" s="8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row>
    <row r="151" spans="1:117"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P151" s="64"/>
      <c r="BQ151" s="64"/>
      <c r="BR151" s="84"/>
      <c r="BS151" s="84"/>
      <c r="BT151" s="84"/>
      <c r="BU151" s="84"/>
      <c r="BV151" s="84"/>
      <c r="BW151" s="84"/>
      <c r="BX151" s="8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row>
    <row r="152" spans="1:117"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P152" s="64"/>
      <c r="BQ152" s="64"/>
      <c r="BR152" s="84"/>
      <c r="BS152" s="84"/>
      <c r="BT152" s="84"/>
      <c r="BU152" s="84"/>
      <c r="BV152" s="84"/>
      <c r="BW152" s="84"/>
      <c r="BX152" s="8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row>
    <row r="153" spans="1:117"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P153" s="64"/>
      <c r="BQ153" s="64"/>
      <c r="BR153" s="84"/>
      <c r="BS153" s="84"/>
      <c r="BT153" s="84"/>
      <c r="BU153" s="84"/>
      <c r="BV153" s="84"/>
      <c r="BW153" s="84"/>
      <c r="BX153" s="8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row>
    <row r="154" spans="1:117"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P154" s="64"/>
      <c r="BQ154" s="64"/>
      <c r="BR154" s="84"/>
      <c r="BS154" s="84"/>
      <c r="BT154" s="84"/>
      <c r="BU154" s="84"/>
      <c r="BV154" s="84"/>
      <c r="BW154" s="84"/>
      <c r="BX154" s="8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row>
    <row r="155" spans="1:117"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P155" s="64"/>
      <c r="BQ155" s="64"/>
      <c r="BR155" s="84"/>
      <c r="BS155" s="84"/>
      <c r="BT155" s="84"/>
      <c r="BU155" s="84"/>
      <c r="BV155" s="84"/>
      <c r="BW155" s="84"/>
      <c r="BX155" s="8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row>
    <row r="156" spans="1:117"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P156" s="64"/>
      <c r="BQ156" s="64"/>
      <c r="BR156" s="84"/>
      <c r="BS156" s="84"/>
      <c r="BT156" s="84"/>
      <c r="BU156" s="84"/>
      <c r="BV156" s="84"/>
      <c r="BW156" s="84"/>
      <c r="BX156" s="8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row>
    <row r="157" spans="1:117"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P157" s="64"/>
      <c r="BQ157" s="64"/>
      <c r="BR157" s="84"/>
      <c r="BS157" s="84"/>
      <c r="BT157" s="84"/>
      <c r="BU157" s="84"/>
      <c r="BV157" s="84"/>
      <c r="BW157" s="84"/>
      <c r="BX157" s="8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row>
    <row r="158" spans="1:117"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P158" s="64"/>
      <c r="BQ158" s="64"/>
      <c r="BR158" s="84"/>
      <c r="BS158" s="84"/>
      <c r="BT158" s="84"/>
      <c r="BU158" s="84"/>
      <c r="BV158" s="84"/>
      <c r="BW158" s="84"/>
      <c r="BX158" s="8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row>
    <row r="159" spans="1:117"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P159" s="64"/>
      <c r="BQ159" s="64"/>
      <c r="BR159" s="84"/>
      <c r="BS159" s="84"/>
      <c r="BT159" s="84"/>
      <c r="BU159" s="84"/>
      <c r="BV159" s="84"/>
      <c r="BW159" s="84"/>
      <c r="BX159" s="8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row>
    <row r="160" spans="1:117"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P160" s="64"/>
      <c r="BQ160" s="64"/>
      <c r="BR160" s="84"/>
      <c r="BS160" s="84"/>
      <c r="BT160" s="84"/>
      <c r="BU160" s="84"/>
      <c r="BV160" s="84"/>
      <c r="BW160" s="84"/>
      <c r="BX160" s="8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row>
    <row r="161" spans="1:117"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P161" s="64"/>
      <c r="BQ161" s="64"/>
      <c r="BR161" s="84"/>
      <c r="BS161" s="84"/>
      <c r="BT161" s="84"/>
      <c r="BU161" s="84"/>
      <c r="BV161" s="84"/>
      <c r="BW161" s="84"/>
      <c r="BX161" s="8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row>
    <row r="162" spans="1:117"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P162" s="64"/>
      <c r="BQ162" s="64"/>
      <c r="BR162" s="84"/>
      <c r="BS162" s="84"/>
      <c r="BT162" s="84"/>
      <c r="BU162" s="84"/>
      <c r="BV162" s="84"/>
      <c r="BW162" s="84"/>
      <c r="BX162" s="8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row>
    <row r="163" spans="1:117"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P163" s="64"/>
      <c r="BQ163" s="64"/>
      <c r="BR163" s="84"/>
      <c r="BS163" s="84"/>
      <c r="BT163" s="84"/>
      <c r="BU163" s="84"/>
      <c r="BV163" s="84"/>
      <c r="BW163" s="84"/>
      <c r="BX163" s="8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row>
    <row r="164" spans="1:117"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P164" s="64"/>
      <c r="BQ164" s="64"/>
      <c r="BR164" s="84"/>
      <c r="BS164" s="84"/>
      <c r="BT164" s="84"/>
      <c r="BU164" s="84"/>
      <c r="BV164" s="84"/>
      <c r="BW164" s="84"/>
      <c r="BX164" s="8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row>
    <row r="165" spans="1:117"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P165" s="64"/>
      <c r="BQ165" s="64"/>
      <c r="BR165" s="84"/>
      <c r="BS165" s="84"/>
      <c r="BT165" s="84"/>
      <c r="BU165" s="84"/>
      <c r="BV165" s="84"/>
      <c r="BW165" s="84"/>
      <c r="BX165" s="8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row>
    <row r="166" spans="1:117"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P166" s="64"/>
      <c r="BQ166" s="64"/>
      <c r="BR166" s="84"/>
      <c r="BS166" s="84"/>
      <c r="BT166" s="84"/>
      <c r="BU166" s="84"/>
      <c r="BV166" s="84"/>
      <c r="BW166" s="84"/>
      <c r="BX166" s="8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row>
    <row r="167" spans="1:117"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P167" s="64"/>
      <c r="BQ167" s="64"/>
      <c r="BR167" s="84"/>
      <c r="BS167" s="84"/>
      <c r="BT167" s="84"/>
      <c r="BU167" s="84"/>
      <c r="BV167" s="84"/>
      <c r="BW167" s="84"/>
      <c r="BX167" s="8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row>
    <row r="168" spans="1:117"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P168" s="64"/>
      <c r="BQ168" s="64"/>
      <c r="BR168" s="84"/>
      <c r="BS168" s="84"/>
      <c r="BT168" s="84"/>
      <c r="BU168" s="84"/>
      <c r="BV168" s="84"/>
      <c r="BW168" s="84"/>
      <c r="BX168" s="8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row>
    <row r="169" spans="1:117"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P169" s="64"/>
      <c r="BQ169" s="64"/>
      <c r="BR169" s="84"/>
      <c r="BS169" s="84"/>
      <c r="BT169" s="84"/>
      <c r="BU169" s="84"/>
      <c r="BV169" s="84"/>
      <c r="BW169" s="84"/>
      <c r="BX169" s="8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row>
    <row r="170" spans="1:117"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P170" s="64"/>
      <c r="BQ170" s="64"/>
      <c r="BR170" s="84"/>
      <c r="BS170" s="84"/>
      <c r="BT170" s="84"/>
      <c r="BU170" s="84"/>
      <c r="BV170" s="84"/>
      <c r="BW170" s="84"/>
      <c r="BX170" s="8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row>
    <row r="171" spans="1:117"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P171" s="64"/>
      <c r="BQ171" s="64"/>
      <c r="BR171" s="84"/>
      <c r="BS171" s="84"/>
      <c r="BT171" s="84"/>
      <c r="BU171" s="84"/>
      <c r="BV171" s="84"/>
      <c r="BW171" s="84"/>
      <c r="BX171" s="8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row>
    <row r="172" spans="1:117"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P172" s="64"/>
      <c r="BQ172" s="64"/>
      <c r="BR172" s="84"/>
      <c r="BS172" s="84"/>
      <c r="BT172" s="84"/>
      <c r="BU172" s="84"/>
      <c r="BV172" s="84"/>
      <c r="BW172" s="84"/>
      <c r="BX172" s="8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row>
    <row r="173" spans="1:117"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P173" s="64"/>
      <c r="BQ173" s="64"/>
      <c r="BR173" s="84"/>
      <c r="BS173" s="84"/>
      <c r="BT173" s="84"/>
      <c r="BU173" s="84"/>
      <c r="BV173" s="84"/>
      <c r="BW173" s="84"/>
      <c r="BX173" s="8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row>
    <row r="174" spans="1:117"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P174" s="64"/>
      <c r="BQ174" s="64"/>
      <c r="BR174" s="84"/>
      <c r="BS174" s="84"/>
      <c r="BT174" s="84"/>
      <c r="BU174" s="84"/>
      <c r="BV174" s="84"/>
      <c r="BW174" s="84"/>
      <c r="BX174" s="8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row>
    <row r="175" spans="1:117"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P175" s="64"/>
      <c r="BQ175" s="64"/>
      <c r="BR175" s="84"/>
      <c r="BS175" s="84"/>
      <c r="BT175" s="84"/>
      <c r="BU175" s="84"/>
      <c r="BV175" s="84"/>
      <c r="BW175" s="84"/>
      <c r="BX175" s="8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row>
    <row r="176" spans="1:117"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P176" s="64"/>
      <c r="BQ176" s="64"/>
      <c r="BR176" s="84"/>
      <c r="BS176" s="84"/>
      <c r="BT176" s="84"/>
      <c r="BU176" s="84"/>
      <c r="BV176" s="84"/>
      <c r="BW176" s="84"/>
      <c r="BX176" s="8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row>
    <row r="177" spans="1:117"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P177" s="64"/>
      <c r="BQ177" s="64"/>
      <c r="BR177" s="84"/>
      <c r="BS177" s="84"/>
      <c r="BT177" s="84"/>
      <c r="BU177" s="84"/>
      <c r="BV177" s="84"/>
      <c r="BW177" s="84"/>
      <c r="BX177" s="8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row>
    <row r="178" spans="1:117"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P178" s="64"/>
      <c r="BQ178" s="64"/>
      <c r="BR178" s="84"/>
      <c r="BS178" s="84"/>
      <c r="BT178" s="84"/>
      <c r="BU178" s="84"/>
      <c r="BV178" s="84"/>
      <c r="BW178" s="84"/>
      <c r="BX178" s="8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row>
    <row r="179" spans="1:117"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P179" s="64"/>
      <c r="BQ179" s="64"/>
      <c r="BR179" s="84"/>
      <c r="BS179" s="84"/>
      <c r="BT179" s="84"/>
      <c r="BU179" s="84"/>
      <c r="BV179" s="84"/>
      <c r="BW179" s="84"/>
      <c r="BX179" s="8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row>
    <row r="180" spans="1:117"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P180" s="64"/>
      <c r="BQ180" s="64"/>
      <c r="BR180" s="84"/>
      <c r="BS180" s="84"/>
      <c r="BT180" s="84"/>
      <c r="BU180" s="84"/>
      <c r="BV180" s="84"/>
      <c r="BW180" s="84"/>
      <c r="BX180" s="8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row>
    <row r="181" spans="1:117"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P181" s="64"/>
      <c r="BQ181" s="64"/>
      <c r="BR181" s="84"/>
      <c r="BS181" s="84"/>
      <c r="BT181" s="84"/>
      <c r="BU181" s="84"/>
      <c r="BV181" s="84"/>
      <c r="BW181" s="84"/>
      <c r="BX181" s="8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row>
    <row r="182" spans="1:117"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P182" s="64"/>
      <c r="BQ182" s="64"/>
      <c r="BR182" s="84"/>
      <c r="BS182" s="84"/>
      <c r="BT182" s="84"/>
      <c r="BU182" s="84"/>
      <c r="BV182" s="84"/>
      <c r="BW182" s="84"/>
      <c r="BX182" s="8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row>
    <row r="183" spans="1:117"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P183" s="64"/>
      <c r="BQ183" s="64"/>
      <c r="BR183" s="84"/>
      <c r="BS183" s="84"/>
      <c r="BT183" s="84"/>
      <c r="BU183" s="84"/>
      <c r="BV183" s="84"/>
      <c r="BW183" s="84"/>
      <c r="BX183" s="8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row>
    <row r="184" spans="1:117"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P184" s="64"/>
      <c r="BQ184" s="64"/>
      <c r="BR184" s="84"/>
      <c r="BS184" s="84"/>
      <c r="BT184" s="84"/>
      <c r="BU184" s="84"/>
      <c r="BV184" s="84"/>
      <c r="BW184" s="84"/>
      <c r="BX184" s="8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row>
    <row r="185" spans="1:117"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P185" s="64"/>
      <c r="BQ185" s="64"/>
      <c r="BR185" s="84"/>
      <c r="BS185" s="84"/>
      <c r="BT185" s="84"/>
      <c r="BU185" s="84"/>
      <c r="BV185" s="84"/>
      <c r="BW185" s="84"/>
      <c r="BX185" s="8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row>
    <row r="186" spans="1:117"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P186" s="64"/>
      <c r="BQ186" s="64"/>
      <c r="BR186" s="84"/>
      <c r="BS186" s="84"/>
      <c r="BT186" s="84"/>
      <c r="BU186" s="84"/>
      <c r="BV186" s="84"/>
      <c r="BW186" s="84"/>
      <c r="BX186" s="8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row>
    <row r="187" spans="1:117"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P187" s="64"/>
      <c r="BQ187" s="64"/>
      <c r="BR187" s="84"/>
      <c r="BS187" s="84"/>
      <c r="BT187" s="84"/>
      <c r="BU187" s="84"/>
      <c r="BV187" s="84"/>
      <c r="BW187" s="84"/>
      <c r="BX187" s="8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row>
    <row r="188" spans="1:117"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P188" s="64"/>
      <c r="BQ188" s="64"/>
      <c r="BR188" s="84"/>
      <c r="BS188" s="84"/>
      <c r="BT188" s="84"/>
      <c r="BU188" s="84"/>
      <c r="BV188" s="84"/>
      <c r="BW188" s="84"/>
      <c r="BX188" s="8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row>
    <row r="189" spans="1:117"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P189" s="64"/>
      <c r="BQ189" s="64"/>
      <c r="BR189" s="84"/>
      <c r="BS189" s="84"/>
      <c r="BT189" s="84"/>
      <c r="BU189" s="84"/>
      <c r="BV189" s="84"/>
      <c r="BW189" s="84"/>
      <c r="BX189" s="8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row>
    <row r="190" spans="1:117"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P190" s="64"/>
      <c r="BQ190" s="64"/>
      <c r="BR190" s="84"/>
      <c r="BS190" s="84"/>
      <c r="BT190" s="84"/>
      <c r="BU190" s="84"/>
      <c r="BV190" s="84"/>
      <c r="BW190" s="84"/>
      <c r="BX190" s="8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row>
    <row r="191" spans="1:117"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P191" s="64"/>
      <c r="BQ191" s="64"/>
      <c r="BR191" s="84"/>
      <c r="BS191" s="84"/>
      <c r="BT191" s="84"/>
      <c r="BU191" s="84"/>
      <c r="BV191" s="84"/>
      <c r="BW191" s="84"/>
      <c r="BX191" s="8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row>
    <row r="192" spans="1:117"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P192" s="64"/>
      <c r="BQ192" s="64"/>
      <c r="BR192" s="84"/>
      <c r="BS192" s="84"/>
      <c r="BT192" s="84"/>
      <c r="BU192" s="84"/>
      <c r="BV192" s="84"/>
      <c r="BW192" s="84"/>
      <c r="BX192" s="8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row>
    <row r="193" spans="1:117"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P193" s="64"/>
      <c r="BQ193" s="64"/>
      <c r="BR193" s="84"/>
      <c r="BS193" s="84"/>
      <c r="BT193" s="84"/>
      <c r="BU193" s="84"/>
      <c r="BV193" s="84"/>
      <c r="BW193" s="84"/>
      <c r="BX193" s="8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row>
    <row r="194" spans="1:117"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P194" s="64"/>
      <c r="BQ194" s="64"/>
      <c r="BR194" s="84"/>
      <c r="BS194" s="84"/>
      <c r="BT194" s="84"/>
      <c r="BU194" s="84"/>
      <c r="BV194" s="84"/>
      <c r="BW194" s="84"/>
      <c r="BX194" s="8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row>
    <row r="195" spans="1:117"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P195" s="64"/>
      <c r="BQ195" s="64"/>
      <c r="BR195" s="84"/>
      <c r="BS195" s="84"/>
      <c r="BT195" s="84"/>
      <c r="BU195" s="84"/>
      <c r="BV195" s="84"/>
      <c r="BW195" s="84"/>
      <c r="BX195" s="8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row>
    <row r="196" spans="1:117"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P196" s="64"/>
      <c r="BQ196" s="64"/>
      <c r="BR196" s="84"/>
      <c r="BS196" s="84"/>
      <c r="BT196" s="84"/>
      <c r="BU196" s="84"/>
      <c r="BV196" s="84"/>
      <c r="BW196" s="84"/>
      <c r="BX196" s="8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row>
    <row r="197" spans="1:117"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P197" s="64"/>
      <c r="BQ197" s="64"/>
      <c r="BR197" s="84"/>
      <c r="BS197" s="84"/>
      <c r="BT197" s="84"/>
      <c r="BU197" s="84"/>
      <c r="BV197" s="84"/>
      <c r="BW197" s="84"/>
      <c r="BX197" s="8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row>
    <row r="198" spans="1:117"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P198" s="64"/>
      <c r="BQ198" s="64"/>
      <c r="BR198" s="84"/>
      <c r="BS198" s="84"/>
      <c r="BT198" s="84"/>
      <c r="BU198" s="84"/>
      <c r="BV198" s="84"/>
      <c r="BW198" s="84"/>
      <c r="BX198" s="8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row>
    <row r="199" spans="1:117"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P199" s="64"/>
      <c r="BQ199" s="64"/>
      <c r="BR199" s="84"/>
      <c r="BS199" s="84"/>
      <c r="BT199" s="84"/>
      <c r="BU199" s="84"/>
      <c r="BV199" s="84"/>
      <c r="BW199" s="84"/>
      <c r="BX199" s="8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row>
    <row r="200" spans="1:117"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P200" s="64"/>
      <c r="BQ200" s="64"/>
      <c r="BR200" s="84"/>
      <c r="BS200" s="84"/>
      <c r="BT200" s="84"/>
      <c r="BU200" s="84"/>
      <c r="BV200" s="84"/>
      <c r="BW200" s="84"/>
      <c r="BX200" s="8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row>
    <row r="201" spans="1:117"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P201" s="64"/>
      <c r="BQ201" s="64"/>
      <c r="BR201" s="84"/>
      <c r="BS201" s="84"/>
      <c r="BT201" s="84"/>
      <c r="BU201" s="84"/>
      <c r="BV201" s="84"/>
      <c r="BW201" s="84"/>
      <c r="BX201" s="8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row>
    <row r="202" spans="1:117"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P202" s="64"/>
      <c r="BQ202" s="64"/>
      <c r="BR202" s="84"/>
      <c r="BS202" s="84"/>
      <c r="BT202" s="84"/>
      <c r="BU202" s="84"/>
      <c r="BV202" s="84"/>
      <c r="BW202" s="84"/>
      <c r="BX202" s="8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row>
    <row r="203" spans="1:117"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P203" s="64"/>
      <c r="BQ203" s="64"/>
      <c r="BR203" s="84"/>
      <c r="BS203" s="84"/>
      <c r="BT203" s="84"/>
      <c r="BU203" s="84"/>
      <c r="BV203" s="84"/>
      <c r="BW203" s="84"/>
      <c r="BX203" s="8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row>
    <row r="204" spans="1:117"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P204" s="64"/>
      <c r="BQ204" s="64"/>
      <c r="BR204" s="84"/>
      <c r="BS204" s="84"/>
      <c r="BT204" s="84"/>
      <c r="BU204" s="84"/>
      <c r="BV204" s="84"/>
      <c r="BW204" s="84"/>
      <c r="BX204" s="8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row>
    <row r="205" spans="1:117"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P205" s="64"/>
      <c r="BQ205" s="64"/>
      <c r="BR205" s="84"/>
      <c r="BS205" s="84"/>
      <c r="BT205" s="84"/>
      <c r="BU205" s="84"/>
      <c r="BV205" s="84"/>
      <c r="BW205" s="84"/>
      <c r="BX205" s="8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row>
    <row r="206" spans="1:117"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P206" s="64"/>
      <c r="BQ206" s="64"/>
      <c r="BR206" s="84"/>
      <c r="BS206" s="84"/>
      <c r="BT206" s="84"/>
      <c r="BU206" s="84"/>
      <c r="BV206" s="84"/>
      <c r="BW206" s="84"/>
      <c r="BX206" s="8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row>
    <row r="207" spans="1:117"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P207" s="64"/>
      <c r="BQ207" s="64"/>
      <c r="BR207" s="84"/>
      <c r="BS207" s="84"/>
      <c r="BT207" s="84"/>
      <c r="BU207" s="84"/>
      <c r="BV207" s="84"/>
      <c r="BW207" s="84"/>
      <c r="BX207" s="8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row>
    <row r="208" spans="1:117"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P208" s="64"/>
      <c r="BQ208" s="64"/>
      <c r="BR208" s="84"/>
      <c r="BS208" s="84"/>
      <c r="BT208" s="84"/>
      <c r="BU208" s="84"/>
      <c r="BV208" s="84"/>
      <c r="BW208" s="84"/>
      <c r="BX208" s="8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row>
    <row r="209" spans="1:117"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P209" s="64"/>
      <c r="BQ209" s="64"/>
      <c r="BR209" s="84"/>
      <c r="BS209" s="84"/>
      <c r="BT209" s="84"/>
      <c r="BU209" s="84"/>
      <c r="BV209" s="84"/>
      <c r="BW209" s="84"/>
      <c r="BX209" s="8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row>
    <row r="210" spans="1:117"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P210" s="64"/>
      <c r="BQ210" s="64"/>
      <c r="BR210" s="84"/>
      <c r="BS210" s="84"/>
      <c r="BT210" s="84"/>
      <c r="BU210" s="84"/>
      <c r="BV210" s="84"/>
      <c r="BW210" s="84"/>
      <c r="BX210" s="8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row>
    <row r="211" spans="1:117"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P211" s="64"/>
      <c r="BQ211" s="64"/>
      <c r="BR211" s="84"/>
      <c r="BS211" s="84"/>
      <c r="BT211" s="84"/>
      <c r="BU211" s="84"/>
      <c r="BV211" s="84"/>
      <c r="BW211" s="84"/>
      <c r="BX211" s="8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row>
    <row r="212" spans="1:117"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P212" s="64"/>
      <c r="BQ212" s="64"/>
      <c r="BR212" s="84"/>
      <c r="BS212" s="84"/>
      <c r="BT212" s="84"/>
      <c r="BU212" s="84"/>
      <c r="BV212" s="84"/>
      <c r="BW212" s="84"/>
      <c r="BX212" s="8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row>
    <row r="213" spans="1:117"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P213" s="64"/>
      <c r="BQ213" s="64"/>
      <c r="BR213" s="84"/>
      <c r="BS213" s="84"/>
      <c r="BT213" s="84"/>
      <c r="BU213" s="84"/>
      <c r="BV213" s="84"/>
      <c r="BW213" s="84"/>
      <c r="BX213" s="8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row>
    <row r="214" spans="1:117"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P214" s="64"/>
      <c r="BQ214" s="64"/>
      <c r="BR214" s="84"/>
      <c r="BS214" s="84"/>
      <c r="BT214" s="84"/>
      <c r="BU214" s="84"/>
      <c r="BV214" s="84"/>
      <c r="BW214" s="84"/>
      <c r="BX214" s="8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row>
    <row r="215" spans="1:117"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P215" s="64"/>
      <c r="BQ215" s="64"/>
      <c r="BR215" s="84"/>
      <c r="BS215" s="84"/>
      <c r="BT215" s="84"/>
      <c r="BU215" s="84"/>
      <c r="BV215" s="84"/>
      <c r="BW215" s="84"/>
      <c r="BX215" s="8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row>
    <row r="216" spans="1:117"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P216" s="64"/>
      <c r="BQ216" s="64"/>
      <c r="BR216" s="84"/>
      <c r="BS216" s="84"/>
      <c r="BT216" s="84"/>
      <c r="BU216" s="84"/>
      <c r="BV216" s="84"/>
      <c r="BW216" s="84"/>
      <c r="BX216" s="8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row>
    <row r="217" spans="1:117"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P217" s="64"/>
      <c r="BQ217" s="64"/>
      <c r="BR217" s="84"/>
      <c r="BS217" s="84"/>
      <c r="BT217" s="84"/>
      <c r="BU217" s="84"/>
      <c r="BV217" s="84"/>
      <c r="BW217" s="84"/>
      <c r="BX217" s="8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row>
    <row r="218" spans="1:117"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P218" s="64"/>
      <c r="BQ218" s="64"/>
      <c r="BR218" s="84"/>
      <c r="BS218" s="84"/>
      <c r="BT218" s="84"/>
      <c r="BU218" s="84"/>
      <c r="BV218" s="84"/>
      <c r="BW218" s="84"/>
      <c r="BX218" s="8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row>
    <row r="219" spans="1:117"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P219" s="64"/>
      <c r="BQ219" s="64"/>
      <c r="BR219" s="84"/>
      <c r="BS219" s="84"/>
      <c r="BT219" s="84"/>
      <c r="BU219" s="84"/>
      <c r="BV219" s="84"/>
      <c r="BW219" s="84"/>
      <c r="BX219" s="8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row>
    <row r="220" spans="1:117"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P220" s="64"/>
      <c r="BQ220" s="64"/>
      <c r="BR220" s="84"/>
      <c r="BS220" s="84"/>
      <c r="BT220" s="84"/>
      <c r="BU220" s="84"/>
      <c r="BV220" s="84"/>
      <c r="BW220" s="84"/>
      <c r="BX220" s="8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row>
    <row r="221" spans="1:117"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P221" s="64"/>
      <c r="BQ221" s="64"/>
      <c r="BR221" s="84"/>
      <c r="BS221" s="84"/>
      <c r="BT221" s="84"/>
      <c r="BU221" s="84"/>
      <c r="BV221" s="84"/>
      <c r="BW221" s="84"/>
      <c r="BX221" s="8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row>
    <row r="222" spans="1:117"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P222" s="64"/>
      <c r="BQ222" s="64"/>
      <c r="BR222" s="84"/>
      <c r="BS222" s="84"/>
      <c r="BT222" s="84"/>
      <c r="BU222" s="84"/>
      <c r="BV222" s="84"/>
      <c r="BW222" s="84"/>
      <c r="BX222" s="8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row>
    <row r="223" spans="1:117"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P223" s="64"/>
      <c r="BQ223" s="64"/>
      <c r="BR223" s="84"/>
      <c r="BS223" s="84"/>
      <c r="BT223" s="84"/>
      <c r="BU223" s="84"/>
      <c r="BV223" s="84"/>
      <c r="BW223" s="84"/>
      <c r="BX223" s="8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row>
    <row r="224" spans="1:117"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P224" s="64"/>
      <c r="BQ224" s="64"/>
      <c r="BR224" s="84"/>
      <c r="BS224" s="84"/>
      <c r="BT224" s="84"/>
      <c r="BU224" s="84"/>
      <c r="BV224" s="84"/>
      <c r="BW224" s="84"/>
      <c r="BX224" s="8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row>
    <row r="225" spans="1:117"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P225" s="64"/>
      <c r="BQ225" s="64"/>
      <c r="BR225" s="84"/>
      <c r="BS225" s="84"/>
      <c r="BT225" s="84"/>
      <c r="BU225" s="84"/>
      <c r="BV225" s="84"/>
      <c r="BW225" s="84"/>
      <c r="BX225" s="8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row>
    <row r="226" spans="1:117"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P226" s="64"/>
      <c r="BQ226" s="64"/>
      <c r="BR226" s="84"/>
      <c r="BS226" s="84"/>
      <c r="BT226" s="84"/>
      <c r="BU226" s="84"/>
      <c r="BV226" s="84"/>
      <c r="BW226" s="84"/>
      <c r="BX226" s="8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row>
    <row r="227" spans="1:117"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P227" s="64"/>
      <c r="BQ227" s="64"/>
      <c r="BR227" s="84"/>
      <c r="BS227" s="84"/>
      <c r="BT227" s="84"/>
      <c r="BU227" s="84"/>
      <c r="BV227" s="84"/>
      <c r="BW227" s="84"/>
      <c r="BX227" s="8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row>
    <row r="228" spans="1:117"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P228" s="64"/>
      <c r="BQ228" s="64"/>
      <c r="BR228" s="84"/>
      <c r="BS228" s="84"/>
      <c r="BT228" s="84"/>
      <c r="BU228" s="84"/>
      <c r="BV228" s="84"/>
      <c r="BW228" s="84"/>
      <c r="BX228" s="8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row>
    <row r="229" spans="1:117"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P229" s="64"/>
      <c r="BQ229" s="64"/>
      <c r="BR229" s="84"/>
      <c r="BS229" s="84"/>
      <c r="BT229" s="84"/>
      <c r="BU229" s="84"/>
      <c r="BV229" s="84"/>
      <c r="BW229" s="84"/>
      <c r="BX229" s="8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row>
    <row r="230" spans="1:117"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P230" s="64"/>
      <c r="BQ230" s="64"/>
      <c r="BR230" s="84"/>
      <c r="BS230" s="84"/>
      <c r="BT230" s="84"/>
      <c r="BU230" s="84"/>
      <c r="BV230" s="84"/>
      <c r="BW230" s="84"/>
      <c r="BX230" s="8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row>
    <row r="231" spans="1:117"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P231" s="64"/>
      <c r="BQ231" s="64"/>
      <c r="BR231" s="84"/>
      <c r="BS231" s="84"/>
      <c r="BT231" s="84"/>
      <c r="BU231" s="84"/>
      <c r="BV231" s="84"/>
      <c r="BW231" s="84"/>
      <c r="BX231" s="8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row>
    <row r="232" spans="1:117"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P232" s="64"/>
      <c r="BQ232" s="64"/>
      <c r="BR232" s="84"/>
      <c r="BS232" s="84"/>
      <c r="BT232" s="84"/>
      <c r="BU232" s="84"/>
      <c r="BV232" s="84"/>
      <c r="BW232" s="84"/>
      <c r="BX232" s="8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row>
    <row r="233" spans="1:117"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P233" s="64"/>
      <c r="BQ233" s="64"/>
      <c r="BR233" s="84"/>
      <c r="BS233" s="84"/>
      <c r="BT233" s="84"/>
      <c r="BU233" s="84"/>
      <c r="BV233" s="84"/>
      <c r="BW233" s="84"/>
      <c r="BX233" s="8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row>
    <row r="234" spans="1:117"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P234" s="64"/>
      <c r="BQ234" s="64"/>
      <c r="BR234" s="84"/>
      <c r="BS234" s="84"/>
      <c r="BT234" s="84"/>
      <c r="BU234" s="84"/>
      <c r="BV234" s="84"/>
      <c r="BW234" s="84"/>
      <c r="BX234" s="8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row>
    <row r="235" spans="1:117"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P235" s="64"/>
      <c r="BQ235" s="64"/>
      <c r="BR235" s="84"/>
      <c r="BS235" s="84"/>
      <c r="BT235" s="84"/>
      <c r="BU235" s="84"/>
      <c r="BV235" s="84"/>
      <c r="BW235" s="84"/>
      <c r="BX235" s="8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row>
    <row r="236" spans="1:117"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P236" s="64"/>
      <c r="BQ236" s="64"/>
      <c r="BR236" s="84"/>
      <c r="BS236" s="84"/>
      <c r="BT236" s="84"/>
      <c r="BU236" s="84"/>
      <c r="BV236" s="84"/>
      <c r="BW236" s="84"/>
      <c r="BX236" s="8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row>
    <row r="237" spans="1:117"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P237" s="64"/>
      <c r="BQ237" s="64"/>
      <c r="BR237" s="84"/>
      <c r="BS237" s="84"/>
      <c r="BT237" s="84"/>
      <c r="BU237" s="84"/>
      <c r="BV237" s="84"/>
      <c r="BW237" s="84"/>
      <c r="BX237" s="8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row>
    <row r="238" spans="1:117"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P238" s="64"/>
      <c r="BQ238" s="64"/>
      <c r="BR238" s="84"/>
      <c r="BS238" s="84"/>
      <c r="BT238" s="84"/>
      <c r="BU238" s="84"/>
      <c r="BV238" s="84"/>
      <c r="BW238" s="84"/>
      <c r="BX238" s="8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row>
    <row r="239" spans="1:117"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P239" s="64"/>
      <c r="BQ239" s="64"/>
      <c r="BR239" s="84"/>
      <c r="BS239" s="84"/>
      <c r="BT239" s="84"/>
      <c r="BU239" s="84"/>
      <c r="BV239" s="84"/>
      <c r="BW239" s="84"/>
      <c r="BX239" s="8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row>
    <row r="240" spans="1:117"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P240" s="64"/>
      <c r="BQ240" s="64"/>
      <c r="BR240" s="84"/>
      <c r="BS240" s="84"/>
      <c r="BT240" s="84"/>
      <c r="BU240" s="84"/>
      <c r="BV240" s="84"/>
      <c r="BW240" s="84"/>
      <c r="BX240" s="8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row>
    <row r="241" spans="1:117"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P241" s="64"/>
      <c r="BQ241" s="64"/>
      <c r="BR241" s="84"/>
      <c r="BS241" s="84"/>
      <c r="BT241" s="84"/>
      <c r="BU241" s="84"/>
      <c r="BV241" s="84"/>
      <c r="BW241" s="84"/>
      <c r="BX241" s="8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row>
    <row r="242" spans="1:117"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P242" s="64"/>
      <c r="BQ242" s="64"/>
      <c r="BR242" s="84"/>
      <c r="BS242" s="84"/>
      <c r="BT242" s="84"/>
      <c r="BU242" s="84"/>
      <c r="BV242" s="84"/>
      <c r="BW242" s="84"/>
      <c r="BX242" s="8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row>
    <row r="243" spans="1:117"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P243" s="64"/>
      <c r="BQ243" s="64"/>
      <c r="BR243" s="84"/>
      <c r="BS243" s="84"/>
      <c r="BT243" s="84"/>
      <c r="BU243" s="84"/>
      <c r="BV243" s="84"/>
      <c r="BW243" s="84"/>
      <c r="BX243" s="8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row>
    <row r="244" spans="1:117"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P244" s="64"/>
      <c r="BQ244" s="64"/>
      <c r="BR244" s="84"/>
      <c r="BS244" s="84"/>
      <c r="BT244" s="84"/>
      <c r="BU244" s="84"/>
      <c r="BV244" s="84"/>
      <c r="BW244" s="84"/>
      <c r="BX244" s="8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row>
    <row r="245" spans="1:117"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P245" s="64"/>
      <c r="BQ245" s="64"/>
      <c r="BR245" s="84"/>
      <c r="BS245" s="84"/>
      <c r="BT245" s="84"/>
      <c r="BU245" s="84"/>
      <c r="BV245" s="84"/>
      <c r="BW245" s="84"/>
      <c r="BX245" s="8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row>
    <row r="246" spans="1:117"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P246" s="64"/>
      <c r="BQ246" s="64"/>
      <c r="BR246" s="84"/>
      <c r="BS246" s="84"/>
      <c r="BT246" s="84"/>
      <c r="BU246" s="84"/>
      <c r="BV246" s="84"/>
      <c r="BW246" s="84"/>
      <c r="BX246" s="8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row>
    <row r="247" spans="1:117"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P247" s="64"/>
      <c r="BQ247" s="64"/>
      <c r="BR247" s="84"/>
      <c r="BS247" s="84"/>
      <c r="BT247" s="84"/>
      <c r="BU247" s="84"/>
      <c r="BV247" s="84"/>
      <c r="BW247" s="84"/>
      <c r="BX247" s="8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row>
    <row r="248" spans="1:117"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P248" s="64"/>
      <c r="BQ248" s="64"/>
      <c r="BR248" s="84"/>
      <c r="BS248" s="84"/>
      <c r="BT248" s="84"/>
      <c r="BU248" s="84"/>
      <c r="BV248" s="84"/>
      <c r="BW248" s="84"/>
      <c r="BX248" s="8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row>
    <row r="249" spans="1:117"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P249" s="64"/>
      <c r="BQ249" s="64"/>
      <c r="BR249" s="84"/>
      <c r="BS249" s="84"/>
      <c r="BT249" s="84"/>
      <c r="BU249" s="84"/>
      <c r="BV249" s="84"/>
      <c r="BW249" s="84"/>
      <c r="BX249" s="8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row>
    <row r="250" spans="1:117"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P250" s="64"/>
      <c r="BQ250" s="64"/>
      <c r="BR250" s="84"/>
      <c r="BS250" s="84"/>
      <c r="BT250" s="84"/>
      <c r="BU250" s="84"/>
      <c r="BV250" s="84"/>
      <c r="BW250" s="84"/>
      <c r="BX250" s="8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row>
    <row r="251" spans="1:117"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P251" s="64"/>
      <c r="BQ251" s="64"/>
      <c r="BR251" s="84"/>
      <c r="BS251" s="84"/>
      <c r="BT251" s="84"/>
      <c r="BU251" s="84"/>
      <c r="BV251" s="84"/>
      <c r="BW251" s="84"/>
      <c r="BX251" s="8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row>
    <row r="252" spans="1:117"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P252" s="64"/>
      <c r="BQ252" s="64"/>
      <c r="BR252" s="84"/>
      <c r="BS252" s="84"/>
      <c r="BT252" s="84"/>
      <c r="BU252" s="84"/>
      <c r="BV252" s="84"/>
      <c r="BW252" s="84"/>
      <c r="BX252" s="8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row>
    <row r="253" spans="1:117"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P253" s="64"/>
      <c r="BQ253" s="64"/>
      <c r="BR253" s="84"/>
      <c r="BS253" s="84"/>
      <c r="BT253" s="84"/>
      <c r="BU253" s="84"/>
      <c r="BV253" s="84"/>
      <c r="BW253" s="84"/>
      <c r="BX253" s="8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row>
    <row r="254" spans="1:117"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P254" s="64"/>
      <c r="BQ254" s="64"/>
      <c r="BR254" s="84"/>
      <c r="BS254" s="84"/>
      <c r="BT254" s="84"/>
      <c r="BU254" s="84"/>
      <c r="BV254" s="84"/>
      <c r="BW254" s="84"/>
      <c r="BX254" s="8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row>
    <row r="255" spans="1:117"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P255" s="64"/>
      <c r="BQ255" s="64"/>
      <c r="BR255" s="84"/>
      <c r="BS255" s="84"/>
      <c r="BT255" s="84"/>
      <c r="BU255" s="84"/>
      <c r="BV255" s="84"/>
      <c r="BW255" s="84"/>
      <c r="BX255" s="8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row>
    <row r="256" spans="1:117"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P256" s="64"/>
      <c r="BQ256" s="64"/>
      <c r="BR256" s="84"/>
      <c r="BS256" s="84"/>
      <c r="BT256" s="84"/>
      <c r="BU256" s="84"/>
      <c r="BV256" s="84"/>
      <c r="BW256" s="84"/>
      <c r="BX256" s="8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row>
    <row r="257" spans="2:117"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P257" s="64"/>
      <c r="BQ257" s="64"/>
      <c r="BR257" s="84"/>
      <c r="BS257" s="84"/>
      <c r="BT257" s="84"/>
      <c r="BU257" s="84"/>
      <c r="BV257" s="84"/>
      <c r="BW257" s="84"/>
      <c r="BX257" s="8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row>
    <row r="258" spans="2:117"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P258" s="64"/>
      <c r="BQ258" s="64"/>
      <c r="BR258" s="84"/>
      <c r="BS258" s="84"/>
      <c r="BT258" s="84"/>
      <c r="BU258" s="84"/>
      <c r="BV258" s="84"/>
      <c r="BW258" s="84"/>
      <c r="BX258" s="8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row>
    <row r="259" spans="2:117"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P259" s="64"/>
      <c r="BQ259" s="64"/>
      <c r="BR259" s="84"/>
      <c r="BS259" s="84"/>
      <c r="BT259" s="84"/>
      <c r="BU259" s="84"/>
      <c r="BV259" s="84"/>
      <c r="BW259" s="84"/>
      <c r="BX259" s="8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row>
    <row r="260" spans="2:117"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P260" s="64"/>
      <c r="BQ260" s="64"/>
      <c r="BR260" s="84"/>
      <c r="BS260" s="84"/>
      <c r="BT260" s="84"/>
      <c r="BU260" s="84"/>
      <c r="BV260" s="84"/>
      <c r="BW260" s="84"/>
      <c r="BX260" s="8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row>
    <row r="261" spans="2:117"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P261" s="64"/>
      <c r="BQ261" s="64"/>
      <c r="BR261" s="84"/>
      <c r="BS261" s="84"/>
      <c r="BT261" s="84"/>
      <c r="BU261" s="84"/>
      <c r="BV261" s="84"/>
      <c r="BW261" s="84"/>
      <c r="BX261" s="8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row>
    <row r="262" spans="2:117"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P262" s="64"/>
      <c r="BQ262" s="64"/>
      <c r="BR262" s="84"/>
      <c r="BS262" s="84"/>
      <c r="BT262" s="84"/>
      <c r="BU262" s="84"/>
      <c r="BV262" s="84"/>
      <c r="BW262" s="84"/>
      <c r="BX262" s="8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row>
    <row r="263" spans="2:117"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P263" s="64"/>
      <c r="BQ263" s="64"/>
      <c r="BR263" s="84"/>
      <c r="BS263" s="84"/>
      <c r="BT263" s="84"/>
      <c r="BU263" s="84"/>
      <c r="BV263" s="84"/>
      <c r="BW263" s="84"/>
      <c r="BX263" s="8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row>
    <row r="264" spans="2:117"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P264" s="64"/>
      <c r="BQ264" s="64"/>
      <c r="BR264" s="84"/>
      <c r="BS264" s="84"/>
      <c r="BT264" s="84"/>
      <c r="BU264" s="84"/>
      <c r="BV264" s="84"/>
      <c r="BW264" s="84"/>
      <c r="BX264" s="8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row>
    <row r="265" spans="2:117"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P265" s="64"/>
      <c r="BQ265" s="64"/>
      <c r="BR265" s="84"/>
      <c r="BS265" s="84"/>
      <c r="BT265" s="84"/>
      <c r="BU265" s="84"/>
      <c r="BV265" s="84"/>
      <c r="BW265" s="84"/>
      <c r="BX265" s="8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row>
    <row r="266" spans="2:117"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P266" s="64"/>
      <c r="BQ266" s="64"/>
      <c r="BR266" s="84"/>
      <c r="BS266" s="84"/>
      <c r="BT266" s="84"/>
      <c r="BU266" s="84"/>
      <c r="BV266" s="84"/>
      <c r="BW266" s="84"/>
      <c r="BX266" s="8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row>
    <row r="267" spans="2:117"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P267" s="64"/>
      <c r="BQ267" s="64"/>
      <c r="BR267" s="84"/>
      <c r="BS267" s="84"/>
      <c r="BT267" s="84"/>
      <c r="BU267" s="84"/>
      <c r="BV267" s="84"/>
      <c r="BW267" s="84"/>
      <c r="BX267" s="8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row>
    <row r="268" spans="2:117"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P268" s="64"/>
      <c r="BQ268" s="64"/>
      <c r="BR268" s="84"/>
      <c r="BS268" s="84"/>
      <c r="BT268" s="84"/>
      <c r="BU268" s="84"/>
      <c r="BV268" s="84"/>
      <c r="BW268" s="84"/>
      <c r="BX268" s="8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row>
    <row r="269" spans="2:117"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P269" s="64"/>
      <c r="BQ269" s="64"/>
      <c r="BR269" s="84"/>
      <c r="BS269" s="84"/>
      <c r="BT269" s="84"/>
      <c r="BU269" s="84"/>
      <c r="BV269" s="84"/>
      <c r="BW269" s="84"/>
      <c r="BX269" s="8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row>
    <row r="270" spans="2:117"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P270" s="64"/>
      <c r="BQ270" s="64"/>
      <c r="BR270" s="84"/>
      <c r="BS270" s="84"/>
      <c r="BT270" s="84"/>
      <c r="BU270" s="84"/>
      <c r="BV270" s="84"/>
      <c r="BW270" s="84"/>
      <c r="BX270" s="8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row>
    <row r="271" spans="2:117"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P271" s="64"/>
      <c r="BQ271" s="64"/>
      <c r="BR271" s="84"/>
      <c r="BS271" s="84"/>
      <c r="BT271" s="84"/>
      <c r="BU271" s="84"/>
      <c r="BV271" s="84"/>
      <c r="BW271" s="84"/>
      <c r="BX271" s="8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row>
    <row r="272" spans="2:117"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P272" s="64"/>
      <c r="BQ272" s="64"/>
      <c r="BR272" s="84"/>
      <c r="BS272" s="84"/>
      <c r="BT272" s="84"/>
      <c r="BU272" s="84"/>
      <c r="BV272" s="84"/>
      <c r="BW272" s="84"/>
      <c r="BX272" s="8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row>
    <row r="273" spans="2:117"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P273" s="64"/>
      <c r="BQ273" s="64"/>
      <c r="BR273" s="84"/>
      <c r="BS273" s="84"/>
      <c r="BT273" s="84"/>
      <c r="BU273" s="84"/>
      <c r="BV273" s="84"/>
      <c r="BW273" s="84"/>
      <c r="BX273" s="8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row>
    <row r="274" spans="2:117"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P274" s="64"/>
      <c r="BQ274" s="64"/>
      <c r="BR274" s="84"/>
      <c r="BS274" s="84"/>
      <c r="BT274" s="84"/>
      <c r="BU274" s="84"/>
      <c r="BV274" s="84"/>
      <c r="BW274" s="84"/>
      <c r="BX274" s="8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row>
    <row r="275" spans="2:117"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P275" s="64"/>
      <c r="BQ275" s="64"/>
      <c r="BR275" s="84"/>
      <c r="BS275" s="84"/>
      <c r="BT275" s="84"/>
      <c r="BU275" s="84"/>
      <c r="BV275" s="84"/>
      <c r="BW275" s="84"/>
      <c r="BX275" s="8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row>
    <row r="276" spans="2:117"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P276" s="64"/>
      <c r="BQ276" s="64"/>
      <c r="BR276" s="84"/>
      <c r="BS276" s="84"/>
      <c r="BT276" s="84"/>
      <c r="BU276" s="84"/>
      <c r="BV276" s="84"/>
      <c r="BW276" s="84"/>
      <c r="BX276" s="8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row>
    <row r="277" spans="2:117"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P277" s="64"/>
      <c r="BQ277" s="64"/>
      <c r="BR277" s="84"/>
      <c r="BS277" s="84"/>
      <c r="BT277" s="84"/>
      <c r="BU277" s="84"/>
      <c r="BV277" s="84"/>
      <c r="BW277" s="84"/>
      <c r="BX277" s="8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row>
    <row r="278" spans="2:117"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P278" s="64"/>
      <c r="BQ278" s="64"/>
      <c r="BR278" s="84"/>
      <c r="BS278" s="84"/>
      <c r="BT278" s="84"/>
      <c r="BU278" s="84"/>
      <c r="BV278" s="84"/>
      <c r="BW278" s="84"/>
      <c r="BX278" s="8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row>
    <row r="279" spans="2:117"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P279" s="64"/>
      <c r="BQ279" s="64"/>
      <c r="BR279" s="84"/>
      <c r="BS279" s="84"/>
      <c r="BT279" s="84"/>
      <c r="BU279" s="84"/>
      <c r="BV279" s="84"/>
      <c r="BW279" s="84"/>
      <c r="BX279" s="8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row>
    <row r="280" spans="2:117"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P280" s="64"/>
      <c r="BQ280" s="64"/>
      <c r="BR280" s="84"/>
      <c r="BS280" s="84"/>
      <c r="BT280" s="84"/>
      <c r="BU280" s="84"/>
      <c r="BV280" s="84"/>
      <c r="BW280" s="84"/>
      <c r="BX280" s="8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row>
    <row r="281" spans="2:117"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P281" s="64"/>
      <c r="BQ281" s="64"/>
      <c r="BR281" s="84"/>
      <c r="BS281" s="84"/>
      <c r="BT281" s="84"/>
      <c r="BU281" s="84"/>
      <c r="BV281" s="84"/>
      <c r="BW281" s="84"/>
      <c r="BX281" s="8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row>
    <row r="282" spans="2:117"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P282" s="64"/>
      <c r="BQ282" s="64"/>
      <c r="BR282" s="84"/>
      <c r="BS282" s="84"/>
      <c r="BT282" s="84"/>
      <c r="BU282" s="84"/>
      <c r="BV282" s="84"/>
      <c r="BW282" s="84"/>
      <c r="BX282" s="8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row>
    <row r="283" spans="2:117"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P283" s="64"/>
      <c r="BQ283" s="64"/>
      <c r="BR283" s="84"/>
      <c r="BS283" s="84"/>
      <c r="BT283" s="84"/>
      <c r="BU283" s="84"/>
      <c r="BV283" s="84"/>
      <c r="BW283" s="84"/>
      <c r="BX283" s="8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row>
    <row r="284" spans="2:117"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P284" s="64"/>
      <c r="BQ284" s="64"/>
      <c r="BR284" s="84"/>
      <c r="BS284" s="84"/>
      <c r="BT284" s="84"/>
      <c r="BU284" s="84"/>
      <c r="BV284" s="84"/>
      <c r="BW284" s="84"/>
      <c r="BX284" s="8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row>
    <row r="285" spans="2:117"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P285" s="64"/>
      <c r="BQ285" s="64"/>
      <c r="BR285" s="84"/>
      <c r="BS285" s="84"/>
      <c r="BT285" s="84"/>
      <c r="BU285" s="84"/>
      <c r="BV285" s="84"/>
      <c r="BW285" s="84"/>
      <c r="BX285" s="8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row>
    <row r="286" spans="2:117"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P286" s="64"/>
      <c r="BQ286" s="64"/>
      <c r="BR286" s="84"/>
      <c r="BS286" s="84"/>
      <c r="BT286" s="84"/>
      <c r="BU286" s="84"/>
      <c r="BV286" s="84"/>
      <c r="BW286" s="84"/>
      <c r="BX286" s="8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row>
    <row r="287" spans="2:117"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P287" s="64"/>
      <c r="BQ287" s="64"/>
      <c r="BR287" s="84"/>
      <c r="BS287" s="84"/>
      <c r="BT287" s="84"/>
      <c r="BU287" s="84"/>
      <c r="BV287" s="84"/>
      <c r="BW287" s="84"/>
      <c r="BX287" s="8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row>
    <row r="288" spans="2:117"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P288" s="64"/>
      <c r="BQ288" s="64"/>
      <c r="BR288" s="84"/>
      <c r="BS288" s="84"/>
      <c r="BT288" s="84"/>
      <c r="BU288" s="84"/>
      <c r="BV288" s="84"/>
      <c r="BW288" s="84"/>
      <c r="BX288" s="8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row>
    <row r="289" spans="2:117"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P289" s="64"/>
      <c r="BQ289" s="64"/>
      <c r="BR289" s="84"/>
      <c r="BS289" s="84"/>
      <c r="BT289" s="84"/>
      <c r="BU289" s="84"/>
      <c r="BV289" s="84"/>
      <c r="BW289" s="84"/>
      <c r="BX289" s="8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row>
    <row r="290" spans="2:117"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P290" s="64"/>
      <c r="BQ290" s="64"/>
      <c r="BR290" s="84"/>
      <c r="BS290" s="84"/>
      <c r="BT290" s="84"/>
      <c r="BU290" s="84"/>
      <c r="BV290" s="84"/>
      <c r="BW290" s="84"/>
      <c r="BX290" s="8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row>
    <row r="291" spans="2:117"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P291" s="64"/>
      <c r="BQ291" s="64"/>
      <c r="BR291" s="84"/>
      <c r="BS291" s="84"/>
      <c r="BT291" s="84"/>
      <c r="BU291" s="84"/>
      <c r="BV291" s="84"/>
      <c r="BW291" s="84"/>
      <c r="BX291" s="8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row>
    <row r="292" spans="2:117"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P292" s="64"/>
      <c r="BQ292" s="64"/>
      <c r="BR292" s="84"/>
      <c r="BS292" s="84"/>
      <c r="BT292" s="84"/>
      <c r="BU292" s="84"/>
      <c r="BV292" s="84"/>
      <c r="BW292" s="84"/>
      <c r="BX292" s="8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row>
    <row r="293" spans="2:117"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P293" s="64"/>
      <c r="BQ293" s="64"/>
      <c r="BR293" s="84"/>
      <c r="BS293" s="84"/>
      <c r="BT293" s="84"/>
      <c r="BU293" s="84"/>
      <c r="BV293" s="84"/>
      <c r="BW293" s="84"/>
      <c r="BX293" s="8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row>
    <row r="294" spans="2:117"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P294" s="64"/>
      <c r="BQ294" s="64"/>
      <c r="BR294" s="84"/>
      <c r="BS294" s="84"/>
      <c r="BT294" s="84"/>
      <c r="BU294" s="84"/>
      <c r="BV294" s="84"/>
      <c r="BW294" s="84"/>
      <c r="BX294" s="8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row>
    <row r="295" spans="2:117"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P295" s="64"/>
      <c r="BQ295" s="64"/>
      <c r="BR295" s="84"/>
      <c r="BS295" s="84"/>
      <c r="BT295" s="84"/>
      <c r="BU295" s="84"/>
      <c r="BV295" s="84"/>
      <c r="BW295" s="84"/>
      <c r="BX295" s="8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row>
    <row r="296" spans="2:117"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P296" s="64"/>
      <c r="BQ296" s="64"/>
      <c r="BR296" s="84"/>
      <c r="BS296" s="84"/>
      <c r="BT296" s="84"/>
      <c r="BU296" s="84"/>
      <c r="BV296" s="84"/>
      <c r="BW296" s="84"/>
      <c r="BX296" s="8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row>
    <row r="297" spans="2:117"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P297" s="64"/>
      <c r="BQ297" s="64"/>
      <c r="BR297" s="84"/>
      <c r="BS297" s="84"/>
      <c r="BT297" s="84"/>
      <c r="BU297" s="84"/>
      <c r="BV297" s="84"/>
      <c r="BW297" s="84"/>
      <c r="BX297" s="8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row>
    <row r="298" spans="2:117"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P298" s="64"/>
      <c r="BQ298" s="64"/>
      <c r="BR298" s="84"/>
      <c r="BS298" s="84"/>
      <c r="BT298" s="84"/>
      <c r="BU298" s="84"/>
      <c r="BV298" s="84"/>
      <c r="BW298" s="84"/>
      <c r="BX298" s="8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row>
    <row r="299" spans="2:117"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P299" s="64"/>
      <c r="BQ299" s="64"/>
      <c r="BR299" s="84"/>
      <c r="BS299" s="84"/>
      <c r="BT299" s="84"/>
      <c r="BU299" s="84"/>
      <c r="BV299" s="84"/>
      <c r="BW299" s="84"/>
      <c r="BX299" s="8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row>
    <row r="300" spans="2:117"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P300" s="64"/>
      <c r="BQ300" s="64"/>
      <c r="BR300" s="84"/>
      <c r="BS300" s="84"/>
      <c r="BT300" s="84"/>
      <c r="BU300" s="84"/>
      <c r="BV300" s="84"/>
      <c r="BW300" s="84"/>
      <c r="BX300" s="8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row>
    <row r="301" spans="2:117"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P301" s="64"/>
      <c r="BQ301" s="64"/>
      <c r="BR301" s="84"/>
      <c r="BS301" s="84"/>
      <c r="BT301" s="84"/>
      <c r="BU301" s="84"/>
      <c r="BV301" s="84"/>
      <c r="BW301" s="84"/>
      <c r="BX301" s="8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row>
    <row r="302" spans="2:117"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P302" s="64"/>
      <c r="BQ302" s="64"/>
      <c r="BR302" s="84"/>
      <c r="BS302" s="84"/>
      <c r="BT302" s="84"/>
      <c r="BU302" s="84"/>
      <c r="BV302" s="84"/>
      <c r="BW302" s="84"/>
      <c r="BX302" s="8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row>
    <row r="303" spans="2:117"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P303" s="64"/>
      <c r="BQ303" s="64"/>
      <c r="BR303" s="84"/>
      <c r="BS303" s="84"/>
      <c r="BT303" s="84"/>
      <c r="BU303" s="84"/>
      <c r="BV303" s="84"/>
      <c r="BW303" s="84"/>
      <c r="BX303" s="8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row>
    <row r="304" spans="2:117"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P304" s="64"/>
      <c r="BQ304" s="64"/>
      <c r="BR304" s="84"/>
      <c r="BS304" s="84"/>
      <c r="BT304" s="84"/>
      <c r="BU304" s="84"/>
      <c r="BV304" s="84"/>
      <c r="BW304" s="84"/>
      <c r="BX304" s="8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row>
    <row r="305" spans="2:117"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P305" s="64"/>
      <c r="BQ305" s="64"/>
      <c r="BR305" s="84"/>
      <c r="BS305" s="84"/>
      <c r="BT305" s="84"/>
      <c r="BU305" s="84"/>
      <c r="BV305" s="84"/>
      <c r="BW305" s="84"/>
      <c r="BX305" s="8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row>
    <row r="306" spans="2:117"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P306" s="64"/>
      <c r="BQ306" s="64"/>
      <c r="BR306" s="84"/>
      <c r="BS306" s="84"/>
      <c r="BT306" s="84"/>
      <c r="BU306" s="84"/>
      <c r="BV306" s="84"/>
      <c r="BW306" s="84"/>
      <c r="BX306" s="8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row>
    <row r="307" spans="2:117"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P307" s="64"/>
      <c r="BQ307" s="64"/>
      <c r="BR307" s="84"/>
      <c r="BS307" s="84"/>
      <c r="BT307" s="84"/>
      <c r="BU307" s="84"/>
      <c r="BV307" s="84"/>
      <c r="BW307" s="84"/>
      <c r="BX307" s="8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row>
    <row r="308" spans="2:117"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P308" s="64"/>
      <c r="BQ308" s="64"/>
      <c r="BR308" s="84"/>
      <c r="BS308" s="84"/>
      <c r="BT308" s="84"/>
      <c r="BU308" s="84"/>
      <c r="BV308" s="84"/>
      <c r="BW308" s="84"/>
      <c r="BX308" s="8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row>
    <row r="309" spans="2:117"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P309" s="64"/>
      <c r="BQ309" s="64"/>
      <c r="BR309" s="84"/>
      <c r="BS309" s="84"/>
      <c r="BT309" s="84"/>
      <c r="BU309" s="84"/>
      <c r="BV309" s="84"/>
      <c r="BW309" s="84"/>
      <c r="BX309" s="8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row>
    <row r="310" spans="2:117"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P310" s="64"/>
      <c r="BQ310" s="64"/>
      <c r="BR310" s="84"/>
      <c r="BS310" s="84"/>
      <c r="BT310" s="84"/>
      <c r="BU310" s="84"/>
      <c r="BV310" s="84"/>
      <c r="BW310" s="84"/>
      <c r="BX310" s="8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row>
    <row r="311" spans="2:117"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P311" s="64"/>
      <c r="BQ311" s="64"/>
      <c r="BR311" s="84"/>
      <c r="BS311" s="84"/>
      <c r="BT311" s="84"/>
      <c r="BU311" s="84"/>
      <c r="BV311" s="84"/>
      <c r="BW311" s="84"/>
      <c r="BX311" s="8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row>
    <row r="312" spans="2:117"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P312" s="64"/>
      <c r="BQ312" s="64"/>
      <c r="BR312" s="84"/>
      <c r="BS312" s="84"/>
      <c r="BT312" s="84"/>
      <c r="BU312" s="84"/>
      <c r="BV312" s="84"/>
      <c r="BW312" s="84"/>
      <c r="BX312" s="8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row>
    <row r="313" spans="2:117"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P313" s="64"/>
      <c r="BQ313" s="64"/>
      <c r="BR313" s="84"/>
      <c r="BS313" s="84"/>
      <c r="BT313" s="84"/>
      <c r="BU313" s="84"/>
      <c r="BV313" s="84"/>
      <c r="BW313" s="84"/>
      <c r="BX313" s="8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row>
    <row r="314" spans="2:117"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P314" s="64"/>
      <c r="BQ314" s="64"/>
      <c r="BR314" s="84"/>
      <c r="BS314" s="84"/>
      <c r="BT314" s="84"/>
      <c r="BU314" s="84"/>
      <c r="BV314" s="84"/>
      <c r="BW314" s="84"/>
      <c r="BX314" s="8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row>
    <row r="315" spans="2:117"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P315" s="64"/>
      <c r="BQ315" s="64"/>
      <c r="BR315" s="84"/>
      <c r="BS315" s="84"/>
      <c r="BT315" s="84"/>
      <c r="BU315" s="84"/>
      <c r="BV315" s="84"/>
      <c r="BW315" s="84"/>
      <c r="BX315" s="8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row>
    <row r="316" spans="2:117"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P316" s="64"/>
      <c r="BQ316" s="64"/>
      <c r="BR316" s="84"/>
      <c r="BS316" s="84"/>
      <c r="BT316" s="84"/>
      <c r="BU316" s="84"/>
      <c r="BV316" s="84"/>
      <c r="BW316" s="84"/>
      <c r="BX316" s="8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row>
    <row r="317" spans="2:117"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P317" s="64"/>
      <c r="BQ317" s="64"/>
      <c r="BR317" s="84"/>
      <c r="BS317" s="84"/>
      <c r="BT317" s="84"/>
      <c r="BU317" s="84"/>
      <c r="BV317" s="84"/>
      <c r="BW317" s="84"/>
      <c r="BX317" s="8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row>
    <row r="318" spans="2:117"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P318" s="64"/>
      <c r="BQ318" s="64"/>
      <c r="BR318" s="84"/>
      <c r="BS318" s="84"/>
      <c r="BT318" s="84"/>
      <c r="BU318" s="84"/>
      <c r="BV318" s="84"/>
      <c r="BW318" s="84"/>
      <c r="BX318" s="8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row>
    <row r="319" spans="2:117"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P319" s="64"/>
      <c r="BQ319" s="64"/>
      <c r="BR319" s="84"/>
      <c r="BS319" s="84"/>
      <c r="BT319" s="84"/>
      <c r="BU319" s="84"/>
      <c r="BV319" s="84"/>
      <c r="BW319" s="84"/>
      <c r="BX319" s="8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row>
    <row r="320" spans="2:117"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P320" s="64"/>
      <c r="BQ320" s="64"/>
      <c r="BR320" s="84"/>
      <c r="BS320" s="84"/>
      <c r="BT320" s="84"/>
      <c r="BU320" s="84"/>
      <c r="BV320" s="84"/>
      <c r="BW320" s="84"/>
      <c r="BX320" s="8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row>
    <row r="321" spans="2:117"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P321" s="64"/>
      <c r="BQ321" s="64"/>
      <c r="BR321" s="84"/>
      <c r="BS321" s="84"/>
      <c r="BT321" s="84"/>
      <c r="BU321" s="84"/>
      <c r="BV321" s="84"/>
      <c r="BW321" s="84"/>
      <c r="BX321" s="8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row>
    <row r="322" spans="2:117"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P322" s="64"/>
      <c r="BQ322" s="64"/>
      <c r="BR322" s="84"/>
      <c r="BS322" s="84"/>
      <c r="BT322" s="84"/>
      <c r="BU322" s="84"/>
      <c r="BV322" s="84"/>
      <c r="BW322" s="84"/>
      <c r="BX322" s="8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row>
    <row r="323" spans="2:117"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P323" s="64"/>
      <c r="BQ323" s="64"/>
      <c r="BR323" s="84"/>
      <c r="BS323" s="84"/>
      <c r="BT323" s="84"/>
      <c r="BU323" s="84"/>
      <c r="BV323" s="84"/>
      <c r="BW323" s="84"/>
      <c r="BX323" s="8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row>
    <row r="324" spans="2:117"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P324" s="64"/>
      <c r="BQ324" s="64"/>
      <c r="BR324" s="84"/>
      <c r="BS324" s="84"/>
      <c r="BT324" s="84"/>
      <c r="BU324" s="84"/>
      <c r="BV324" s="84"/>
      <c r="BW324" s="84"/>
      <c r="BX324" s="8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row>
    <row r="325" spans="2:117"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P325" s="64"/>
      <c r="BQ325" s="64"/>
      <c r="BR325" s="84"/>
      <c r="BS325" s="84"/>
      <c r="BT325" s="84"/>
      <c r="BU325" s="84"/>
      <c r="BV325" s="84"/>
      <c r="BW325" s="84"/>
      <c r="BX325" s="8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row>
    <row r="326" spans="2:117"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P326" s="64"/>
      <c r="BQ326" s="64"/>
      <c r="BR326" s="84"/>
      <c r="BS326" s="84"/>
      <c r="BT326" s="84"/>
      <c r="BU326" s="84"/>
      <c r="BV326" s="84"/>
      <c r="BW326" s="84"/>
      <c r="BX326" s="8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row>
    <row r="327" spans="2:117"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P327" s="64"/>
      <c r="BQ327" s="64"/>
      <c r="BR327" s="84"/>
      <c r="BS327" s="84"/>
      <c r="BT327" s="84"/>
      <c r="BU327" s="84"/>
      <c r="BV327" s="84"/>
      <c r="BW327" s="84"/>
      <c r="BX327" s="8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row>
    <row r="328" spans="2:117"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P328" s="64"/>
      <c r="BQ328" s="64"/>
      <c r="BR328" s="84"/>
      <c r="BS328" s="84"/>
      <c r="BT328" s="84"/>
      <c r="BU328" s="84"/>
      <c r="BV328" s="84"/>
      <c r="BW328" s="84"/>
      <c r="BX328" s="8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row>
    <row r="329" spans="2:117"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P329" s="64"/>
      <c r="BQ329" s="64"/>
      <c r="BR329" s="84"/>
      <c r="BS329" s="84"/>
      <c r="BT329" s="84"/>
      <c r="BU329" s="84"/>
      <c r="BV329" s="84"/>
      <c r="BW329" s="84"/>
      <c r="BX329" s="8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row>
    <row r="330" spans="2:117"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P330" s="64"/>
      <c r="BQ330" s="64"/>
      <c r="BR330" s="84"/>
      <c r="BS330" s="84"/>
      <c r="BT330" s="84"/>
      <c r="BU330" s="84"/>
      <c r="BV330" s="84"/>
      <c r="BW330" s="84"/>
      <c r="BX330" s="8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row>
    <row r="331" spans="2:117"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P331" s="64"/>
      <c r="BQ331" s="64"/>
      <c r="BR331" s="84"/>
      <c r="BS331" s="84"/>
      <c r="BT331" s="84"/>
      <c r="BU331" s="84"/>
      <c r="BV331" s="84"/>
      <c r="BW331" s="84"/>
      <c r="BX331" s="8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row>
    <row r="332" spans="2:117"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P332" s="64"/>
      <c r="BQ332" s="64"/>
      <c r="BR332" s="84"/>
      <c r="BS332" s="84"/>
      <c r="BT332" s="84"/>
      <c r="BU332" s="84"/>
      <c r="BV332" s="84"/>
      <c r="BW332" s="84"/>
      <c r="BX332" s="8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row>
    <row r="333" spans="2:117"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P333" s="64"/>
      <c r="BQ333" s="64"/>
      <c r="BR333" s="84"/>
      <c r="BS333" s="84"/>
      <c r="BT333" s="84"/>
      <c r="BU333" s="84"/>
      <c r="BV333" s="84"/>
      <c r="BW333" s="84"/>
      <c r="BX333" s="8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row>
    <row r="334" spans="2:117"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P334" s="64"/>
      <c r="BQ334" s="64"/>
      <c r="BR334" s="84"/>
      <c r="BS334" s="84"/>
      <c r="BT334" s="84"/>
      <c r="BU334" s="84"/>
      <c r="BV334" s="84"/>
      <c r="BW334" s="84"/>
      <c r="BX334" s="8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row>
    <row r="335" spans="2:117"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P335" s="64"/>
      <c r="BQ335" s="64"/>
      <c r="BR335" s="84"/>
      <c r="BS335" s="84"/>
      <c r="BT335" s="84"/>
      <c r="BU335" s="84"/>
      <c r="BV335" s="84"/>
      <c r="BW335" s="84"/>
      <c r="BX335" s="8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row>
    <row r="336" spans="2:117"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P336" s="64"/>
      <c r="BQ336" s="64"/>
      <c r="BR336" s="84"/>
      <c r="BS336" s="84"/>
      <c r="BT336" s="84"/>
      <c r="BU336" s="84"/>
      <c r="BV336" s="84"/>
      <c r="BW336" s="84"/>
      <c r="BX336" s="8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row>
    <row r="337" spans="2:117"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P337" s="64"/>
      <c r="BQ337" s="64"/>
      <c r="BR337" s="84"/>
      <c r="BS337" s="84"/>
      <c r="BT337" s="84"/>
      <c r="BU337" s="84"/>
      <c r="BV337" s="84"/>
      <c r="BW337" s="84"/>
      <c r="BX337" s="8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row>
    <row r="338" spans="2:117"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P338" s="64"/>
      <c r="BQ338" s="64"/>
      <c r="BR338" s="84"/>
      <c r="BS338" s="84"/>
      <c r="BT338" s="84"/>
      <c r="BU338" s="84"/>
      <c r="BV338" s="84"/>
      <c r="BW338" s="84"/>
      <c r="BX338" s="8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row>
    <row r="339" spans="2:117"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P339" s="64"/>
      <c r="BQ339" s="64"/>
      <c r="BR339" s="84"/>
      <c r="BS339" s="84"/>
      <c r="BT339" s="84"/>
      <c r="BU339" s="84"/>
      <c r="BV339" s="84"/>
      <c r="BW339" s="84"/>
      <c r="BX339" s="8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row>
    <row r="340" spans="2:117"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P340" s="64"/>
      <c r="BQ340" s="64"/>
      <c r="BR340" s="84"/>
      <c r="BS340" s="84"/>
      <c r="BT340" s="84"/>
      <c r="BU340" s="84"/>
      <c r="BV340" s="84"/>
      <c r="BW340" s="84"/>
      <c r="BX340" s="8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row>
    <row r="341" spans="2:117"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P341" s="64"/>
      <c r="BQ341" s="64"/>
      <c r="BR341" s="84"/>
      <c r="BS341" s="84"/>
      <c r="BT341" s="84"/>
      <c r="BU341" s="84"/>
      <c r="BV341" s="84"/>
      <c r="BW341" s="84"/>
      <c r="BX341" s="8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row>
    <row r="342" spans="2:117"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P342" s="64"/>
      <c r="BQ342" s="64"/>
      <c r="BR342" s="84"/>
      <c r="BS342" s="84"/>
      <c r="BT342" s="84"/>
      <c r="BU342" s="84"/>
      <c r="BV342" s="84"/>
      <c r="BW342" s="84"/>
      <c r="BX342" s="8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row>
    <row r="343" spans="2:117"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P343" s="64"/>
      <c r="BQ343" s="64"/>
      <c r="BR343" s="84"/>
      <c r="BS343" s="84"/>
      <c r="BT343" s="84"/>
      <c r="BU343" s="84"/>
      <c r="BV343" s="84"/>
      <c r="BW343" s="84"/>
      <c r="BX343" s="8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row>
    <row r="344" spans="2:117"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P344" s="64"/>
      <c r="BQ344" s="64"/>
      <c r="BR344" s="84"/>
      <c r="BS344" s="84"/>
      <c r="BT344" s="84"/>
      <c r="BU344" s="84"/>
      <c r="BV344" s="84"/>
      <c r="BW344" s="84"/>
      <c r="BX344" s="8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row>
    <row r="345" spans="2:117"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P345" s="64"/>
      <c r="BQ345" s="64"/>
      <c r="BR345" s="84"/>
      <c r="BS345" s="84"/>
      <c r="BT345" s="84"/>
      <c r="BU345" s="84"/>
      <c r="BV345" s="84"/>
      <c r="BW345" s="84"/>
      <c r="BX345" s="8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row>
    <row r="346" spans="2:117"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P346" s="64"/>
      <c r="BQ346" s="64"/>
      <c r="BR346" s="84"/>
      <c r="BS346" s="84"/>
      <c r="BT346" s="84"/>
      <c r="BU346" s="84"/>
      <c r="BV346" s="84"/>
      <c r="BW346" s="84"/>
      <c r="BX346" s="8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row>
    <row r="347" spans="2:117"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P347" s="64"/>
      <c r="BQ347" s="64"/>
      <c r="BR347" s="84"/>
      <c r="BS347" s="84"/>
      <c r="BT347" s="84"/>
      <c r="BU347" s="84"/>
      <c r="BV347" s="84"/>
      <c r="BW347" s="84"/>
      <c r="BX347" s="8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row>
    <row r="348" spans="2:117"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P348" s="64"/>
      <c r="BQ348" s="64"/>
      <c r="BR348" s="84"/>
      <c r="BS348" s="84"/>
      <c r="BT348" s="84"/>
      <c r="BU348" s="84"/>
      <c r="BV348" s="84"/>
      <c r="BW348" s="84"/>
      <c r="BX348" s="8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row>
    <row r="349" spans="2:117"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P349" s="64"/>
      <c r="BQ349" s="64"/>
      <c r="BR349" s="84"/>
      <c r="BS349" s="84"/>
      <c r="BT349" s="84"/>
      <c r="BU349" s="84"/>
      <c r="BV349" s="84"/>
      <c r="BW349" s="84"/>
      <c r="BX349" s="8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row>
    <row r="350" spans="2:117"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P350" s="64"/>
      <c r="BQ350" s="64"/>
      <c r="BR350" s="84"/>
      <c r="BS350" s="84"/>
      <c r="BT350" s="84"/>
      <c r="BU350" s="84"/>
      <c r="BV350" s="84"/>
      <c r="BW350" s="84"/>
      <c r="BX350" s="8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row>
    <row r="351" spans="2:117"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P351" s="64"/>
      <c r="BQ351" s="64"/>
      <c r="BR351" s="84"/>
      <c r="BS351" s="84"/>
      <c r="BT351" s="84"/>
      <c r="BU351" s="84"/>
      <c r="BV351" s="84"/>
      <c r="BW351" s="84"/>
      <c r="BX351" s="8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row>
    <row r="352" spans="2:117"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P352" s="64"/>
      <c r="BQ352" s="64"/>
      <c r="BR352" s="84"/>
      <c r="BS352" s="84"/>
      <c r="BT352" s="84"/>
      <c r="BU352" s="84"/>
      <c r="BV352" s="84"/>
      <c r="BW352" s="84"/>
      <c r="BX352" s="8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row>
    <row r="353" spans="2:117"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P353" s="64"/>
      <c r="BQ353" s="64"/>
      <c r="BR353" s="84"/>
      <c r="BS353" s="84"/>
      <c r="BT353" s="84"/>
      <c r="BU353" s="84"/>
      <c r="BV353" s="84"/>
      <c r="BW353" s="84"/>
      <c r="BX353" s="8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row>
    <row r="354" spans="2:117"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P354" s="64"/>
      <c r="BQ354" s="64"/>
      <c r="BR354" s="84"/>
      <c r="BS354" s="84"/>
      <c r="BT354" s="84"/>
      <c r="BU354" s="84"/>
      <c r="BV354" s="84"/>
      <c r="BW354" s="84"/>
      <c r="BX354" s="8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row>
    <row r="355" spans="2:117"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P355" s="64"/>
      <c r="BQ355" s="64"/>
      <c r="BR355" s="84"/>
      <c r="BS355" s="84"/>
      <c r="BT355" s="84"/>
      <c r="BU355" s="84"/>
      <c r="BV355" s="84"/>
      <c r="BW355" s="84"/>
      <c r="BX355" s="8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row>
    <row r="356" spans="2:117"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P356" s="64"/>
      <c r="BQ356" s="64"/>
      <c r="BR356" s="84"/>
      <c r="BS356" s="84"/>
      <c r="BT356" s="84"/>
      <c r="BU356" s="84"/>
      <c r="BV356" s="84"/>
      <c r="BW356" s="84"/>
      <c r="BX356" s="8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row>
    <row r="357" spans="2:117"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P357" s="64"/>
      <c r="BQ357" s="64"/>
      <c r="BR357" s="84"/>
      <c r="BS357" s="84"/>
      <c r="BT357" s="84"/>
      <c r="BU357" s="84"/>
      <c r="BV357" s="84"/>
      <c r="BW357" s="84"/>
      <c r="BX357" s="8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row>
    <row r="358" spans="2:117"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P358" s="64"/>
      <c r="BQ358" s="64"/>
      <c r="BR358" s="84"/>
      <c r="BS358" s="84"/>
      <c r="BT358" s="84"/>
      <c r="BU358" s="84"/>
      <c r="BV358" s="84"/>
      <c r="BW358" s="84"/>
      <c r="BX358" s="8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row>
    <row r="359" spans="2:117"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P359" s="64"/>
      <c r="BQ359" s="64"/>
      <c r="BR359" s="84"/>
      <c r="BS359" s="84"/>
      <c r="BT359" s="84"/>
      <c r="BU359" s="84"/>
      <c r="BV359" s="84"/>
      <c r="BW359" s="84"/>
      <c r="BX359" s="8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row>
    <row r="360" spans="2:117"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P360" s="64"/>
      <c r="BQ360" s="64"/>
      <c r="BR360" s="84"/>
      <c r="BS360" s="84"/>
      <c r="BT360" s="84"/>
      <c r="BU360" s="84"/>
      <c r="BV360" s="84"/>
      <c r="BW360" s="84"/>
      <c r="BX360" s="8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row>
    <row r="361" spans="2:117"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P361" s="64"/>
      <c r="BQ361" s="64"/>
      <c r="BR361" s="84"/>
      <c r="BS361" s="84"/>
      <c r="BT361" s="84"/>
      <c r="BU361" s="84"/>
      <c r="BV361" s="84"/>
      <c r="BW361" s="84"/>
      <c r="BX361" s="8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row>
    <row r="362" spans="2:117"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P362" s="64"/>
      <c r="BQ362" s="64"/>
      <c r="BR362" s="84"/>
      <c r="BS362" s="84"/>
      <c r="BT362" s="84"/>
      <c r="BU362" s="84"/>
      <c r="BV362" s="84"/>
      <c r="BW362" s="84"/>
      <c r="BX362" s="8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row>
    <row r="363" spans="2:117"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P363" s="64"/>
      <c r="BQ363" s="64"/>
      <c r="BR363" s="84"/>
      <c r="BS363" s="84"/>
      <c r="BT363" s="84"/>
      <c r="BU363" s="84"/>
      <c r="BV363" s="84"/>
      <c r="BW363" s="84"/>
      <c r="BX363" s="8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row>
    <row r="364" spans="2:117"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P364" s="64"/>
      <c r="BQ364" s="64"/>
      <c r="BR364" s="84"/>
      <c r="BS364" s="84"/>
      <c r="BT364" s="84"/>
      <c r="BU364" s="84"/>
      <c r="BV364" s="84"/>
      <c r="BW364" s="84"/>
      <c r="BX364" s="8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row>
    <row r="365" spans="2:117"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P365" s="64"/>
      <c r="BQ365" s="64"/>
      <c r="BR365" s="84"/>
      <c r="BS365" s="84"/>
      <c r="BT365" s="84"/>
      <c r="BU365" s="84"/>
      <c r="BV365" s="84"/>
      <c r="BW365" s="84"/>
      <c r="BX365" s="8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row>
    <row r="366" spans="2:117"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P366" s="64"/>
      <c r="BQ366" s="64"/>
      <c r="BR366" s="84"/>
      <c r="BS366" s="84"/>
      <c r="BT366" s="84"/>
      <c r="BU366" s="84"/>
      <c r="BV366" s="84"/>
      <c r="BW366" s="84"/>
      <c r="BX366" s="8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row>
    <row r="367" spans="2:117"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P367" s="64"/>
      <c r="BQ367" s="64"/>
      <c r="BR367" s="84"/>
      <c r="BS367" s="84"/>
      <c r="BT367" s="84"/>
      <c r="BU367" s="84"/>
      <c r="BV367" s="84"/>
      <c r="BW367" s="84"/>
      <c r="BX367" s="8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row>
    <row r="368" spans="2:117"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P368" s="64"/>
      <c r="BQ368" s="64"/>
      <c r="BR368" s="84"/>
      <c r="BS368" s="84"/>
      <c r="BT368" s="84"/>
      <c r="BU368" s="84"/>
      <c r="BV368" s="84"/>
      <c r="BW368" s="84"/>
      <c r="BX368" s="8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row>
    <row r="369" spans="2:117"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P369" s="64"/>
      <c r="BQ369" s="64"/>
      <c r="BR369" s="84"/>
      <c r="BS369" s="84"/>
      <c r="BT369" s="84"/>
      <c r="BU369" s="84"/>
      <c r="BV369" s="84"/>
      <c r="BW369" s="84"/>
      <c r="BX369" s="8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row>
    <row r="370" spans="2:117"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P370" s="64"/>
      <c r="BQ370" s="64"/>
      <c r="BR370" s="84"/>
      <c r="BS370" s="84"/>
      <c r="BT370" s="84"/>
      <c r="BU370" s="84"/>
      <c r="BV370" s="84"/>
      <c r="BW370" s="84"/>
      <c r="BX370" s="8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row>
    <row r="371" spans="2:117"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P371" s="64"/>
      <c r="BQ371" s="64"/>
      <c r="BR371" s="84"/>
      <c r="BS371" s="84"/>
      <c r="BT371" s="84"/>
      <c r="BU371" s="84"/>
      <c r="BV371" s="84"/>
      <c r="BW371" s="84"/>
      <c r="BX371" s="8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row>
    <row r="372" spans="2:117"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P372" s="64"/>
      <c r="BQ372" s="64"/>
      <c r="BR372" s="84"/>
      <c r="BS372" s="84"/>
      <c r="BT372" s="84"/>
      <c r="BU372" s="84"/>
      <c r="BV372" s="84"/>
      <c r="BW372" s="84"/>
      <c r="BX372" s="8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row>
    <row r="373" spans="2:117"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P373" s="64"/>
      <c r="BQ373" s="64"/>
      <c r="BR373" s="84"/>
      <c r="BS373" s="84"/>
      <c r="BT373" s="84"/>
      <c r="BU373" s="84"/>
      <c r="BV373" s="84"/>
      <c r="BW373" s="84"/>
      <c r="BX373" s="8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row>
    <row r="374" spans="2:117"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P374" s="64"/>
      <c r="BQ374" s="64"/>
      <c r="BR374" s="84"/>
      <c r="BS374" s="84"/>
      <c r="BT374" s="84"/>
      <c r="BU374" s="84"/>
      <c r="BV374" s="84"/>
      <c r="BW374" s="84"/>
      <c r="BX374" s="8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row>
    <row r="375" spans="2:117"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P375" s="64"/>
      <c r="BQ375" s="64"/>
      <c r="BR375" s="84"/>
      <c r="BS375" s="84"/>
      <c r="BT375" s="84"/>
      <c r="BU375" s="84"/>
      <c r="BV375" s="84"/>
      <c r="BW375" s="84"/>
      <c r="BX375" s="8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row>
    <row r="376" spans="2:117"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P376" s="64"/>
      <c r="BQ376" s="64"/>
      <c r="BR376" s="84"/>
      <c r="BS376" s="84"/>
      <c r="BT376" s="84"/>
      <c r="BU376" s="84"/>
      <c r="BV376" s="84"/>
      <c r="BW376" s="84"/>
      <c r="BX376" s="8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row>
    <row r="377" spans="2:117"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P377" s="64"/>
      <c r="BQ377" s="64"/>
      <c r="BR377" s="84"/>
      <c r="BS377" s="84"/>
      <c r="BT377" s="84"/>
      <c r="BU377" s="84"/>
      <c r="BV377" s="84"/>
      <c r="BW377" s="84"/>
      <c r="BX377" s="8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row>
    <row r="378" spans="2:117"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P378" s="64"/>
      <c r="BQ378" s="64"/>
      <c r="BR378" s="84"/>
      <c r="BS378" s="84"/>
      <c r="BT378" s="84"/>
      <c r="BU378" s="84"/>
      <c r="BV378" s="84"/>
      <c r="BW378" s="84"/>
      <c r="BX378" s="8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row>
    <row r="379" spans="2:117"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P379" s="64"/>
      <c r="BQ379" s="64"/>
      <c r="BR379" s="84"/>
      <c r="BS379" s="84"/>
      <c r="BT379" s="84"/>
      <c r="BU379" s="84"/>
      <c r="BV379" s="84"/>
      <c r="BW379" s="84"/>
      <c r="BX379" s="8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row>
    <row r="380" spans="2:117"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P380" s="64"/>
      <c r="BQ380" s="64"/>
      <c r="BR380" s="84"/>
      <c r="BS380" s="84"/>
      <c r="BT380" s="84"/>
      <c r="BU380" s="84"/>
      <c r="BV380" s="84"/>
      <c r="BW380" s="84"/>
      <c r="BX380" s="8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row>
    <row r="381" spans="2:117"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P381" s="64"/>
      <c r="BQ381" s="64"/>
      <c r="BR381" s="84"/>
      <c r="BS381" s="84"/>
      <c r="BT381" s="84"/>
      <c r="BU381" s="84"/>
      <c r="BV381" s="84"/>
      <c r="BW381" s="84"/>
      <c r="BX381" s="8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row>
    <row r="382" spans="2:117"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P382" s="64"/>
      <c r="BQ382" s="64"/>
      <c r="BR382" s="84"/>
      <c r="BS382" s="84"/>
      <c r="BT382" s="84"/>
      <c r="BU382" s="84"/>
      <c r="BV382" s="84"/>
      <c r="BW382" s="84"/>
      <c r="BX382" s="8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row>
    <row r="383" spans="2:117"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P383" s="64"/>
      <c r="BQ383" s="64"/>
      <c r="BR383" s="84"/>
      <c r="BS383" s="84"/>
      <c r="BT383" s="84"/>
      <c r="BU383" s="84"/>
      <c r="BV383" s="84"/>
      <c r="BW383" s="84"/>
      <c r="BX383" s="8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row>
    <row r="384" spans="2:117"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P384" s="64"/>
      <c r="BQ384" s="64"/>
      <c r="BR384" s="84"/>
      <c r="BS384" s="84"/>
      <c r="BT384" s="84"/>
      <c r="BU384" s="84"/>
      <c r="BV384" s="84"/>
      <c r="BW384" s="84"/>
      <c r="BX384" s="8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row>
    <row r="385" spans="2:117"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P385" s="64"/>
      <c r="BQ385" s="64"/>
      <c r="BR385" s="84"/>
      <c r="BS385" s="84"/>
      <c r="BT385" s="84"/>
      <c r="BU385" s="84"/>
      <c r="BV385" s="84"/>
      <c r="BW385" s="84"/>
      <c r="BX385" s="8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row>
    <row r="386" spans="2:117"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P386" s="64"/>
      <c r="BQ386" s="64"/>
      <c r="BR386" s="84"/>
      <c r="BS386" s="84"/>
      <c r="BT386" s="84"/>
      <c r="BU386" s="84"/>
      <c r="BV386" s="84"/>
      <c r="BW386" s="84"/>
      <c r="BX386" s="8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row>
    <row r="387" spans="2:117"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P387" s="64"/>
      <c r="BQ387" s="64"/>
      <c r="BR387" s="84"/>
      <c r="BS387" s="84"/>
      <c r="BT387" s="84"/>
      <c r="BU387" s="84"/>
      <c r="BV387" s="84"/>
      <c r="BW387" s="84"/>
      <c r="BX387" s="8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row>
    <row r="388" spans="2:117"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P388" s="64"/>
      <c r="BQ388" s="64"/>
      <c r="BR388" s="84"/>
      <c r="BS388" s="84"/>
      <c r="BT388" s="84"/>
      <c r="BU388" s="84"/>
      <c r="BV388" s="84"/>
      <c r="BW388" s="84"/>
      <c r="BX388" s="8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row>
    <row r="389" spans="2:117"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P389" s="64"/>
      <c r="BQ389" s="64"/>
      <c r="BR389" s="84"/>
      <c r="BS389" s="84"/>
      <c r="BT389" s="84"/>
      <c r="BU389" s="84"/>
      <c r="BV389" s="84"/>
      <c r="BW389" s="84"/>
      <c r="BX389" s="8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row>
    <row r="390" spans="2:117"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P390" s="64"/>
      <c r="BQ390" s="64"/>
      <c r="BR390" s="84"/>
      <c r="BS390" s="84"/>
      <c r="BT390" s="84"/>
      <c r="BU390" s="84"/>
      <c r="BV390" s="84"/>
      <c r="BW390" s="84"/>
      <c r="BX390" s="8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row>
    <row r="391" spans="2:117"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P391" s="64"/>
      <c r="BQ391" s="64"/>
      <c r="BR391" s="84"/>
      <c r="BS391" s="84"/>
      <c r="BT391" s="84"/>
      <c r="BU391" s="84"/>
      <c r="BV391" s="84"/>
      <c r="BW391" s="84"/>
      <c r="BX391" s="8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row>
    <row r="392" spans="2:117"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P392" s="64"/>
      <c r="BQ392" s="64"/>
      <c r="BR392" s="84"/>
      <c r="BS392" s="84"/>
      <c r="BT392" s="84"/>
      <c r="BU392" s="84"/>
      <c r="BV392" s="84"/>
      <c r="BW392" s="84"/>
      <c r="BX392" s="8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row>
    <row r="393" spans="2:117"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P393" s="64"/>
      <c r="BQ393" s="64"/>
      <c r="BR393" s="84"/>
      <c r="BS393" s="84"/>
      <c r="BT393" s="84"/>
      <c r="BU393" s="84"/>
      <c r="BV393" s="84"/>
      <c r="BW393" s="84"/>
      <c r="BX393" s="8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row>
    <row r="394" spans="2:117"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P394" s="64"/>
      <c r="BQ394" s="64"/>
      <c r="BR394" s="84"/>
      <c r="BS394" s="84"/>
      <c r="BT394" s="84"/>
      <c r="BU394" s="84"/>
      <c r="BV394" s="84"/>
      <c r="BW394" s="84"/>
      <c r="BX394" s="8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row>
    <row r="395" spans="2:117"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P395" s="64"/>
      <c r="BQ395" s="64"/>
      <c r="BR395" s="84"/>
      <c r="BS395" s="84"/>
      <c r="BT395" s="84"/>
      <c r="BU395" s="84"/>
      <c r="BV395" s="84"/>
      <c r="BW395" s="84"/>
      <c r="BX395" s="8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row>
    <row r="396" spans="2:117"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P396" s="64"/>
      <c r="BQ396" s="64"/>
      <c r="BR396" s="84"/>
      <c r="BS396" s="84"/>
      <c r="BT396" s="84"/>
      <c r="BU396" s="84"/>
      <c r="BV396" s="84"/>
      <c r="BW396" s="84"/>
      <c r="BX396" s="8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row>
    <row r="397" spans="2:117"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P397" s="64"/>
      <c r="BQ397" s="64"/>
      <c r="BR397" s="84"/>
      <c r="BS397" s="84"/>
      <c r="BT397" s="84"/>
      <c r="BU397" s="84"/>
      <c r="BV397" s="84"/>
      <c r="BW397" s="84"/>
      <c r="BX397" s="8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row>
    <row r="398" spans="2:117"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P398" s="64"/>
      <c r="BQ398" s="64"/>
      <c r="BR398" s="84"/>
      <c r="BS398" s="84"/>
      <c r="BT398" s="84"/>
      <c r="BU398" s="84"/>
      <c r="BV398" s="84"/>
      <c r="BW398" s="84"/>
      <c r="BX398" s="8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row>
    <row r="399" spans="2:117"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P399" s="64"/>
      <c r="BQ399" s="64"/>
      <c r="BR399" s="84"/>
      <c r="BS399" s="84"/>
      <c r="BT399" s="84"/>
      <c r="BU399" s="84"/>
      <c r="BV399" s="84"/>
      <c r="BW399" s="84"/>
      <c r="BX399" s="8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row>
    <row r="400" spans="2:117"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P400" s="64"/>
      <c r="BQ400" s="64"/>
      <c r="BR400" s="84"/>
      <c r="BS400" s="84"/>
      <c r="BT400" s="84"/>
      <c r="BU400" s="84"/>
      <c r="BV400" s="84"/>
      <c r="BW400" s="84"/>
      <c r="BX400" s="8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row>
    <row r="401" spans="2:117"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P401" s="64"/>
      <c r="BQ401" s="64"/>
      <c r="BR401" s="84"/>
      <c r="BS401" s="84"/>
      <c r="BT401" s="84"/>
      <c r="BU401" s="84"/>
      <c r="BV401" s="84"/>
      <c r="BW401" s="84"/>
      <c r="BX401" s="8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row>
    <row r="402" spans="2:117"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P402" s="64"/>
      <c r="BQ402" s="64"/>
      <c r="BR402" s="84"/>
      <c r="BS402" s="84"/>
      <c r="BT402" s="84"/>
      <c r="BU402" s="84"/>
      <c r="BV402" s="84"/>
      <c r="BW402" s="84"/>
      <c r="BX402" s="8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row>
    <row r="403" spans="2:117"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P403" s="64"/>
      <c r="BQ403" s="64"/>
      <c r="BR403" s="84"/>
      <c r="BS403" s="84"/>
      <c r="BT403" s="84"/>
      <c r="BU403" s="84"/>
      <c r="BV403" s="84"/>
      <c r="BW403" s="84"/>
      <c r="BX403" s="8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row>
    <row r="404" spans="2:117"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P404" s="64"/>
      <c r="BQ404" s="64"/>
      <c r="BR404" s="84"/>
      <c r="BS404" s="84"/>
      <c r="BT404" s="84"/>
      <c r="BU404" s="84"/>
      <c r="BV404" s="84"/>
      <c r="BW404" s="84"/>
      <c r="BX404" s="8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row>
    <row r="405" spans="2:117"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P405" s="64"/>
      <c r="BQ405" s="64"/>
      <c r="BR405" s="84"/>
      <c r="BS405" s="84"/>
      <c r="BT405" s="84"/>
      <c r="BU405" s="84"/>
      <c r="BV405" s="84"/>
      <c r="BW405" s="84"/>
      <c r="BX405" s="8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row>
    <row r="406" spans="2:117"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P406" s="64"/>
      <c r="BQ406" s="64"/>
      <c r="BR406" s="84"/>
      <c r="BS406" s="84"/>
      <c r="BT406" s="84"/>
      <c r="BU406" s="84"/>
      <c r="BV406" s="84"/>
      <c r="BW406" s="84"/>
      <c r="BX406" s="8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row>
    <row r="407" spans="2:117"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P407" s="64"/>
      <c r="BQ407" s="64"/>
      <c r="BR407" s="84"/>
      <c r="BS407" s="84"/>
      <c r="BT407" s="84"/>
      <c r="BU407" s="84"/>
      <c r="BV407" s="84"/>
      <c r="BW407" s="84"/>
      <c r="BX407" s="8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row>
    <row r="408" spans="2:117"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P408" s="64"/>
      <c r="BQ408" s="64"/>
      <c r="BR408" s="84"/>
      <c r="BS408" s="84"/>
      <c r="BT408" s="84"/>
      <c r="BU408" s="84"/>
      <c r="BV408" s="84"/>
      <c r="BW408" s="84"/>
      <c r="BX408" s="8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row>
    <row r="409" spans="2:117"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P409" s="64"/>
      <c r="BQ409" s="64"/>
      <c r="BR409" s="84"/>
      <c r="BS409" s="84"/>
      <c r="BT409" s="84"/>
      <c r="BU409" s="84"/>
      <c r="BV409" s="84"/>
      <c r="BW409" s="84"/>
      <c r="BX409" s="8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row>
    <row r="410" spans="2:117"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P410" s="64"/>
      <c r="BQ410" s="64"/>
      <c r="BR410" s="84"/>
      <c r="BS410" s="84"/>
      <c r="BT410" s="84"/>
      <c r="BU410" s="84"/>
      <c r="BV410" s="84"/>
      <c r="BW410" s="84"/>
      <c r="BX410" s="8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row>
    <row r="411" spans="2:117"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P411" s="64"/>
      <c r="BQ411" s="64"/>
      <c r="BR411" s="84"/>
      <c r="BS411" s="84"/>
      <c r="BT411" s="84"/>
      <c r="BU411" s="84"/>
      <c r="BV411" s="84"/>
      <c r="BW411" s="84"/>
      <c r="BX411" s="8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row>
    <row r="412" spans="2:117"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P412" s="64"/>
      <c r="BQ412" s="64"/>
      <c r="BR412" s="84"/>
      <c r="BS412" s="84"/>
      <c r="BT412" s="84"/>
      <c r="BU412" s="84"/>
      <c r="BV412" s="84"/>
      <c r="BW412" s="84"/>
      <c r="BX412" s="8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row>
    <row r="413" spans="2:117"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P413" s="64"/>
      <c r="BQ413" s="64"/>
      <c r="BR413" s="84"/>
      <c r="BS413" s="84"/>
      <c r="BT413" s="84"/>
      <c r="BU413" s="84"/>
      <c r="BV413" s="84"/>
      <c r="BW413" s="84"/>
      <c r="BX413" s="8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row>
    <row r="414" spans="2:117"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P414" s="64"/>
      <c r="BQ414" s="64"/>
      <c r="BR414" s="84"/>
      <c r="BS414" s="84"/>
      <c r="BT414" s="84"/>
      <c r="BU414" s="84"/>
      <c r="BV414" s="84"/>
      <c r="BW414" s="84"/>
      <c r="BX414" s="8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row>
    <row r="415" spans="2:117"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P415" s="64"/>
      <c r="BQ415" s="64"/>
      <c r="BR415" s="84"/>
      <c r="BS415" s="84"/>
      <c r="BT415" s="84"/>
      <c r="BU415" s="84"/>
      <c r="BV415" s="84"/>
      <c r="BW415" s="84"/>
      <c r="BX415" s="8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row>
    <row r="416" spans="2:117"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P416" s="64"/>
      <c r="BQ416" s="64"/>
      <c r="BR416" s="84"/>
      <c r="BS416" s="84"/>
      <c r="BT416" s="84"/>
      <c r="BU416" s="84"/>
      <c r="BV416" s="84"/>
      <c r="BW416" s="84"/>
      <c r="BX416" s="8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row>
    <row r="417" spans="2:117"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P417" s="64"/>
      <c r="BQ417" s="64"/>
      <c r="BR417" s="84"/>
      <c r="BS417" s="84"/>
      <c r="BT417" s="84"/>
      <c r="BU417" s="84"/>
      <c r="BV417" s="84"/>
      <c r="BW417" s="84"/>
      <c r="BX417" s="8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row>
    <row r="418" spans="2:117"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P418" s="64"/>
      <c r="BQ418" s="64"/>
      <c r="BR418" s="84"/>
      <c r="BS418" s="84"/>
      <c r="BT418" s="84"/>
      <c r="BU418" s="84"/>
      <c r="BV418" s="84"/>
      <c r="BW418" s="84"/>
      <c r="BX418" s="8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row>
    <row r="419" spans="2:117"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P419" s="64"/>
      <c r="BQ419" s="64"/>
      <c r="BR419" s="84"/>
      <c r="BS419" s="84"/>
      <c r="BT419" s="84"/>
      <c r="BU419" s="84"/>
      <c r="BV419" s="84"/>
      <c r="BW419" s="84"/>
      <c r="BX419" s="8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row>
    <row r="420" spans="2:117"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P420" s="64"/>
      <c r="BQ420" s="64"/>
      <c r="BR420" s="84"/>
      <c r="BS420" s="84"/>
      <c r="BT420" s="84"/>
      <c r="BU420" s="84"/>
      <c r="BV420" s="84"/>
      <c r="BW420" s="84"/>
      <c r="BX420" s="8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row>
    <row r="421" spans="2:117"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P421" s="64"/>
      <c r="BQ421" s="64"/>
      <c r="BR421" s="84"/>
      <c r="BS421" s="84"/>
      <c r="BT421" s="84"/>
      <c r="BU421" s="84"/>
      <c r="BV421" s="84"/>
      <c r="BW421" s="84"/>
      <c r="BX421" s="8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row>
    <row r="422" spans="2:117"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P422" s="64"/>
      <c r="BQ422" s="64"/>
      <c r="BR422" s="84"/>
      <c r="BS422" s="84"/>
      <c r="BT422" s="84"/>
      <c r="BU422" s="84"/>
      <c r="BV422" s="84"/>
      <c r="BW422" s="84"/>
      <c r="BX422" s="8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row>
    <row r="423" spans="2:117"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P423" s="64"/>
      <c r="BQ423" s="64"/>
      <c r="BR423" s="84"/>
      <c r="BS423" s="84"/>
      <c r="BT423" s="84"/>
      <c r="BU423" s="84"/>
      <c r="BV423" s="84"/>
      <c r="BW423" s="84"/>
      <c r="BX423" s="8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row>
    <row r="424" spans="2:117"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P424" s="64"/>
      <c r="BQ424" s="64"/>
      <c r="BR424" s="84"/>
      <c r="BS424" s="84"/>
      <c r="BT424" s="84"/>
      <c r="BU424" s="84"/>
      <c r="BV424" s="84"/>
      <c r="BW424" s="84"/>
      <c r="BX424" s="8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row>
    <row r="425" spans="2:117"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P425" s="64"/>
      <c r="BQ425" s="64"/>
      <c r="BR425" s="84"/>
      <c r="BS425" s="84"/>
      <c r="BT425" s="84"/>
      <c r="BU425" s="84"/>
      <c r="BV425" s="84"/>
      <c r="BW425" s="84"/>
      <c r="BX425" s="8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row>
    <row r="426" spans="2:117"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P426" s="64"/>
      <c r="BQ426" s="64"/>
      <c r="BR426" s="84"/>
      <c r="BS426" s="84"/>
      <c r="BT426" s="84"/>
      <c r="BU426" s="84"/>
      <c r="BV426" s="84"/>
      <c r="BW426" s="84"/>
      <c r="BX426" s="8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row>
    <row r="427" spans="2:117"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P427" s="64"/>
      <c r="BQ427" s="64"/>
      <c r="BR427" s="84"/>
      <c r="BS427" s="84"/>
      <c r="BT427" s="84"/>
      <c r="BU427" s="84"/>
      <c r="BV427" s="84"/>
      <c r="BW427" s="84"/>
      <c r="BX427" s="8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row>
    <row r="428" spans="2:117"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P428" s="64"/>
      <c r="BQ428" s="64"/>
      <c r="BR428" s="84"/>
      <c r="BS428" s="84"/>
      <c r="BT428" s="84"/>
      <c r="BU428" s="84"/>
      <c r="BV428" s="84"/>
      <c r="BW428" s="84"/>
      <c r="BX428" s="8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row>
    <row r="429" spans="2:117"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P429" s="64"/>
      <c r="BQ429" s="64"/>
      <c r="BR429" s="84"/>
      <c r="BS429" s="84"/>
      <c r="BT429" s="84"/>
      <c r="BU429" s="84"/>
      <c r="BV429" s="84"/>
      <c r="BW429" s="84"/>
      <c r="BX429" s="8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row>
    <row r="430" spans="2:117"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P430" s="64"/>
      <c r="BQ430" s="64"/>
      <c r="BR430" s="84"/>
      <c r="BS430" s="84"/>
      <c r="BT430" s="84"/>
      <c r="BU430" s="84"/>
      <c r="BV430" s="84"/>
      <c r="BW430" s="84"/>
      <c r="BX430" s="8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row>
    <row r="431" spans="2:117"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P431" s="64"/>
      <c r="BQ431" s="64"/>
      <c r="BR431" s="84"/>
      <c r="BS431" s="84"/>
      <c r="BT431" s="84"/>
      <c r="BU431" s="84"/>
      <c r="BV431" s="84"/>
      <c r="BW431" s="84"/>
      <c r="BX431" s="8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row>
    <row r="432" spans="2:117"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P432" s="64"/>
      <c r="BQ432" s="64"/>
      <c r="BR432" s="84"/>
      <c r="BS432" s="84"/>
      <c r="BT432" s="84"/>
      <c r="BU432" s="84"/>
      <c r="BV432" s="84"/>
      <c r="BW432" s="84"/>
      <c r="BX432" s="8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row>
    <row r="433" spans="2:117"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P433" s="64"/>
      <c r="BQ433" s="64"/>
      <c r="BR433" s="84"/>
      <c r="BS433" s="84"/>
      <c r="BT433" s="84"/>
      <c r="BU433" s="84"/>
      <c r="BV433" s="84"/>
      <c r="BW433" s="84"/>
      <c r="BX433" s="8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row>
    <row r="434" spans="2:117"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P434" s="64"/>
      <c r="BQ434" s="64"/>
      <c r="BR434" s="84"/>
      <c r="BS434" s="84"/>
      <c r="BT434" s="84"/>
      <c r="BU434" s="84"/>
      <c r="BV434" s="84"/>
      <c r="BW434" s="84"/>
      <c r="BX434" s="8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row>
    <row r="435" spans="2:117"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P435" s="64"/>
      <c r="BQ435" s="64"/>
      <c r="BR435" s="84"/>
      <c r="BS435" s="84"/>
      <c r="BT435" s="84"/>
      <c r="BU435" s="84"/>
      <c r="BV435" s="84"/>
      <c r="BW435" s="84"/>
      <c r="BX435" s="8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row>
    <row r="436" spans="2:117"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P436" s="64"/>
      <c r="BQ436" s="64"/>
      <c r="BR436" s="84"/>
      <c r="BS436" s="84"/>
      <c r="BT436" s="84"/>
      <c r="BU436" s="84"/>
      <c r="BV436" s="84"/>
      <c r="BW436" s="84"/>
      <c r="BX436" s="8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row>
    <row r="437" spans="2:117"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P437" s="64"/>
      <c r="BQ437" s="64"/>
      <c r="BR437" s="84"/>
      <c r="BS437" s="84"/>
      <c r="BT437" s="84"/>
      <c r="BU437" s="84"/>
      <c r="BV437" s="84"/>
      <c r="BW437" s="84"/>
      <c r="BX437" s="8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row>
    <row r="438" spans="2:117"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P438" s="64"/>
      <c r="BQ438" s="64"/>
      <c r="BR438" s="84"/>
      <c r="BS438" s="84"/>
      <c r="BT438" s="84"/>
      <c r="BU438" s="84"/>
      <c r="BV438" s="84"/>
      <c r="BW438" s="84"/>
      <c r="BX438" s="8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row>
    <row r="439" spans="2:117"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P439" s="64"/>
      <c r="BQ439" s="64"/>
      <c r="BR439" s="84"/>
      <c r="BS439" s="84"/>
      <c r="BT439" s="84"/>
      <c r="BU439" s="84"/>
      <c r="BV439" s="84"/>
      <c r="BW439" s="84"/>
      <c r="BX439" s="8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row>
    <row r="440" spans="2:117"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P440" s="64"/>
      <c r="BQ440" s="64"/>
      <c r="BR440" s="84"/>
      <c r="BS440" s="84"/>
      <c r="BT440" s="84"/>
      <c r="BU440" s="84"/>
      <c r="BV440" s="84"/>
      <c r="BW440" s="84"/>
      <c r="BX440" s="8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row>
    <row r="441" spans="2:117"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P441" s="64"/>
      <c r="BQ441" s="64"/>
      <c r="BR441" s="84"/>
      <c r="BS441" s="84"/>
      <c r="BT441" s="84"/>
      <c r="BU441" s="84"/>
      <c r="BV441" s="84"/>
      <c r="BW441" s="84"/>
      <c r="BX441" s="8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row>
    <row r="442" spans="2:117"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P442" s="64"/>
      <c r="BQ442" s="64"/>
      <c r="BR442" s="84"/>
      <c r="BS442" s="84"/>
      <c r="BT442" s="84"/>
      <c r="BU442" s="84"/>
      <c r="BV442" s="84"/>
      <c r="BW442" s="84"/>
      <c r="BX442" s="8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row>
    <row r="443" spans="2:117"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P443" s="64"/>
      <c r="BQ443" s="64"/>
      <c r="BR443" s="84"/>
      <c r="BS443" s="84"/>
      <c r="BT443" s="84"/>
      <c r="BU443" s="84"/>
      <c r="BV443" s="84"/>
      <c r="BW443" s="84"/>
      <c r="BX443" s="8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row>
    <row r="444" spans="2:117"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P444" s="64"/>
      <c r="BQ444" s="64"/>
      <c r="BR444" s="84"/>
      <c r="BS444" s="84"/>
      <c r="BT444" s="84"/>
      <c r="BU444" s="84"/>
      <c r="BV444" s="84"/>
      <c r="BW444" s="84"/>
      <c r="BX444" s="8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row>
    <row r="445" spans="2:117"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P445" s="64"/>
      <c r="BQ445" s="64"/>
      <c r="BR445" s="84"/>
      <c r="BS445" s="84"/>
      <c r="BT445" s="84"/>
      <c r="BU445" s="84"/>
      <c r="BV445" s="84"/>
      <c r="BW445" s="84"/>
      <c r="BX445" s="8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row>
    <row r="446" spans="2:117"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P446" s="64"/>
      <c r="BQ446" s="64"/>
      <c r="BR446" s="84"/>
      <c r="BS446" s="84"/>
      <c r="BT446" s="84"/>
      <c r="BU446" s="84"/>
      <c r="BV446" s="84"/>
      <c r="BW446" s="84"/>
      <c r="BX446" s="8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row>
    <row r="447" spans="2:117"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P447" s="64"/>
      <c r="BQ447" s="64"/>
      <c r="BR447" s="84"/>
      <c r="BS447" s="84"/>
      <c r="BT447" s="84"/>
      <c r="BU447" s="84"/>
      <c r="BV447" s="84"/>
      <c r="BW447" s="84"/>
      <c r="BX447" s="8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row>
    <row r="448" spans="2:117"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P448" s="64"/>
      <c r="BQ448" s="64"/>
      <c r="BR448" s="84"/>
      <c r="BS448" s="84"/>
      <c r="BT448" s="84"/>
      <c r="BU448" s="84"/>
      <c r="BV448" s="84"/>
      <c r="BW448" s="84"/>
      <c r="BX448" s="8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row>
    <row r="449" spans="2:117"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P449" s="64"/>
      <c r="BQ449" s="64"/>
      <c r="BR449" s="84"/>
      <c r="BS449" s="84"/>
      <c r="BT449" s="84"/>
      <c r="BU449" s="84"/>
      <c r="BV449" s="84"/>
      <c r="BW449" s="84"/>
      <c r="BX449" s="8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row>
    <row r="450" spans="2:117"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P450" s="64"/>
      <c r="BQ450" s="64"/>
      <c r="BR450" s="84"/>
      <c r="BS450" s="84"/>
      <c r="BT450" s="84"/>
      <c r="BU450" s="84"/>
      <c r="BV450" s="84"/>
      <c r="BW450" s="84"/>
      <c r="BX450" s="8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row>
    <row r="451" spans="2:117"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P451" s="64"/>
      <c r="BQ451" s="64"/>
      <c r="BR451" s="84"/>
      <c r="BS451" s="84"/>
      <c r="BT451" s="84"/>
      <c r="BU451" s="84"/>
      <c r="BV451" s="84"/>
      <c r="BW451" s="84"/>
      <c r="BX451" s="8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row>
    <row r="452" spans="2:117"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P452" s="64"/>
      <c r="BQ452" s="64"/>
      <c r="BR452" s="84"/>
      <c r="BS452" s="84"/>
      <c r="BT452" s="84"/>
      <c r="BU452" s="84"/>
      <c r="BV452" s="84"/>
      <c r="BW452" s="84"/>
      <c r="BX452" s="8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row>
    <row r="453" spans="2:117"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P453" s="64"/>
      <c r="BQ453" s="64"/>
      <c r="BR453" s="84"/>
      <c r="BS453" s="84"/>
      <c r="BT453" s="84"/>
      <c r="BU453" s="84"/>
      <c r="BV453" s="84"/>
      <c r="BW453" s="84"/>
      <c r="BX453" s="8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row>
    <row r="454" spans="2:117"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P454" s="64"/>
      <c r="BQ454" s="64"/>
      <c r="BR454" s="84"/>
      <c r="BS454" s="84"/>
      <c r="BT454" s="84"/>
      <c r="BU454" s="84"/>
      <c r="BV454" s="84"/>
      <c r="BW454" s="84"/>
      <c r="BX454" s="8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row>
    <row r="455" spans="2:117"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P455" s="64"/>
      <c r="BQ455" s="64"/>
      <c r="BR455" s="84"/>
      <c r="BS455" s="84"/>
      <c r="BT455" s="84"/>
      <c r="BU455" s="84"/>
      <c r="BV455" s="84"/>
      <c r="BW455" s="84"/>
      <c r="BX455" s="8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row>
    <row r="456" spans="2:117"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P456" s="64"/>
      <c r="BQ456" s="64"/>
      <c r="BR456" s="84"/>
      <c r="BS456" s="84"/>
      <c r="BT456" s="84"/>
      <c r="BU456" s="84"/>
      <c r="BV456" s="84"/>
      <c r="BW456" s="84"/>
      <c r="BX456" s="8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row>
    <row r="457" spans="2:117"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P457" s="64"/>
      <c r="BQ457" s="64"/>
      <c r="BR457" s="84"/>
      <c r="BS457" s="84"/>
      <c r="BT457" s="84"/>
      <c r="BU457" s="84"/>
      <c r="BV457" s="84"/>
      <c r="BW457" s="84"/>
      <c r="BX457" s="8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row>
    <row r="458" spans="2:117"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P458" s="64"/>
      <c r="BQ458" s="64"/>
      <c r="BR458" s="84"/>
      <c r="BS458" s="84"/>
      <c r="BT458" s="84"/>
      <c r="BU458" s="84"/>
      <c r="BV458" s="84"/>
      <c r="BW458" s="84"/>
      <c r="BX458" s="8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row>
    <row r="459" spans="2:117"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P459" s="64"/>
      <c r="BQ459" s="64"/>
      <c r="BR459" s="84"/>
      <c r="BS459" s="84"/>
      <c r="BT459" s="84"/>
      <c r="BU459" s="84"/>
      <c r="BV459" s="84"/>
      <c r="BW459" s="84"/>
      <c r="BX459" s="8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row>
    <row r="460" spans="2:117"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P460" s="64"/>
      <c r="BQ460" s="64"/>
      <c r="BR460" s="84"/>
      <c r="BS460" s="84"/>
      <c r="BT460" s="84"/>
      <c r="BU460" s="84"/>
      <c r="BV460" s="84"/>
      <c r="BW460" s="84"/>
      <c r="BX460" s="8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row>
    <row r="461" spans="2:117"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P461" s="64"/>
      <c r="BQ461" s="64"/>
      <c r="BR461" s="84"/>
      <c r="BS461" s="84"/>
      <c r="BT461" s="84"/>
      <c r="BU461" s="84"/>
      <c r="BV461" s="84"/>
      <c r="BW461" s="84"/>
      <c r="BX461" s="8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row>
    <row r="462" spans="2:117"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P462" s="64"/>
      <c r="BQ462" s="64"/>
      <c r="BR462" s="84"/>
      <c r="BS462" s="84"/>
      <c r="BT462" s="84"/>
      <c r="BU462" s="84"/>
      <c r="BV462" s="84"/>
      <c r="BW462" s="84"/>
      <c r="BX462" s="8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row>
    <row r="463" spans="2:117"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P463" s="64"/>
      <c r="BQ463" s="64"/>
      <c r="BR463" s="84"/>
      <c r="BS463" s="84"/>
      <c r="BT463" s="84"/>
      <c r="BU463" s="84"/>
      <c r="BV463" s="84"/>
      <c r="BW463" s="84"/>
      <c r="BX463" s="8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row>
    <row r="464" spans="2:117"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P464" s="64"/>
      <c r="BQ464" s="64"/>
      <c r="BR464" s="84"/>
      <c r="BS464" s="84"/>
      <c r="BT464" s="84"/>
      <c r="BU464" s="84"/>
      <c r="BV464" s="84"/>
      <c r="BW464" s="84"/>
      <c r="BX464" s="8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row>
    <row r="465" spans="2:117"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P465" s="64"/>
      <c r="BQ465" s="64"/>
      <c r="BR465" s="84"/>
      <c r="BS465" s="84"/>
      <c r="BT465" s="84"/>
      <c r="BU465" s="84"/>
      <c r="BV465" s="84"/>
      <c r="BW465" s="84"/>
      <c r="BX465" s="8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row>
    <row r="466" spans="2:117"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P466" s="64"/>
      <c r="BQ466" s="64"/>
      <c r="BR466" s="84"/>
      <c r="BS466" s="84"/>
      <c r="BT466" s="84"/>
      <c r="BU466" s="84"/>
      <c r="BV466" s="84"/>
      <c r="BW466" s="84"/>
      <c r="BX466" s="8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row>
    <row r="467" spans="2:117"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P467" s="64"/>
      <c r="BQ467" s="64"/>
      <c r="BR467" s="84"/>
      <c r="BS467" s="84"/>
      <c r="BT467" s="84"/>
      <c r="BU467" s="84"/>
      <c r="BV467" s="84"/>
      <c r="BW467" s="84"/>
      <c r="BX467" s="8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row>
    <row r="468" spans="2:117"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P468" s="64"/>
      <c r="BQ468" s="64"/>
      <c r="BR468" s="84"/>
      <c r="BS468" s="84"/>
      <c r="BT468" s="84"/>
      <c r="BU468" s="84"/>
      <c r="BV468" s="84"/>
      <c r="BW468" s="84"/>
      <c r="BX468" s="8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row>
    <row r="469" spans="2:117"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P469" s="64"/>
      <c r="BQ469" s="64"/>
      <c r="BR469" s="84"/>
      <c r="BS469" s="84"/>
      <c r="BT469" s="84"/>
      <c r="BU469" s="84"/>
      <c r="BV469" s="84"/>
      <c r="BW469" s="84"/>
      <c r="BX469" s="8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row>
    <row r="470" spans="2:117"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P470" s="64"/>
      <c r="BQ470" s="64"/>
      <c r="BR470" s="84"/>
      <c r="BS470" s="84"/>
      <c r="BT470" s="84"/>
      <c r="BU470" s="84"/>
      <c r="BV470" s="84"/>
      <c r="BW470" s="84"/>
      <c r="BX470" s="8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row>
    <row r="471" spans="2:117"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P471" s="64"/>
      <c r="BQ471" s="64"/>
      <c r="BR471" s="84"/>
      <c r="BS471" s="84"/>
      <c r="BT471" s="84"/>
      <c r="BU471" s="84"/>
      <c r="BV471" s="84"/>
      <c r="BW471" s="84"/>
      <c r="BX471" s="8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row>
    <row r="472" spans="2:117"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P472" s="64"/>
      <c r="BQ472" s="64"/>
      <c r="BR472" s="84"/>
      <c r="BS472" s="84"/>
      <c r="BT472" s="84"/>
      <c r="BU472" s="84"/>
      <c r="BV472" s="84"/>
      <c r="BW472" s="84"/>
      <c r="BX472" s="8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row>
    <row r="473" spans="2:117"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P473" s="64"/>
      <c r="BQ473" s="64"/>
      <c r="BR473" s="84"/>
      <c r="BS473" s="84"/>
      <c r="BT473" s="84"/>
      <c r="BU473" s="84"/>
      <c r="BV473" s="84"/>
      <c r="BW473" s="84"/>
      <c r="BX473" s="8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row>
    <row r="474" spans="2:117"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P474" s="64"/>
      <c r="BQ474" s="64"/>
      <c r="BR474" s="84"/>
      <c r="BS474" s="84"/>
      <c r="BT474" s="84"/>
      <c r="BU474" s="84"/>
      <c r="BV474" s="84"/>
      <c r="BW474" s="84"/>
      <c r="BX474" s="8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row>
    <row r="475" spans="2:117"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P475" s="64"/>
      <c r="BQ475" s="64"/>
      <c r="BR475" s="84"/>
      <c r="BS475" s="84"/>
      <c r="BT475" s="84"/>
      <c r="BU475" s="84"/>
      <c r="BV475" s="84"/>
      <c r="BW475" s="84"/>
      <c r="BX475" s="8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row>
    <row r="476" spans="2:117"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P476" s="64"/>
      <c r="BQ476" s="64"/>
      <c r="BR476" s="84"/>
      <c r="BS476" s="84"/>
      <c r="BT476" s="84"/>
      <c r="BU476" s="84"/>
      <c r="BV476" s="84"/>
      <c r="BW476" s="84"/>
      <c r="BX476" s="8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row>
    <row r="477" spans="2:117"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P477" s="64"/>
      <c r="BQ477" s="64"/>
      <c r="BR477" s="84"/>
      <c r="BS477" s="84"/>
      <c r="BT477" s="84"/>
      <c r="BU477" s="84"/>
      <c r="BV477" s="84"/>
      <c r="BW477" s="84"/>
      <c r="BX477" s="8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row>
    <row r="478" spans="2:117"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P478" s="64"/>
      <c r="BQ478" s="64"/>
      <c r="BR478" s="84"/>
      <c r="BS478" s="84"/>
      <c r="BT478" s="84"/>
      <c r="BU478" s="84"/>
      <c r="BV478" s="84"/>
      <c r="BW478" s="84"/>
      <c r="BX478" s="8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row>
    <row r="479" spans="2:117"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P479" s="64"/>
      <c r="BQ479" s="64"/>
      <c r="BR479" s="84"/>
      <c r="BS479" s="84"/>
      <c r="BT479" s="84"/>
      <c r="BU479" s="84"/>
      <c r="BV479" s="84"/>
      <c r="BW479" s="84"/>
      <c r="BX479" s="8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row>
    <row r="480" spans="2:117"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P480" s="64"/>
      <c r="BQ480" s="64"/>
      <c r="BR480" s="84"/>
      <c r="BS480" s="84"/>
      <c r="BT480" s="84"/>
      <c r="BU480" s="84"/>
      <c r="BV480" s="84"/>
      <c r="BW480" s="84"/>
      <c r="BX480" s="8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row>
    <row r="481" spans="2:117"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P481" s="64"/>
      <c r="BQ481" s="64"/>
      <c r="BR481" s="84"/>
      <c r="BS481" s="84"/>
      <c r="BT481" s="84"/>
      <c r="BU481" s="84"/>
      <c r="BV481" s="84"/>
      <c r="BW481" s="84"/>
      <c r="BX481" s="8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row>
    <row r="482" spans="2:117"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P482" s="64"/>
      <c r="BQ482" s="64"/>
      <c r="BR482" s="84"/>
      <c r="BS482" s="84"/>
      <c r="BT482" s="84"/>
      <c r="BU482" s="84"/>
      <c r="BV482" s="84"/>
      <c r="BW482" s="84"/>
      <c r="BX482" s="8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row>
    <row r="483" spans="2:117"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P483" s="64"/>
      <c r="BQ483" s="64"/>
      <c r="BR483" s="84"/>
      <c r="BS483" s="84"/>
      <c r="BT483" s="84"/>
      <c r="BU483" s="84"/>
      <c r="BV483" s="84"/>
      <c r="BW483" s="84"/>
      <c r="BX483" s="8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row>
    <row r="484" spans="2:117"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P484" s="64"/>
      <c r="BQ484" s="64"/>
      <c r="BR484" s="84"/>
      <c r="BS484" s="84"/>
      <c r="BT484" s="84"/>
      <c r="BU484" s="84"/>
      <c r="BV484" s="84"/>
      <c r="BW484" s="84"/>
      <c r="BX484" s="8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row>
    <row r="485" spans="2:117"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P485" s="64"/>
      <c r="BQ485" s="64"/>
      <c r="BR485" s="84"/>
      <c r="BS485" s="84"/>
      <c r="BT485" s="84"/>
      <c r="BU485" s="84"/>
      <c r="BV485" s="84"/>
      <c r="BW485" s="84"/>
      <c r="BX485" s="8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row>
    <row r="486" spans="2:117"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P486" s="64"/>
      <c r="BQ486" s="64"/>
      <c r="BR486" s="84"/>
      <c r="BS486" s="84"/>
      <c r="BT486" s="84"/>
      <c r="BU486" s="84"/>
      <c r="BV486" s="84"/>
      <c r="BW486" s="84"/>
      <c r="BX486" s="8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row>
    <row r="487" spans="2:117"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P487" s="64"/>
      <c r="BQ487" s="64"/>
      <c r="BR487" s="84"/>
      <c r="BS487" s="84"/>
      <c r="BT487" s="84"/>
      <c r="BU487" s="84"/>
      <c r="BV487" s="84"/>
      <c r="BW487" s="84"/>
      <c r="BX487" s="8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row>
    <row r="488" spans="2:117"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P488" s="64"/>
      <c r="BQ488" s="64"/>
      <c r="BR488" s="84"/>
      <c r="BS488" s="84"/>
      <c r="BT488" s="84"/>
      <c r="BU488" s="84"/>
      <c r="BV488" s="84"/>
      <c r="BW488" s="84"/>
      <c r="BX488" s="8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row>
    <row r="489" spans="2:117"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P489" s="64"/>
      <c r="BQ489" s="64"/>
      <c r="BR489" s="84"/>
      <c r="BS489" s="84"/>
      <c r="BT489" s="84"/>
      <c r="BU489" s="84"/>
      <c r="BV489" s="84"/>
      <c r="BW489" s="84"/>
      <c r="BX489" s="8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row>
    <row r="490" spans="2:117"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P490" s="64"/>
      <c r="BQ490" s="64"/>
      <c r="BR490" s="84"/>
      <c r="BS490" s="84"/>
      <c r="BT490" s="84"/>
      <c r="BU490" s="84"/>
      <c r="BV490" s="84"/>
      <c r="BW490" s="84"/>
      <c r="BX490" s="8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row>
    <row r="491" spans="2:117"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P491" s="64"/>
      <c r="BQ491" s="64"/>
      <c r="BR491" s="84"/>
      <c r="BS491" s="84"/>
      <c r="BT491" s="84"/>
      <c r="BU491" s="84"/>
      <c r="BV491" s="84"/>
      <c r="BW491" s="84"/>
      <c r="BX491" s="8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row>
    <row r="492" spans="2:117"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P492" s="64"/>
      <c r="BQ492" s="64"/>
      <c r="BR492" s="84"/>
      <c r="BS492" s="84"/>
      <c r="BT492" s="84"/>
      <c r="BU492" s="84"/>
      <c r="BV492" s="84"/>
      <c r="BW492" s="84"/>
      <c r="BX492" s="8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row>
    <row r="493" spans="2:117"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P493" s="64"/>
      <c r="BQ493" s="64"/>
      <c r="BR493" s="84"/>
      <c r="BS493" s="84"/>
      <c r="BT493" s="84"/>
      <c r="BU493" s="84"/>
      <c r="BV493" s="84"/>
      <c r="BW493" s="84"/>
      <c r="BX493" s="8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row>
    <row r="494" spans="2:117"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P494" s="64"/>
      <c r="BQ494" s="64"/>
      <c r="BR494" s="84"/>
      <c r="BS494" s="84"/>
      <c r="BT494" s="84"/>
      <c r="BU494" s="84"/>
      <c r="BV494" s="84"/>
      <c r="BW494" s="84"/>
      <c r="BX494" s="8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row>
    <row r="495" spans="2:117"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P495" s="64"/>
      <c r="BQ495" s="64"/>
      <c r="BR495" s="84"/>
      <c r="BS495" s="84"/>
      <c r="BT495" s="84"/>
      <c r="BU495" s="84"/>
      <c r="BV495" s="84"/>
      <c r="BW495" s="84"/>
      <c r="BX495" s="8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row>
    <row r="496" spans="2:117"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P496" s="64"/>
      <c r="BQ496" s="64"/>
      <c r="BR496" s="84"/>
      <c r="BS496" s="84"/>
      <c r="BT496" s="84"/>
      <c r="BU496" s="84"/>
      <c r="BV496" s="84"/>
      <c r="BW496" s="84"/>
      <c r="BX496" s="8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row>
    <row r="497" spans="2:117"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P497" s="64"/>
      <c r="BQ497" s="64"/>
      <c r="BR497" s="84"/>
      <c r="BS497" s="84"/>
      <c r="BT497" s="84"/>
      <c r="BU497" s="84"/>
      <c r="BV497" s="84"/>
      <c r="BW497" s="84"/>
      <c r="BX497" s="8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row>
    <row r="498" spans="2:117"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P498" s="64"/>
      <c r="BQ498" s="64"/>
      <c r="BR498" s="84"/>
      <c r="BS498" s="84"/>
      <c r="BT498" s="84"/>
      <c r="BU498" s="84"/>
      <c r="BV498" s="84"/>
      <c r="BW498" s="84"/>
      <c r="BX498" s="8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row>
    <row r="499" spans="2:117"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P499" s="64"/>
      <c r="BQ499" s="64"/>
      <c r="BR499" s="84"/>
      <c r="BS499" s="84"/>
      <c r="BT499" s="84"/>
      <c r="BU499" s="84"/>
      <c r="BV499" s="84"/>
      <c r="BW499" s="84"/>
      <c r="BX499" s="8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row>
    <row r="500" spans="2:117"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P500" s="64"/>
      <c r="BQ500" s="64"/>
      <c r="BR500" s="84"/>
      <c r="BS500" s="84"/>
      <c r="BT500" s="84"/>
      <c r="BU500" s="84"/>
      <c r="BV500" s="84"/>
      <c r="BW500" s="84"/>
      <c r="BX500" s="8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row>
    <row r="501" spans="2:117"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P501" s="64"/>
      <c r="BQ501" s="64"/>
      <c r="BR501" s="84"/>
      <c r="BS501" s="84"/>
      <c r="BT501" s="84"/>
      <c r="BU501" s="84"/>
      <c r="BV501" s="84"/>
      <c r="BW501" s="84"/>
      <c r="BX501" s="8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row>
    <row r="502" spans="2:117"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P502" s="64"/>
      <c r="BQ502" s="64"/>
      <c r="BR502" s="84"/>
      <c r="BS502" s="84"/>
      <c r="BT502" s="84"/>
      <c r="BU502" s="84"/>
      <c r="BV502" s="84"/>
      <c r="BW502" s="84"/>
      <c r="BX502" s="8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row>
    <row r="503" spans="2:117"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P503" s="64"/>
      <c r="BQ503" s="64"/>
      <c r="BR503" s="84"/>
      <c r="BS503" s="84"/>
      <c r="BT503" s="84"/>
      <c r="BU503" s="84"/>
      <c r="BV503" s="84"/>
      <c r="BW503" s="84"/>
      <c r="BX503" s="8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row>
    <row r="504" spans="2:117"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P504" s="64"/>
      <c r="BQ504" s="64"/>
      <c r="BR504" s="84"/>
      <c r="BS504" s="84"/>
      <c r="BT504" s="84"/>
      <c r="BU504" s="84"/>
      <c r="BV504" s="84"/>
      <c r="BW504" s="84"/>
      <c r="BX504" s="8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row>
    <row r="505" spans="2:117"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P505" s="64"/>
      <c r="BQ505" s="64"/>
      <c r="BR505" s="84"/>
      <c r="BS505" s="84"/>
      <c r="BT505" s="84"/>
      <c r="BU505" s="84"/>
      <c r="BV505" s="84"/>
      <c r="BW505" s="84"/>
      <c r="BX505" s="8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row>
    <row r="506" spans="2:117"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P506" s="64"/>
      <c r="BQ506" s="64"/>
      <c r="BR506" s="84"/>
      <c r="BS506" s="84"/>
      <c r="BT506" s="84"/>
      <c r="BU506" s="84"/>
      <c r="BV506" s="84"/>
      <c r="BW506" s="84"/>
      <c r="BX506" s="8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row>
    <row r="507" spans="2:117"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P507" s="64"/>
      <c r="BQ507" s="64"/>
      <c r="BR507" s="84"/>
      <c r="BS507" s="84"/>
      <c r="BT507" s="84"/>
      <c r="BU507" s="84"/>
      <c r="BV507" s="84"/>
      <c r="BW507" s="84"/>
      <c r="BX507" s="8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row>
    <row r="508" spans="2:117"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P508" s="64"/>
      <c r="BQ508" s="64"/>
      <c r="BR508" s="84"/>
      <c r="BS508" s="84"/>
      <c r="BT508" s="84"/>
      <c r="BU508" s="84"/>
      <c r="BV508" s="84"/>
      <c r="BW508" s="84"/>
      <c r="BX508" s="8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row>
    <row r="509" spans="2:117"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P509" s="64"/>
      <c r="BQ509" s="64"/>
      <c r="BR509" s="84"/>
      <c r="BS509" s="84"/>
      <c r="BT509" s="84"/>
      <c r="BU509" s="84"/>
      <c r="BV509" s="84"/>
      <c r="BW509" s="84"/>
      <c r="BX509" s="8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row>
    <row r="510" spans="2:117"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P510" s="64"/>
      <c r="BQ510" s="64"/>
      <c r="BR510" s="84"/>
      <c r="BS510" s="84"/>
      <c r="BT510" s="84"/>
      <c r="BU510" s="84"/>
      <c r="BV510" s="84"/>
      <c r="BW510" s="84"/>
      <c r="BX510" s="8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row>
    <row r="511" spans="2:117"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P511" s="64"/>
      <c r="BQ511" s="64"/>
      <c r="BR511" s="84"/>
      <c r="BS511" s="84"/>
      <c r="BT511" s="84"/>
      <c r="BU511" s="84"/>
      <c r="BV511" s="84"/>
      <c r="BW511" s="84"/>
      <c r="BX511" s="8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row>
    <row r="512" spans="2:117"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P512" s="64"/>
      <c r="BQ512" s="64"/>
      <c r="BR512" s="84"/>
      <c r="BS512" s="84"/>
      <c r="BT512" s="84"/>
      <c r="BU512" s="84"/>
      <c r="BV512" s="84"/>
      <c r="BW512" s="84"/>
      <c r="BX512" s="8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row>
    <row r="513" spans="2:117"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P513" s="64"/>
      <c r="BQ513" s="64"/>
      <c r="BR513" s="84"/>
      <c r="BS513" s="84"/>
      <c r="BT513" s="84"/>
      <c r="BU513" s="84"/>
      <c r="BV513" s="84"/>
      <c r="BW513" s="84"/>
      <c r="BX513" s="8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row>
    <row r="514" spans="2:117"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P514" s="64"/>
      <c r="BQ514" s="64"/>
      <c r="BR514" s="84"/>
      <c r="BS514" s="84"/>
      <c r="BT514" s="84"/>
      <c r="BU514" s="84"/>
      <c r="BV514" s="84"/>
      <c r="BW514" s="84"/>
      <c r="BX514" s="8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row>
    <row r="515" spans="2:117"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P515" s="64"/>
      <c r="BQ515" s="64"/>
      <c r="BR515" s="84"/>
      <c r="BS515" s="84"/>
      <c r="BT515" s="84"/>
      <c r="BU515" s="84"/>
      <c r="BV515" s="84"/>
      <c r="BW515" s="84"/>
      <c r="BX515" s="8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row>
    <row r="516" spans="2:117"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P516" s="64"/>
      <c r="BQ516" s="64"/>
      <c r="BR516" s="84"/>
      <c r="BS516" s="84"/>
      <c r="BT516" s="84"/>
      <c r="BU516" s="84"/>
      <c r="BV516" s="84"/>
      <c r="BW516" s="84"/>
      <c r="BX516" s="8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row>
    <row r="517" spans="2:117"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P517" s="64"/>
      <c r="BQ517" s="64"/>
      <c r="BR517" s="84"/>
      <c r="BS517" s="84"/>
      <c r="BT517" s="84"/>
      <c r="BU517" s="84"/>
      <c r="BV517" s="84"/>
      <c r="BW517" s="84"/>
      <c r="BX517" s="8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row>
    <row r="518" spans="2:117"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P518" s="64"/>
      <c r="BQ518" s="64"/>
      <c r="BR518" s="84"/>
      <c r="BS518" s="84"/>
      <c r="BT518" s="84"/>
      <c r="BU518" s="84"/>
      <c r="BV518" s="84"/>
      <c r="BW518" s="84"/>
      <c r="BX518" s="8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row>
    <row r="519" spans="2:117"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P519" s="64"/>
      <c r="BQ519" s="64"/>
      <c r="BR519" s="84"/>
      <c r="BS519" s="84"/>
      <c r="BT519" s="84"/>
      <c r="BU519" s="84"/>
      <c r="BV519" s="84"/>
      <c r="BW519" s="84"/>
      <c r="BX519" s="8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row>
    <row r="520" spans="2:117"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P520" s="64"/>
      <c r="BQ520" s="64"/>
      <c r="BR520" s="84"/>
      <c r="BS520" s="84"/>
      <c r="BT520" s="84"/>
      <c r="BU520" s="84"/>
      <c r="BV520" s="84"/>
      <c r="BW520" s="84"/>
      <c r="BX520" s="8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row>
  </sheetData>
  <sheetProtection algorithmName="SHA-512" hashValue="bom2nVVR0qO2bSqnIrTBREDUifAs5mijCUEpb+0d6f+CYBBsIA1XYlDJB1F0QcqDqRwhKcD7GNaPfWPHYeDTSQ==" saltValue="/01ITUJwzHRbU+KdyMQUfw==" spinCount="100000" sheet="1" objects="1" scenarios="1"/>
  <mergeCells count="224">
    <mergeCell ref="A50:A57"/>
    <mergeCell ref="AI28:AK28"/>
    <mergeCell ref="AI29:AK29"/>
    <mergeCell ref="AI30:AK30"/>
    <mergeCell ref="AI31:AK31"/>
    <mergeCell ref="AI32:AK32"/>
    <mergeCell ref="AI33:AK33"/>
    <mergeCell ref="AI34:AK34"/>
    <mergeCell ref="AI35:AK35"/>
    <mergeCell ref="X55:Z55"/>
    <mergeCell ref="B56:I56"/>
    <mergeCell ref="J56:L56"/>
    <mergeCell ref="O56:U56"/>
    <mergeCell ref="V56:W56"/>
    <mergeCell ref="X56:Z56"/>
    <mergeCell ref="AH53:AS53"/>
    <mergeCell ref="B52:I52"/>
    <mergeCell ref="J52:L52"/>
    <mergeCell ref="O52:W52"/>
    <mergeCell ref="X52:Z52"/>
    <mergeCell ref="AH52:AS52"/>
    <mergeCell ref="B49:I49"/>
    <mergeCell ref="J49:L49"/>
    <mergeCell ref="O49:W49"/>
    <mergeCell ref="AI19:AK19"/>
    <mergeCell ref="AI20:AK20"/>
    <mergeCell ref="AI21:AK21"/>
    <mergeCell ref="AI22:AK22"/>
    <mergeCell ref="AI23:AK23"/>
    <mergeCell ref="AI24:AK24"/>
    <mergeCell ref="AI25:AK25"/>
    <mergeCell ref="AI26:AK26"/>
    <mergeCell ref="AI27:AK27"/>
    <mergeCell ref="BP53:BQ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P52:BQ52"/>
    <mergeCell ref="B51:I51"/>
    <mergeCell ref="J51:L51"/>
    <mergeCell ref="O51:W51"/>
    <mergeCell ref="X51:Z51"/>
    <mergeCell ref="AH51:AS51"/>
    <mergeCell ref="BP51:BQ51"/>
    <mergeCell ref="B50:I50"/>
    <mergeCell ref="J50:L50"/>
    <mergeCell ref="O50:W50"/>
    <mergeCell ref="X50:Z50"/>
    <mergeCell ref="AH50:AS50"/>
    <mergeCell ref="BP50:BQ50"/>
    <mergeCell ref="X49:Z49"/>
    <mergeCell ref="AH49:AS49"/>
    <mergeCell ref="BP49:BQ49"/>
    <mergeCell ref="B48:I48"/>
    <mergeCell ref="J48:L48"/>
    <mergeCell ref="O48:W48"/>
    <mergeCell ref="X48:Z48"/>
    <mergeCell ref="AH48:AS48"/>
    <mergeCell ref="BP48:BQ48"/>
    <mergeCell ref="BP46:BQ46"/>
    <mergeCell ref="B47:I47"/>
    <mergeCell ref="J47:L47"/>
    <mergeCell ref="O47:W47"/>
    <mergeCell ref="X47:Z47"/>
    <mergeCell ref="AH47:AS47"/>
    <mergeCell ref="BP47:BQ47"/>
    <mergeCell ref="B45:I45"/>
    <mergeCell ref="J45:L45"/>
    <mergeCell ref="AH45:AS45"/>
    <mergeCell ref="BP45:BQ45"/>
    <mergeCell ref="B46:I46"/>
    <mergeCell ref="J46:L46"/>
    <mergeCell ref="O46:W46"/>
    <mergeCell ref="X46:Z46"/>
    <mergeCell ref="AH46:AS46"/>
    <mergeCell ref="O45:W45"/>
    <mergeCell ref="X45:Z45"/>
    <mergeCell ref="B44:I44"/>
    <mergeCell ref="J44:L44"/>
    <mergeCell ref="O44:W44"/>
    <mergeCell ref="X44:Z44"/>
    <mergeCell ref="AH44:AS44"/>
    <mergeCell ref="BP44:BQ44"/>
    <mergeCell ref="AH42:AS42"/>
    <mergeCell ref="BP42:BQ42"/>
    <mergeCell ref="B43:I43"/>
    <mergeCell ref="J43:L43"/>
    <mergeCell ref="O43:W43"/>
    <mergeCell ref="X43:Z43"/>
    <mergeCell ref="AH43:AS43"/>
    <mergeCell ref="BP43:BQ43"/>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conditionalFormatting sqref="X45:Z50">
    <cfRule type="expression" priority="1">
      <formula>LEN($X$46:$Z$50)</formula>
    </cfRule>
  </conditionalFormatting>
  <dataValidations count="10">
    <dataValidation type="list" allowBlank="1" showInputMessage="1" showErrorMessage="1" sqref="M14:N14 WVR983054:WVS983054 WLV983054:WLW983054 WBZ983054:WCA983054 VSD983054:VSE983054 VIH983054:VII983054 UYL983054:UYM983054 UOP983054:UOQ983054 UET983054:UEU983054 TUX983054:TUY983054 TLB983054:TLC983054 TBF983054:TBG983054 SRJ983054:SRK983054 SHN983054:SHO983054 RXR983054:RXS983054 RNV983054:RNW983054 RDZ983054:REA983054 QUD983054:QUE983054 QKH983054:QKI983054 QAL983054:QAM983054 PQP983054:PQQ983054 PGT983054:PGU983054 OWX983054:OWY983054 ONB983054:ONC983054 ODF983054:ODG983054 NTJ983054:NTK983054 NJN983054:NJO983054 MZR983054:MZS983054 MPV983054:MPW983054 MFZ983054:MGA983054 LWD983054:LWE983054 LMH983054:LMI983054 LCL983054:LCM983054 KSP983054:KSQ983054 KIT983054:KIU983054 JYX983054:JYY983054 JPB983054:JPC983054 JFF983054:JFG983054 IVJ983054:IVK983054 ILN983054:ILO983054 IBR983054:IBS983054 HRV983054:HRW983054 HHZ983054:HIA983054 GYD983054:GYE983054 GOH983054:GOI983054 GEL983054:GEM983054 FUP983054:FUQ983054 FKT983054:FKU983054 FAX983054:FAY983054 ERB983054:ERC983054 EHF983054:EHG983054 DXJ983054:DXK983054 DNN983054:DNO983054 DDR983054:DDS983054 CTV983054:CTW983054 CJZ983054:CKA983054 CAD983054:CAE983054 BQH983054:BQI983054 BGL983054:BGM983054 AWP983054:AWQ983054 AMT983054:AMU983054 ACX983054:ACY983054 TB983054:TC983054 JF983054:JG983054 M983054:N983054 WVR917518:WVS917518 WLV917518:WLW917518 WBZ917518:WCA917518 VSD917518:VSE917518 VIH917518:VII917518 UYL917518:UYM917518 UOP917518:UOQ917518 UET917518:UEU917518 TUX917518:TUY917518 TLB917518:TLC917518 TBF917518:TBG917518 SRJ917518:SRK917518 SHN917518:SHO917518 RXR917518:RXS917518 RNV917518:RNW917518 RDZ917518:REA917518 QUD917518:QUE917518 QKH917518:QKI917518 QAL917518:QAM917518 PQP917518:PQQ917518 PGT917518:PGU917518 OWX917518:OWY917518 ONB917518:ONC917518 ODF917518:ODG917518 NTJ917518:NTK917518 NJN917518:NJO917518 MZR917518:MZS917518 MPV917518:MPW917518 MFZ917518:MGA917518 LWD917518:LWE917518 LMH917518:LMI917518 LCL917518:LCM917518 KSP917518:KSQ917518 KIT917518:KIU917518 JYX917518:JYY917518 JPB917518:JPC917518 JFF917518:JFG917518 IVJ917518:IVK917518 ILN917518:ILO917518 IBR917518:IBS917518 HRV917518:HRW917518 HHZ917518:HIA917518 GYD917518:GYE917518 GOH917518:GOI917518 GEL917518:GEM917518 FUP917518:FUQ917518 FKT917518:FKU917518 FAX917518:FAY917518 ERB917518:ERC917518 EHF917518:EHG917518 DXJ917518:DXK917518 DNN917518:DNO917518 DDR917518:DDS917518 CTV917518:CTW917518 CJZ917518:CKA917518 CAD917518:CAE917518 BQH917518:BQI917518 BGL917518:BGM917518 AWP917518:AWQ917518 AMT917518:AMU917518 ACX917518:ACY917518 TB917518:TC917518 JF917518:JG917518 M917518:N917518 WVR851982:WVS851982 WLV851982:WLW851982 WBZ851982:WCA851982 VSD851982:VSE851982 VIH851982:VII851982 UYL851982:UYM851982 UOP851982:UOQ851982 UET851982:UEU851982 TUX851982:TUY851982 TLB851982:TLC851982 TBF851982:TBG851982 SRJ851982:SRK851982 SHN851982:SHO851982 RXR851982:RXS851982 RNV851982:RNW851982 RDZ851982:REA851982 QUD851982:QUE851982 QKH851982:QKI851982 QAL851982:QAM851982 PQP851982:PQQ851982 PGT851982:PGU851982 OWX851982:OWY851982 ONB851982:ONC851982 ODF851982:ODG851982 NTJ851982:NTK851982 NJN851982:NJO851982 MZR851982:MZS851982 MPV851982:MPW851982 MFZ851982:MGA851982 LWD851982:LWE851982 LMH851982:LMI851982 LCL851982:LCM851982 KSP851982:KSQ851982 KIT851982:KIU851982 JYX851982:JYY851982 JPB851982:JPC851982 JFF851982:JFG851982 IVJ851982:IVK851982 ILN851982:ILO851982 IBR851982:IBS851982 HRV851982:HRW851982 HHZ851982:HIA851982 GYD851982:GYE851982 GOH851982:GOI851982 GEL851982:GEM851982 FUP851982:FUQ851982 FKT851982:FKU851982 FAX851982:FAY851982 ERB851982:ERC851982 EHF851982:EHG851982 DXJ851982:DXK851982 DNN851982:DNO851982 DDR851982:DDS851982 CTV851982:CTW851982 CJZ851982:CKA851982 CAD851982:CAE851982 BQH851982:BQI851982 BGL851982:BGM851982 AWP851982:AWQ851982 AMT851982:AMU851982 ACX851982:ACY851982 TB851982:TC851982 JF851982:JG851982 M851982:N851982 WVR786446:WVS786446 WLV786446:WLW786446 WBZ786446:WCA786446 VSD786446:VSE786446 VIH786446:VII786446 UYL786446:UYM786446 UOP786446:UOQ786446 UET786446:UEU786446 TUX786446:TUY786446 TLB786446:TLC786446 TBF786446:TBG786446 SRJ786446:SRK786446 SHN786446:SHO786446 RXR786446:RXS786446 RNV786446:RNW786446 RDZ786446:REA786446 QUD786446:QUE786446 QKH786446:QKI786446 QAL786446:QAM786446 PQP786446:PQQ786446 PGT786446:PGU786446 OWX786446:OWY786446 ONB786446:ONC786446 ODF786446:ODG786446 NTJ786446:NTK786446 NJN786446:NJO786446 MZR786446:MZS786446 MPV786446:MPW786446 MFZ786446:MGA786446 LWD786446:LWE786446 LMH786446:LMI786446 LCL786446:LCM786446 KSP786446:KSQ786446 KIT786446:KIU786446 JYX786446:JYY786446 JPB786446:JPC786446 JFF786446:JFG786446 IVJ786446:IVK786446 ILN786446:ILO786446 IBR786446:IBS786446 HRV786446:HRW786446 HHZ786446:HIA786446 GYD786446:GYE786446 GOH786446:GOI786446 GEL786446:GEM786446 FUP786446:FUQ786446 FKT786446:FKU786446 FAX786446:FAY786446 ERB786446:ERC786446 EHF786446:EHG786446 DXJ786446:DXK786446 DNN786446:DNO786446 DDR786446:DDS786446 CTV786446:CTW786446 CJZ786446:CKA786446 CAD786446:CAE786446 BQH786446:BQI786446 BGL786446:BGM786446 AWP786446:AWQ786446 AMT786446:AMU786446 ACX786446:ACY786446 TB786446:TC786446 JF786446:JG786446 M786446:N786446 WVR720910:WVS720910 WLV720910:WLW720910 WBZ720910:WCA720910 VSD720910:VSE720910 VIH720910:VII720910 UYL720910:UYM720910 UOP720910:UOQ720910 UET720910:UEU720910 TUX720910:TUY720910 TLB720910:TLC720910 TBF720910:TBG720910 SRJ720910:SRK720910 SHN720910:SHO720910 RXR720910:RXS720910 RNV720910:RNW720910 RDZ720910:REA720910 QUD720910:QUE720910 QKH720910:QKI720910 QAL720910:QAM720910 PQP720910:PQQ720910 PGT720910:PGU720910 OWX720910:OWY720910 ONB720910:ONC720910 ODF720910:ODG720910 NTJ720910:NTK720910 NJN720910:NJO720910 MZR720910:MZS720910 MPV720910:MPW720910 MFZ720910:MGA720910 LWD720910:LWE720910 LMH720910:LMI720910 LCL720910:LCM720910 KSP720910:KSQ720910 KIT720910:KIU720910 JYX720910:JYY720910 JPB720910:JPC720910 JFF720910:JFG720910 IVJ720910:IVK720910 ILN720910:ILO720910 IBR720910:IBS720910 HRV720910:HRW720910 HHZ720910:HIA720910 GYD720910:GYE720910 GOH720910:GOI720910 GEL720910:GEM720910 FUP720910:FUQ720910 FKT720910:FKU720910 FAX720910:FAY720910 ERB720910:ERC720910 EHF720910:EHG720910 DXJ720910:DXK720910 DNN720910:DNO720910 DDR720910:DDS720910 CTV720910:CTW720910 CJZ720910:CKA720910 CAD720910:CAE720910 BQH720910:BQI720910 BGL720910:BGM720910 AWP720910:AWQ720910 AMT720910:AMU720910 ACX720910:ACY720910 TB720910:TC720910 JF720910:JG720910 M720910:N720910 WVR655374:WVS655374 WLV655374:WLW655374 WBZ655374:WCA655374 VSD655374:VSE655374 VIH655374:VII655374 UYL655374:UYM655374 UOP655374:UOQ655374 UET655374:UEU655374 TUX655374:TUY655374 TLB655374:TLC655374 TBF655374:TBG655374 SRJ655374:SRK655374 SHN655374:SHO655374 RXR655374:RXS655374 RNV655374:RNW655374 RDZ655374:REA655374 QUD655374:QUE655374 QKH655374:QKI655374 QAL655374:QAM655374 PQP655374:PQQ655374 PGT655374:PGU655374 OWX655374:OWY655374 ONB655374:ONC655374 ODF655374:ODG655374 NTJ655374:NTK655374 NJN655374:NJO655374 MZR655374:MZS655374 MPV655374:MPW655374 MFZ655374:MGA655374 LWD655374:LWE655374 LMH655374:LMI655374 LCL655374:LCM655374 KSP655374:KSQ655374 KIT655374:KIU655374 JYX655374:JYY655374 JPB655374:JPC655374 JFF655374:JFG655374 IVJ655374:IVK655374 ILN655374:ILO655374 IBR655374:IBS655374 HRV655374:HRW655374 HHZ655374:HIA655374 GYD655374:GYE655374 GOH655374:GOI655374 GEL655374:GEM655374 FUP655374:FUQ655374 FKT655374:FKU655374 FAX655374:FAY655374 ERB655374:ERC655374 EHF655374:EHG655374 DXJ655374:DXK655374 DNN655374:DNO655374 DDR655374:DDS655374 CTV655374:CTW655374 CJZ655374:CKA655374 CAD655374:CAE655374 BQH655374:BQI655374 BGL655374:BGM655374 AWP655374:AWQ655374 AMT655374:AMU655374 ACX655374:ACY655374 TB655374:TC655374 JF655374:JG655374 M655374:N655374 WVR589838:WVS589838 WLV589838:WLW589838 WBZ589838:WCA589838 VSD589838:VSE589838 VIH589838:VII589838 UYL589838:UYM589838 UOP589838:UOQ589838 UET589838:UEU589838 TUX589838:TUY589838 TLB589838:TLC589838 TBF589838:TBG589838 SRJ589838:SRK589838 SHN589838:SHO589838 RXR589838:RXS589838 RNV589838:RNW589838 RDZ589838:REA589838 QUD589838:QUE589838 QKH589838:QKI589838 QAL589838:QAM589838 PQP589838:PQQ589838 PGT589838:PGU589838 OWX589838:OWY589838 ONB589838:ONC589838 ODF589838:ODG589838 NTJ589838:NTK589838 NJN589838:NJO589838 MZR589838:MZS589838 MPV589838:MPW589838 MFZ589838:MGA589838 LWD589838:LWE589838 LMH589838:LMI589838 LCL589838:LCM589838 KSP589838:KSQ589838 KIT589838:KIU589838 JYX589838:JYY589838 JPB589838:JPC589838 JFF589838:JFG589838 IVJ589838:IVK589838 ILN589838:ILO589838 IBR589838:IBS589838 HRV589838:HRW589838 HHZ589838:HIA589838 GYD589838:GYE589838 GOH589838:GOI589838 GEL589838:GEM589838 FUP589838:FUQ589838 FKT589838:FKU589838 FAX589838:FAY589838 ERB589838:ERC589838 EHF589838:EHG589838 DXJ589838:DXK589838 DNN589838:DNO589838 DDR589838:DDS589838 CTV589838:CTW589838 CJZ589838:CKA589838 CAD589838:CAE589838 BQH589838:BQI589838 BGL589838:BGM589838 AWP589838:AWQ589838 AMT589838:AMU589838 ACX589838:ACY589838 TB589838:TC589838 JF589838:JG589838 M589838:N589838 WVR524302:WVS524302 WLV524302:WLW524302 WBZ524302:WCA524302 VSD524302:VSE524302 VIH524302:VII524302 UYL524302:UYM524302 UOP524302:UOQ524302 UET524302:UEU524302 TUX524302:TUY524302 TLB524302:TLC524302 TBF524302:TBG524302 SRJ524302:SRK524302 SHN524302:SHO524302 RXR524302:RXS524302 RNV524302:RNW524302 RDZ524302:REA524302 QUD524302:QUE524302 QKH524302:QKI524302 QAL524302:QAM524302 PQP524302:PQQ524302 PGT524302:PGU524302 OWX524302:OWY524302 ONB524302:ONC524302 ODF524302:ODG524302 NTJ524302:NTK524302 NJN524302:NJO524302 MZR524302:MZS524302 MPV524302:MPW524302 MFZ524302:MGA524302 LWD524302:LWE524302 LMH524302:LMI524302 LCL524302:LCM524302 KSP524302:KSQ524302 KIT524302:KIU524302 JYX524302:JYY524302 JPB524302:JPC524302 JFF524302:JFG524302 IVJ524302:IVK524302 ILN524302:ILO524302 IBR524302:IBS524302 HRV524302:HRW524302 HHZ524302:HIA524302 GYD524302:GYE524302 GOH524302:GOI524302 GEL524302:GEM524302 FUP524302:FUQ524302 FKT524302:FKU524302 FAX524302:FAY524302 ERB524302:ERC524302 EHF524302:EHG524302 DXJ524302:DXK524302 DNN524302:DNO524302 DDR524302:DDS524302 CTV524302:CTW524302 CJZ524302:CKA524302 CAD524302:CAE524302 BQH524302:BQI524302 BGL524302:BGM524302 AWP524302:AWQ524302 AMT524302:AMU524302 ACX524302:ACY524302 TB524302:TC524302 JF524302:JG524302 M524302:N524302 WVR458766:WVS458766 WLV458766:WLW458766 WBZ458766:WCA458766 VSD458766:VSE458766 VIH458766:VII458766 UYL458766:UYM458766 UOP458766:UOQ458766 UET458766:UEU458766 TUX458766:TUY458766 TLB458766:TLC458766 TBF458766:TBG458766 SRJ458766:SRK458766 SHN458766:SHO458766 RXR458766:RXS458766 RNV458766:RNW458766 RDZ458766:REA458766 QUD458766:QUE458766 QKH458766:QKI458766 QAL458766:QAM458766 PQP458766:PQQ458766 PGT458766:PGU458766 OWX458766:OWY458766 ONB458766:ONC458766 ODF458766:ODG458766 NTJ458766:NTK458766 NJN458766:NJO458766 MZR458766:MZS458766 MPV458766:MPW458766 MFZ458766:MGA458766 LWD458766:LWE458766 LMH458766:LMI458766 LCL458766:LCM458766 KSP458766:KSQ458766 KIT458766:KIU458766 JYX458766:JYY458766 JPB458766:JPC458766 JFF458766:JFG458766 IVJ458766:IVK458766 ILN458766:ILO458766 IBR458766:IBS458766 HRV458766:HRW458766 HHZ458766:HIA458766 GYD458766:GYE458766 GOH458766:GOI458766 GEL458766:GEM458766 FUP458766:FUQ458766 FKT458766:FKU458766 FAX458766:FAY458766 ERB458766:ERC458766 EHF458766:EHG458766 DXJ458766:DXK458766 DNN458766:DNO458766 DDR458766:DDS458766 CTV458766:CTW458766 CJZ458766:CKA458766 CAD458766:CAE458766 BQH458766:BQI458766 BGL458766:BGM458766 AWP458766:AWQ458766 AMT458766:AMU458766 ACX458766:ACY458766 TB458766:TC458766 JF458766:JG458766 M458766:N458766 WVR393230:WVS393230 WLV393230:WLW393230 WBZ393230:WCA393230 VSD393230:VSE393230 VIH393230:VII393230 UYL393230:UYM393230 UOP393230:UOQ393230 UET393230:UEU393230 TUX393230:TUY393230 TLB393230:TLC393230 TBF393230:TBG393230 SRJ393230:SRK393230 SHN393230:SHO393230 RXR393230:RXS393230 RNV393230:RNW393230 RDZ393230:REA393230 QUD393230:QUE393230 QKH393230:QKI393230 QAL393230:QAM393230 PQP393230:PQQ393230 PGT393230:PGU393230 OWX393230:OWY393230 ONB393230:ONC393230 ODF393230:ODG393230 NTJ393230:NTK393230 NJN393230:NJO393230 MZR393230:MZS393230 MPV393230:MPW393230 MFZ393230:MGA393230 LWD393230:LWE393230 LMH393230:LMI393230 LCL393230:LCM393230 KSP393230:KSQ393230 KIT393230:KIU393230 JYX393230:JYY393230 JPB393230:JPC393230 JFF393230:JFG393230 IVJ393230:IVK393230 ILN393230:ILO393230 IBR393230:IBS393230 HRV393230:HRW393230 HHZ393230:HIA393230 GYD393230:GYE393230 GOH393230:GOI393230 GEL393230:GEM393230 FUP393230:FUQ393230 FKT393230:FKU393230 FAX393230:FAY393230 ERB393230:ERC393230 EHF393230:EHG393230 DXJ393230:DXK393230 DNN393230:DNO393230 DDR393230:DDS393230 CTV393230:CTW393230 CJZ393230:CKA393230 CAD393230:CAE393230 BQH393230:BQI393230 BGL393230:BGM393230 AWP393230:AWQ393230 AMT393230:AMU393230 ACX393230:ACY393230 TB393230:TC393230 JF393230:JG393230 M393230:N393230 WVR327694:WVS327694 WLV327694:WLW327694 WBZ327694:WCA327694 VSD327694:VSE327694 VIH327694:VII327694 UYL327694:UYM327694 UOP327694:UOQ327694 UET327694:UEU327694 TUX327694:TUY327694 TLB327694:TLC327694 TBF327694:TBG327694 SRJ327694:SRK327694 SHN327694:SHO327694 RXR327694:RXS327694 RNV327694:RNW327694 RDZ327694:REA327694 QUD327694:QUE327694 QKH327694:QKI327694 QAL327694:QAM327694 PQP327694:PQQ327694 PGT327694:PGU327694 OWX327694:OWY327694 ONB327694:ONC327694 ODF327694:ODG327694 NTJ327694:NTK327694 NJN327694:NJO327694 MZR327694:MZS327694 MPV327694:MPW327694 MFZ327694:MGA327694 LWD327694:LWE327694 LMH327694:LMI327694 LCL327694:LCM327694 KSP327694:KSQ327694 KIT327694:KIU327694 JYX327694:JYY327694 JPB327694:JPC327694 JFF327694:JFG327694 IVJ327694:IVK327694 ILN327694:ILO327694 IBR327694:IBS327694 HRV327694:HRW327694 HHZ327694:HIA327694 GYD327694:GYE327694 GOH327694:GOI327694 GEL327694:GEM327694 FUP327694:FUQ327694 FKT327694:FKU327694 FAX327694:FAY327694 ERB327694:ERC327694 EHF327694:EHG327694 DXJ327694:DXK327694 DNN327694:DNO327694 DDR327694:DDS327694 CTV327694:CTW327694 CJZ327694:CKA327694 CAD327694:CAE327694 BQH327694:BQI327694 BGL327694:BGM327694 AWP327694:AWQ327694 AMT327694:AMU327694 ACX327694:ACY327694 TB327694:TC327694 JF327694:JG327694 M327694:N327694 WVR262158:WVS262158 WLV262158:WLW262158 WBZ262158:WCA262158 VSD262158:VSE262158 VIH262158:VII262158 UYL262158:UYM262158 UOP262158:UOQ262158 UET262158:UEU262158 TUX262158:TUY262158 TLB262158:TLC262158 TBF262158:TBG262158 SRJ262158:SRK262158 SHN262158:SHO262158 RXR262158:RXS262158 RNV262158:RNW262158 RDZ262158:REA262158 QUD262158:QUE262158 QKH262158:QKI262158 QAL262158:QAM262158 PQP262158:PQQ262158 PGT262158:PGU262158 OWX262158:OWY262158 ONB262158:ONC262158 ODF262158:ODG262158 NTJ262158:NTK262158 NJN262158:NJO262158 MZR262158:MZS262158 MPV262158:MPW262158 MFZ262158:MGA262158 LWD262158:LWE262158 LMH262158:LMI262158 LCL262158:LCM262158 KSP262158:KSQ262158 KIT262158:KIU262158 JYX262158:JYY262158 JPB262158:JPC262158 JFF262158:JFG262158 IVJ262158:IVK262158 ILN262158:ILO262158 IBR262158:IBS262158 HRV262158:HRW262158 HHZ262158:HIA262158 GYD262158:GYE262158 GOH262158:GOI262158 GEL262158:GEM262158 FUP262158:FUQ262158 FKT262158:FKU262158 FAX262158:FAY262158 ERB262158:ERC262158 EHF262158:EHG262158 DXJ262158:DXK262158 DNN262158:DNO262158 DDR262158:DDS262158 CTV262158:CTW262158 CJZ262158:CKA262158 CAD262158:CAE262158 BQH262158:BQI262158 BGL262158:BGM262158 AWP262158:AWQ262158 AMT262158:AMU262158 ACX262158:ACY262158 TB262158:TC262158 JF262158:JG262158 M262158:N262158 WVR196622:WVS196622 WLV196622:WLW196622 WBZ196622:WCA196622 VSD196622:VSE196622 VIH196622:VII196622 UYL196622:UYM196622 UOP196622:UOQ196622 UET196622:UEU196622 TUX196622:TUY196622 TLB196622:TLC196622 TBF196622:TBG196622 SRJ196622:SRK196622 SHN196622:SHO196622 RXR196622:RXS196622 RNV196622:RNW196622 RDZ196622:REA196622 QUD196622:QUE196622 QKH196622:QKI196622 QAL196622:QAM196622 PQP196622:PQQ196622 PGT196622:PGU196622 OWX196622:OWY196622 ONB196622:ONC196622 ODF196622:ODG196622 NTJ196622:NTK196622 NJN196622:NJO196622 MZR196622:MZS196622 MPV196622:MPW196622 MFZ196622:MGA196622 LWD196622:LWE196622 LMH196622:LMI196622 LCL196622:LCM196622 KSP196622:KSQ196622 KIT196622:KIU196622 JYX196622:JYY196622 JPB196622:JPC196622 JFF196622:JFG196622 IVJ196622:IVK196622 ILN196622:ILO196622 IBR196622:IBS196622 HRV196622:HRW196622 HHZ196622:HIA196622 GYD196622:GYE196622 GOH196622:GOI196622 GEL196622:GEM196622 FUP196622:FUQ196622 FKT196622:FKU196622 FAX196622:FAY196622 ERB196622:ERC196622 EHF196622:EHG196622 DXJ196622:DXK196622 DNN196622:DNO196622 DDR196622:DDS196622 CTV196622:CTW196622 CJZ196622:CKA196622 CAD196622:CAE196622 BQH196622:BQI196622 BGL196622:BGM196622 AWP196622:AWQ196622 AMT196622:AMU196622 ACX196622:ACY196622 TB196622:TC196622 JF196622:JG196622 M196622:N196622 WVR131086:WVS131086 WLV131086:WLW131086 WBZ131086:WCA131086 VSD131086:VSE131086 VIH131086:VII131086 UYL131086:UYM131086 UOP131086:UOQ131086 UET131086:UEU131086 TUX131086:TUY131086 TLB131086:TLC131086 TBF131086:TBG131086 SRJ131086:SRK131086 SHN131086:SHO131086 RXR131086:RXS131086 RNV131086:RNW131086 RDZ131086:REA131086 QUD131086:QUE131086 QKH131086:QKI131086 QAL131086:QAM131086 PQP131086:PQQ131086 PGT131086:PGU131086 OWX131086:OWY131086 ONB131086:ONC131086 ODF131086:ODG131086 NTJ131086:NTK131086 NJN131086:NJO131086 MZR131086:MZS131086 MPV131086:MPW131086 MFZ131086:MGA131086 LWD131086:LWE131086 LMH131086:LMI131086 LCL131086:LCM131086 KSP131086:KSQ131086 KIT131086:KIU131086 JYX131086:JYY131086 JPB131086:JPC131086 JFF131086:JFG131086 IVJ131086:IVK131086 ILN131086:ILO131086 IBR131086:IBS131086 HRV131086:HRW131086 HHZ131086:HIA131086 GYD131086:GYE131086 GOH131086:GOI131086 GEL131086:GEM131086 FUP131086:FUQ131086 FKT131086:FKU131086 FAX131086:FAY131086 ERB131086:ERC131086 EHF131086:EHG131086 DXJ131086:DXK131086 DNN131086:DNO131086 DDR131086:DDS131086 CTV131086:CTW131086 CJZ131086:CKA131086 CAD131086:CAE131086 BQH131086:BQI131086 BGL131086:BGM131086 AWP131086:AWQ131086 AMT131086:AMU131086 ACX131086:ACY131086 TB131086:TC131086 JF131086:JG131086 M131086:N131086 WVR65550:WVS65550 WLV65550:WLW65550 WBZ65550:WCA65550 VSD65550:VSE65550 VIH65550:VII65550 UYL65550:UYM65550 UOP65550:UOQ65550 UET65550:UEU65550 TUX65550:TUY65550 TLB65550:TLC65550 TBF65550:TBG65550 SRJ65550:SRK65550 SHN65550:SHO65550 RXR65550:RXS65550 RNV65550:RNW65550 RDZ65550:REA65550 QUD65550:QUE65550 QKH65550:QKI65550 QAL65550:QAM65550 PQP65550:PQQ65550 PGT65550:PGU65550 OWX65550:OWY65550 ONB65550:ONC65550 ODF65550:ODG65550 NTJ65550:NTK65550 NJN65550:NJO65550 MZR65550:MZS65550 MPV65550:MPW65550 MFZ65550:MGA65550 LWD65550:LWE65550 LMH65550:LMI65550 LCL65550:LCM65550 KSP65550:KSQ65550 KIT65550:KIU65550 JYX65550:JYY65550 JPB65550:JPC65550 JFF65550:JFG65550 IVJ65550:IVK65550 ILN65550:ILO65550 IBR65550:IBS65550 HRV65550:HRW65550 HHZ65550:HIA65550 GYD65550:GYE65550 GOH65550:GOI65550 GEL65550:GEM65550 FUP65550:FUQ65550 FKT65550:FKU65550 FAX65550:FAY65550 ERB65550:ERC65550 EHF65550:EHG65550 DXJ65550:DXK65550 DNN65550:DNO65550 DDR65550:DDS65550 CTV65550:CTW65550 CJZ65550:CKA65550 CAD65550:CAE65550 BQH65550:BQI65550 BGL65550:BGM65550 AWP65550:AWQ65550 AMT65550:AMU65550 ACX65550:ACY65550 TB65550:TC65550 JF65550:JG65550 M65550:N65550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xr:uid="{6C7C05A2-9DA0-43A2-BBE2-843352FE0037}">
      <formula1>$AV$24:$AV$29</formula1>
    </dataValidation>
    <dataValidation type="list" allowBlank="1" showInputMessage="1" showErrorMessage="1" sqref="WWC983062:WWE983063 WMG983062:WMI983063 WCK983062:WCM983063 VSO983062:VSQ983063 VIS983062:VIU983063 UYW983062:UYY983063 UPA983062:UPC983063 UFE983062:UFG983063 TVI983062:TVK983063 TLM983062:TLO983063 TBQ983062:TBS983063 SRU983062:SRW983063 SHY983062:SIA983063 RYC983062:RYE983063 ROG983062:ROI983063 REK983062:REM983063 QUO983062:QUQ983063 QKS983062:QKU983063 QAW983062:QAY983063 PRA983062:PRC983063 PHE983062:PHG983063 OXI983062:OXK983063 ONM983062:ONO983063 ODQ983062:ODS983063 NTU983062:NTW983063 NJY983062:NKA983063 NAC983062:NAE983063 MQG983062:MQI983063 MGK983062:MGM983063 LWO983062:LWQ983063 LMS983062:LMU983063 LCW983062:LCY983063 KTA983062:KTC983063 KJE983062:KJG983063 JZI983062:JZK983063 JPM983062:JPO983063 JFQ983062:JFS983063 IVU983062:IVW983063 ILY983062:IMA983063 ICC983062:ICE983063 HSG983062:HSI983063 HIK983062:HIM983063 GYO983062:GYQ983063 GOS983062:GOU983063 GEW983062:GEY983063 FVA983062:FVC983063 FLE983062:FLG983063 FBI983062:FBK983063 ERM983062:ERO983063 EHQ983062:EHS983063 DXU983062:DXW983063 DNY983062:DOA983063 DEC983062:DEE983063 CUG983062:CUI983063 CKK983062:CKM983063 CAO983062:CAQ983063 BQS983062:BQU983063 BGW983062:BGY983063 AXA983062:AXC983063 ANE983062:ANG983063 ADI983062:ADK983063 TM983062:TO983063 JQ983062:JS983063 X983062:Z983063 WWC917526:WWE917527 WMG917526:WMI917527 WCK917526:WCM917527 VSO917526:VSQ917527 VIS917526:VIU917527 UYW917526:UYY917527 UPA917526:UPC917527 UFE917526:UFG917527 TVI917526:TVK917527 TLM917526:TLO917527 TBQ917526:TBS917527 SRU917526:SRW917527 SHY917526:SIA917527 RYC917526:RYE917527 ROG917526:ROI917527 REK917526:REM917527 QUO917526:QUQ917527 QKS917526:QKU917527 QAW917526:QAY917527 PRA917526:PRC917527 PHE917526:PHG917527 OXI917526:OXK917527 ONM917526:ONO917527 ODQ917526:ODS917527 NTU917526:NTW917527 NJY917526:NKA917527 NAC917526:NAE917527 MQG917526:MQI917527 MGK917526:MGM917527 LWO917526:LWQ917527 LMS917526:LMU917527 LCW917526:LCY917527 KTA917526:KTC917527 KJE917526:KJG917527 JZI917526:JZK917527 JPM917526:JPO917527 JFQ917526:JFS917527 IVU917526:IVW917527 ILY917526:IMA917527 ICC917526:ICE917527 HSG917526:HSI917527 HIK917526:HIM917527 GYO917526:GYQ917527 GOS917526:GOU917527 GEW917526:GEY917527 FVA917526:FVC917527 FLE917526:FLG917527 FBI917526:FBK917527 ERM917526:ERO917527 EHQ917526:EHS917527 DXU917526:DXW917527 DNY917526:DOA917527 DEC917526:DEE917527 CUG917526:CUI917527 CKK917526:CKM917527 CAO917526:CAQ917527 BQS917526:BQU917527 BGW917526:BGY917527 AXA917526:AXC917527 ANE917526:ANG917527 ADI917526:ADK917527 TM917526:TO917527 JQ917526:JS917527 X917526:Z917527 WWC851990:WWE851991 WMG851990:WMI851991 WCK851990:WCM851991 VSO851990:VSQ851991 VIS851990:VIU851991 UYW851990:UYY851991 UPA851990:UPC851991 UFE851990:UFG851991 TVI851990:TVK851991 TLM851990:TLO851991 TBQ851990:TBS851991 SRU851990:SRW851991 SHY851990:SIA851991 RYC851990:RYE851991 ROG851990:ROI851991 REK851990:REM851991 QUO851990:QUQ851991 QKS851990:QKU851991 QAW851990:QAY851991 PRA851990:PRC851991 PHE851990:PHG851991 OXI851990:OXK851991 ONM851990:ONO851991 ODQ851990:ODS851991 NTU851990:NTW851991 NJY851990:NKA851991 NAC851990:NAE851991 MQG851990:MQI851991 MGK851990:MGM851991 LWO851990:LWQ851991 LMS851990:LMU851991 LCW851990:LCY851991 KTA851990:KTC851991 KJE851990:KJG851991 JZI851990:JZK851991 JPM851990:JPO851991 JFQ851990:JFS851991 IVU851990:IVW851991 ILY851990:IMA851991 ICC851990:ICE851991 HSG851990:HSI851991 HIK851990:HIM851991 GYO851990:GYQ851991 GOS851990:GOU851991 GEW851990:GEY851991 FVA851990:FVC851991 FLE851990:FLG851991 FBI851990:FBK851991 ERM851990:ERO851991 EHQ851990:EHS851991 DXU851990:DXW851991 DNY851990:DOA851991 DEC851990:DEE851991 CUG851990:CUI851991 CKK851990:CKM851991 CAO851990:CAQ851991 BQS851990:BQU851991 BGW851990:BGY851991 AXA851990:AXC851991 ANE851990:ANG851991 ADI851990:ADK851991 TM851990:TO851991 JQ851990:JS851991 X851990:Z851991 WWC786454:WWE786455 WMG786454:WMI786455 WCK786454:WCM786455 VSO786454:VSQ786455 VIS786454:VIU786455 UYW786454:UYY786455 UPA786454:UPC786455 UFE786454:UFG786455 TVI786454:TVK786455 TLM786454:TLO786455 TBQ786454:TBS786455 SRU786454:SRW786455 SHY786454:SIA786455 RYC786454:RYE786455 ROG786454:ROI786455 REK786454:REM786455 QUO786454:QUQ786455 QKS786454:QKU786455 QAW786454:QAY786455 PRA786454:PRC786455 PHE786454:PHG786455 OXI786454:OXK786455 ONM786454:ONO786455 ODQ786454:ODS786455 NTU786454:NTW786455 NJY786454:NKA786455 NAC786454:NAE786455 MQG786454:MQI786455 MGK786454:MGM786455 LWO786454:LWQ786455 LMS786454:LMU786455 LCW786454:LCY786455 KTA786454:KTC786455 KJE786454:KJG786455 JZI786454:JZK786455 JPM786454:JPO786455 JFQ786454:JFS786455 IVU786454:IVW786455 ILY786454:IMA786455 ICC786454:ICE786455 HSG786454:HSI786455 HIK786454:HIM786455 GYO786454:GYQ786455 GOS786454:GOU786455 GEW786454:GEY786455 FVA786454:FVC786455 FLE786454:FLG786455 FBI786454:FBK786455 ERM786454:ERO786455 EHQ786454:EHS786455 DXU786454:DXW786455 DNY786454:DOA786455 DEC786454:DEE786455 CUG786454:CUI786455 CKK786454:CKM786455 CAO786454:CAQ786455 BQS786454:BQU786455 BGW786454:BGY786455 AXA786454:AXC786455 ANE786454:ANG786455 ADI786454:ADK786455 TM786454:TO786455 JQ786454:JS786455 X786454:Z786455 WWC720918:WWE720919 WMG720918:WMI720919 WCK720918:WCM720919 VSO720918:VSQ720919 VIS720918:VIU720919 UYW720918:UYY720919 UPA720918:UPC720919 UFE720918:UFG720919 TVI720918:TVK720919 TLM720918:TLO720919 TBQ720918:TBS720919 SRU720918:SRW720919 SHY720918:SIA720919 RYC720918:RYE720919 ROG720918:ROI720919 REK720918:REM720919 QUO720918:QUQ720919 QKS720918:QKU720919 QAW720918:QAY720919 PRA720918:PRC720919 PHE720918:PHG720919 OXI720918:OXK720919 ONM720918:ONO720919 ODQ720918:ODS720919 NTU720918:NTW720919 NJY720918:NKA720919 NAC720918:NAE720919 MQG720918:MQI720919 MGK720918:MGM720919 LWO720918:LWQ720919 LMS720918:LMU720919 LCW720918:LCY720919 KTA720918:KTC720919 KJE720918:KJG720919 JZI720918:JZK720919 JPM720918:JPO720919 JFQ720918:JFS720919 IVU720918:IVW720919 ILY720918:IMA720919 ICC720918:ICE720919 HSG720918:HSI720919 HIK720918:HIM720919 GYO720918:GYQ720919 GOS720918:GOU720919 GEW720918:GEY720919 FVA720918:FVC720919 FLE720918:FLG720919 FBI720918:FBK720919 ERM720918:ERO720919 EHQ720918:EHS720919 DXU720918:DXW720919 DNY720918:DOA720919 DEC720918:DEE720919 CUG720918:CUI720919 CKK720918:CKM720919 CAO720918:CAQ720919 BQS720918:BQU720919 BGW720918:BGY720919 AXA720918:AXC720919 ANE720918:ANG720919 ADI720918:ADK720919 TM720918:TO720919 JQ720918:JS720919 X720918:Z720919 WWC655382:WWE655383 WMG655382:WMI655383 WCK655382:WCM655383 VSO655382:VSQ655383 VIS655382:VIU655383 UYW655382:UYY655383 UPA655382:UPC655383 UFE655382:UFG655383 TVI655382:TVK655383 TLM655382:TLO655383 TBQ655382:TBS655383 SRU655382:SRW655383 SHY655382:SIA655383 RYC655382:RYE655383 ROG655382:ROI655383 REK655382:REM655383 QUO655382:QUQ655383 QKS655382:QKU655383 QAW655382:QAY655383 PRA655382:PRC655383 PHE655382:PHG655383 OXI655382:OXK655383 ONM655382:ONO655383 ODQ655382:ODS655383 NTU655382:NTW655383 NJY655382:NKA655383 NAC655382:NAE655383 MQG655382:MQI655383 MGK655382:MGM655383 LWO655382:LWQ655383 LMS655382:LMU655383 LCW655382:LCY655383 KTA655382:KTC655383 KJE655382:KJG655383 JZI655382:JZK655383 JPM655382:JPO655383 JFQ655382:JFS655383 IVU655382:IVW655383 ILY655382:IMA655383 ICC655382:ICE655383 HSG655382:HSI655383 HIK655382:HIM655383 GYO655382:GYQ655383 GOS655382:GOU655383 GEW655382:GEY655383 FVA655382:FVC655383 FLE655382:FLG655383 FBI655382:FBK655383 ERM655382:ERO655383 EHQ655382:EHS655383 DXU655382:DXW655383 DNY655382:DOA655383 DEC655382:DEE655383 CUG655382:CUI655383 CKK655382:CKM655383 CAO655382:CAQ655383 BQS655382:BQU655383 BGW655382:BGY655383 AXA655382:AXC655383 ANE655382:ANG655383 ADI655382:ADK655383 TM655382:TO655383 JQ655382:JS655383 X655382:Z655383 WWC589846:WWE589847 WMG589846:WMI589847 WCK589846:WCM589847 VSO589846:VSQ589847 VIS589846:VIU589847 UYW589846:UYY589847 UPA589846:UPC589847 UFE589846:UFG589847 TVI589846:TVK589847 TLM589846:TLO589847 TBQ589846:TBS589847 SRU589846:SRW589847 SHY589846:SIA589847 RYC589846:RYE589847 ROG589846:ROI589847 REK589846:REM589847 QUO589846:QUQ589847 QKS589846:QKU589847 QAW589846:QAY589847 PRA589846:PRC589847 PHE589846:PHG589847 OXI589846:OXK589847 ONM589846:ONO589847 ODQ589846:ODS589847 NTU589846:NTW589847 NJY589846:NKA589847 NAC589846:NAE589847 MQG589846:MQI589847 MGK589846:MGM589847 LWO589846:LWQ589847 LMS589846:LMU589847 LCW589846:LCY589847 KTA589846:KTC589847 KJE589846:KJG589847 JZI589846:JZK589847 JPM589846:JPO589847 JFQ589846:JFS589847 IVU589846:IVW589847 ILY589846:IMA589847 ICC589846:ICE589847 HSG589846:HSI589847 HIK589846:HIM589847 GYO589846:GYQ589847 GOS589846:GOU589847 GEW589846:GEY589847 FVA589846:FVC589847 FLE589846:FLG589847 FBI589846:FBK589847 ERM589846:ERO589847 EHQ589846:EHS589847 DXU589846:DXW589847 DNY589846:DOA589847 DEC589846:DEE589847 CUG589846:CUI589847 CKK589846:CKM589847 CAO589846:CAQ589847 BQS589846:BQU589847 BGW589846:BGY589847 AXA589846:AXC589847 ANE589846:ANG589847 ADI589846:ADK589847 TM589846:TO589847 JQ589846:JS589847 X589846:Z589847 WWC524310:WWE524311 WMG524310:WMI524311 WCK524310:WCM524311 VSO524310:VSQ524311 VIS524310:VIU524311 UYW524310:UYY524311 UPA524310:UPC524311 UFE524310:UFG524311 TVI524310:TVK524311 TLM524310:TLO524311 TBQ524310:TBS524311 SRU524310:SRW524311 SHY524310:SIA524311 RYC524310:RYE524311 ROG524310:ROI524311 REK524310:REM524311 QUO524310:QUQ524311 QKS524310:QKU524311 QAW524310:QAY524311 PRA524310:PRC524311 PHE524310:PHG524311 OXI524310:OXK524311 ONM524310:ONO524311 ODQ524310:ODS524311 NTU524310:NTW524311 NJY524310:NKA524311 NAC524310:NAE524311 MQG524310:MQI524311 MGK524310:MGM524311 LWO524310:LWQ524311 LMS524310:LMU524311 LCW524310:LCY524311 KTA524310:KTC524311 KJE524310:KJG524311 JZI524310:JZK524311 JPM524310:JPO524311 JFQ524310:JFS524311 IVU524310:IVW524311 ILY524310:IMA524311 ICC524310:ICE524311 HSG524310:HSI524311 HIK524310:HIM524311 GYO524310:GYQ524311 GOS524310:GOU524311 GEW524310:GEY524311 FVA524310:FVC524311 FLE524310:FLG524311 FBI524310:FBK524311 ERM524310:ERO524311 EHQ524310:EHS524311 DXU524310:DXW524311 DNY524310:DOA524311 DEC524310:DEE524311 CUG524310:CUI524311 CKK524310:CKM524311 CAO524310:CAQ524311 BQS524310:BQU524311 BGW524310:BGY524311 AXA524310:AXC524311 ANE524310:ANG524311 ADI524310:ADK524311 TM524310:TO524311 JQ524310:JS524311 X524310:Z524311 WWC458774:WWE458775 WMG458774:WMI458775 WCK458774:WCM458775 VSO458774:VSQ458775 VIS458774:VIU458775 UYW458774:UYY458775 UPA458774:UPC458775 UFE458774:UFG458775 TVI458774:TVK458775 TLM458774:TLO458775 TBQ458774:TBS458775 SRU458774:SRW458775 SHY458774:SIA458775 RYC458774:RYE458775 ROG458774:ROI458775 REK458774:REM458775 QUO458774:QUQ458775 QKS458774:QKU458775 QAW458774:QAY458775 PRA458774:PRC458775 PHE458774:PHG458775 OXI458774:OXK458775 ONM458774:ONO458775 ODQ458774:ODS458775 NTU458774:NTW458775 NJY458774:NKA458775 NAC458774:NAE458775 MQG458774:MQI458775 MGK458774:MGM458775 LWO458774:LWQ458775 LMS458774:LMU458775 LCW458774:LCY458775 KTA458774:KTC458775 KJE458774:KJG458775 JZI458774:JZK458775 JPM458774:JPO458775 JFQ458774:JFS458775 IVU458774:IVW458775 ILY458774:IMA458775 ICC458774:ICE458775 HSG458774:HSI458775 HIK458774:HIM458775 GYO458774:GYQ458775 GOS458774:GOU458775 GEW458774:GEY458775 FVA458774:FVC458775 FLE458774:FLG458775 FBI458774:FBK458775 ERM458774:ERO458775 EHQ458774:EHS458775 DXU458774:DXW458775 DNY458774:DOA458775 DEC458774:DEE458775 CUG458774:CUI458775 CKK458774:CKM458775 CAO458774:CAQ458775 BQS458774:BQU458775 BGW458774:BGY458775 AXA458774:AXC458775 ANE458774:ANG458775 ADI458774:ADK458775 TM458774:TO458775 JQ458774:JS458775 X458774:Z458775 WWC393238:WWE393239 WMG393238:WMI393239 WCK393238:WCM393239 VSO393238:VSQ393239 VIS393238:VIU393239 UYW393238:UYY393239 UPA393238:UPC393239 UFE393238:UFG393239 TVI393238:TVK393239 TLM393238:TLO393239 TBQ393238:TBS393239 SRU393238:SRW393239 SHY393238:SIA393239 RYC393238:RYE393239 ROG393238:ROI393239 REK393238:REM393239 QUO393238:QUQ393239 QKS393238:QKU393239 QAW393238:QAY393239 PRA393238:PRC393239 PHE393238:PHG393239 OXI393238:OXK393239 ONM393238:ONO393239 ODQ393238:ODS393239 NTU393238:NTW393239 NJY393238:NKA393239 NAC393238:NAE393239 MQG393238:MQI393239 MGK393238:MGM393239 LWO393238:LWQ393239 LMS393238:LMU393239 LCW393238:LCY393239 KTA393238:KTC393239 KJE393238:KJG393239 JZI393238:JZK393239 JPM393238:JPO393239 JFQ393238:JFS393239 IVU393238:IVW393239 ILY393238:IMA393239 ICC393238:ICE393239 HSG393238:HSI393239 HIK393238:HIM393239 GYO393238:GYQ393239 GOS393238:GOU393239 GEW393238:GEY393239 FVA393238:FVC393239 FLE393238:FLG393239 FBI393238:FBK393239 ERM393238:ERO393239 EHQ393238:EHS393239 DXU393238:DXW393239 DNY393238:DOA393239 DEC393238:DEE393239 CUG393238:CUI393239 CKK393238:CKM393239 CAO393238:CAQ393239 BQS393238:BQU393239 BGW393238:BGY393239 AXA393238:AXC393239 ANE393238:ANG393239 ADI393238:ADK393239 TM393238:TO393239 JQ393238:JS393239 X393238:Z393239 WWC327702:WWE327703 WMG327702:WMI327703 WCK327702:WCM327703 VSO327702:VSQ327703 VIS327702:VIU327703 UYW327702:UYY327703 UPA327702:UPC327703 UFE327702:UFG327703 TVI327702:TVK327703 TLM327702:TLO327703 TBQ327702:TBS327703 SRU327702:SRW327703 SHY327702:SIA327703 RYC327702:RYE327703 ROG327702:ROI327703 REK327702:REM327703 QUO327702:QUQ327703 QKS327702:QKU327703 QAW327702:QAY327703 PRA327702:PRC327703 PHE327702:PHG327703 OXI327702:OXK327703 ONM327702:ONO327703 ODQ327702:ODS327703 NTU327702:NTW327703 NJY327702:NKA327703 NAC327702:NAE327703 MQG327702:MQI327703 MGK327702:MGM327703 LWO327702:LWQ327703 LMS327702:LMU327703 LCW327702:LCY327703 KTA327702:KTC327703 KJE327702:KJG327703 JZI327702:JZK327703 JPM327702:JPO327703 JFQ327702:JFS327703 IVU327702:IVW327703 ILY327702:IMA327703 ICC327702:ICE327703 HSG327702:HSI327703 HIK327702:HIM327703 GYO327702:GYQ327703 GOS327702:GOU327703 GEW327702:GEY327703 FVA327702:FVC327703 FLE327702:FLG327703 FBI327702:FBK327703 ERM327702:ERO327703 EHQ327702:EHS327703 DXU327702:DXW327703 DNY327702:DOA327703 DEC327702:DEE327703 CUG327702:CUI327703 CKK327702:CKM327703 CAO327702:CAQ327703 BQS327702:BQU327703 BGW327702:BGY327703 AXA327702:AXC327703 ANE327702:ANG327703 ADI327702:ADK327703 TM327702:TO327703 JQ327702:JS327703 X327702:Z327703 WWC262166:WWE262167 WMG262166:WMI262167 WCK262166:WCM262167 VSO262166:VSQ262167 VIS262166:VIU262167 UYW262166:UYY262167 UPA262166:UPC262167 UFE262166:UFG262167 TVI262166:TVK262167 TLM262166:TLO262167 TBQ262166:TBS262167 SRU262166:SRW262167 SHY262166:SIA262167 RYC262166:RYE262167 ROG262166:ROI262167 REK262166:REM262167 QUO262166:QUQ262167 QKS262166:QKU262167 QAW262166:QAY262167 PRA262166:PRC262167 PHE262166:PHG262167 OXI262166:OXK262167 ONM262166:ONO262167 ODQ262166:ODS262167 NTU262166:NTW262167 NJY262166:NKA262167 NAC262166:NAE262167 MQG262166:MQI262167 MGK262166:MGM262167 LWO262166:LWQ262167 LMS262166:LMU262167 LCW262166:LCY262167 KTA262166:KTC262167 KJE262166:KJG262167 JZI262166:JZK262167 JPM262166:JPO262167 JFQ262166:JFS262167 IVU262166:IVW262167 ILY262166:IMA262167 ICC262166:ICE262167 HSG262166:HSI262167 HIK262166:HIM262167 GYO262166:GYQ262167 GOS262166:GOU262167 GEW262166:GEY262167 FVA262166:FVC262167 FLE262166:FLG262167 FBI262166:FBK262167 ERM262166:ERO262167 EHQ262166:EHS262167 DXU262166:DXW262167 DNY262166:DOA262167 DEC262166:DEE262167 CUG262166:CUI262167 CKK262166:CKM262167 CAO262166:CAQ262167 BQS262166:BQU262167 BGW262166:BGY262167 AXA262166:AXC262167 ANE262166:ANG262167 ADI262166:ADK262167 TM262166:TO262167 JQ262166:JS262167 X262166:Z262167 WWC196630:WWE196631 WMG196630:WMI196631 WCK196630:WCM196631 VSO196630:VSQ196631 VIS196630:VIU196631 UYW196630:UYY196631 UPA196630:UPC196631 UFE196630:UFG196631 TVI196630:TVK196631 TLM196630:TLO196631 TBQ196630:TBS196631 SRU196630:SRW196631 SHY196630:SIA196631 RYC196630:RYE196631 ROG196630:ROI196631 REK196630:REM196631 QUO196630:QUQ196631 QKS196630:QKU196631 QAW196630:QAY196631 PRA196630:PRC196631 PHE196630:PHG196631 OXI196630:OXK196631 ONM196630:ONO196631 ODQ196630:ODS196631 NTU196630:NTW196631 NJY196630:NKA196631 NAC196630:NAE196631 MQG196630:MQI196631 MGK196630:MGM196631 LWO196630:LWQ196631 LMS196630:LMU196631 LCW196630:LCY196631 KTA196630:KTC196631 KJE196630:KJG196631 JZI196630:JZK196631 JPM196630:JPO196631 JFQ196630:JFS196631 IVU196630:IVW196631 ILY196630:IMA196631 ICC196630:ICE196631 HSG196630:HSI196631 HIK196630:HIM196631 GYO196630:GYQ196631 GOS196630:GOU196631 GEW196630:GEY196631 FVA196630:FVC196631 FLE196630:FLG196631 FBI196630:FBK196631 ERM196630:ERO196631 EHQ196630:EHS196631 DXU196630:DXW196631 DNY196630:DOA196631 DEC196630:DEE196631 CUG196630:CUI196631 CKK196630:CKM196631 CAO196630:CAQ196631 BQS196630:BQU196631 BGW196630:BGY196631 AXA196630:AXC196631 ANE196630:ANG196631 ADI196630:ADK196631 TM196630:TO196631 JQ196630:JS196631 X196630:Z196631 WWC131094:WWE131095 WMG131094:WMI131095 WCK131094:WCM131095 VSO131094:VSQ131095 VIS131094:VIU131095 UYW131094:UYY131095 UPA131094:UPC131095 UFE131094:UFG131095 TVI131094:TVK131095 TLM131094:TLO131095 TBQ131094:TBS131095 SRU131094:SRW131095 SHY131094:SIA131095 RYC131094:RYE131095 ROG131094:ROI131095 REK131094:REM131095 QUO131094:QUQ131095 QKS131094:QKU131095 QAW131094:QAY131095 PRA131094:PRC131095 PHE131094:PHG131095 OXI131094:OXK131095 ONM131094:ONO131095 ODQ131094:ODS131095 NTU131094:NTW131095 NJY131094:NKA131095 NAC131094:NAE131095 MQG131094:MQI131095 MGK131094:MGM131095 LWO131094:LWQ131095 LMS131094:LMU131095 LCW131094:LCY131095 KTA131094:KTC131095 KJE131094:KJG131095 JZI131094:JZK131095 JPM131094:JPO131095 JFQ131094:JFS131095 IVU131094:IVW131095 ILY131094:IMA131095 ICC131094:ICE131095 HSG131094:HSI131095 HIK131094:HIM131095 GYO131094:GYQ131095 GOS131094:GOU131095 GEW131094:GEY131095 FVA131094:FVC131095 FLE131094:FLG131095 FBI131094:FBK131095 ERM131094:ERO131095 EHQ131094:EHS131095 DXU131094:DXW131095 DNY131094:DOA131095 DEC131094:DEE131095 CUG131094:CUI131095 CKK131094:CKM131095 CAO131094:CAQ131095 BQS131094:BQU131095 BGW131094:BGY131095 AXA131094:AXC131095 ANE131094:ANG131095 ADI131094:ADK131095 TM131094:TO131095 JQ131094:JS131095 X131094:Z131095 WWC65558:WWE65559 WMG65558:WMI65559 WCK65558:WCM65559 VSO65558:VSQ65559 VIS65558:VIU65559 UYW65558:UYY65559 UPA65558:UPC65559 UFE65558:UFG65559 TVI65558:TVK65559 TLM65558:TLO65559 TBQ65558:TBS65559 SRU65558:SRW65559 SHY65558:SIA65559 RYC65558:RYE65559 ROG65558:ROI65559 REK65558:REM65559 QUO65558:QUQ65559 QKS65558:QKU65559 QAW65558:QAY65559 PRA65558:PRC65559 PHE65558:PHG65559 OXI65558:OXK65559 ONM65558:ONO65559 ODQ65558:ODS65559 NTU65558:NTW65559 NJY65558:NKA65559 NAC65558:NAE65559 MQG65558:MQI65559 MGK65558:MGM65559 LWO65558:LWQ65559 LMS65558:LMU65559 LCW65558:LCY65559 KTA65558:KTC65559 KJE65558:KJG65559 JZI65558:JZK65559 JPM65558:JPO65559 JFQ65558:JFS65559 IVU65558:IVW65559 ILY65558:IMA65559 ICC65558:ICE65559 HSG65558:HSI65559 HIK65558:HIM65559 GYO65558:GYQ65559 GOS65558:GOU65559 GEW65558:GEY65559 FVA65558:FVC65559 FLE65558:FLG65559 FBI65558:FBK65559 ERM65558:ERO65559 EHQ65558:EHS65559 DXU65558:DXW65559 DNY65558:DOA65559 DEC65558:DEE65559 CUG65558:CUI65559 CKK65558:CKM65559 CAO65558:CAQ65559 BQS65558:BQU65559 BGW65558:BGY65559 AXA65558:AXC65559 ANE65558:ANG65559 ADI65558:ADK65559 TM65558:TO65559 JQ65558:JS65559 X65558:Z65559 WWC22:WWE23 WMG22:WMI23 WCK22:WCM23 VSO22:VSQ23 VIS22:VIU23 UYW22:UYY23 UPA22:UPC23 UFE22:UFG23 TVI22:TVK23 TLM22:TLO23 TBQ22:TBS23 SRU22:SRW23 SHY22:SIA23 RYC22:RYE23 ROG22:ROI23 REK22:REM23 QUO22:QUQ23 QKS22:QKU23 QAW22:QAY23 PRA22:PRC23 PHE22:PHG23 OXI22:OXK23 ONM22:ONO23 ODQ22:ODS23 NTU22:NTW23 NJY22:NKA23 NAC22:NAE23 MQG22:MQI23 MGK22:MGM23 LWO22:LWQ23 LMS22:LMU23 LCW22:LCY23 KTA22:KTC23 KJE22:KJG23 JZI22:JZK23 JPM22:JPO23 JFQ22:JFS23 IVU22:IVW23 ILY22:IMA23 ICC22:ICE23 HSG22:HSI23 HIK22:HIM23 GYO22:GYQ23 GOS22:GOU23 GEW22:GEY23 FVA22:FVC23 FLE22:FLG23 FBI22:FBK23 ERM22:ERO23 EHQ22:EHS23 DXU22:DXW23 DNY22:DOA23 DEC22:DEE23 CUG22:CUI23 CKK22:CKM23 CAO22:CAQ23 BQS22:BQU23 BGW22:BGY23 AXA22:AXC23 ANE22:ANG23 ADI22:ADK23 TM22:TO23 JQ22:JS23" xr:uid="{DB538097-A961-4DC7-A5FD-8C9CAACDE69C}">
      <formula1>$BI$24:$BI$26</formula1>
    </dataValidation>
    <dataValidation type="list" allowBlank="1" showInputMessage="1" showErrorMessage="1" sqref="WWC983061:WWE983061 WMG983061:WMI983061 WCK983061:WCM983061 VSO983061:VSQ983061 VIS983061:VIU983061 UYW983061:UYY983061 UPA983061:UPC983061 UFE983061:UFG983061 TVI983061:TVK983061 TLM983061:TLO983061 TBQ983061:TBS983061 SRU983061:SRW983061 SHY983061:SIA983061 RYC983061:RYE983061 ROG983061:ROI983061 REK983061:REM983061 QUO983061:QUQ983061 QKS983061:QKU983061 QAW983061:QAY983061 PRA983061:PRC983061 PHE983061:PHG983061 OXI983061:OXK983061 ONM983061:ONO983061 ODQ983061:ODS983061 NTU983061:NTW983061 NJY983061:NKA983061 NAC983061:NAE983061 MQG983061:MQI983061 MGK983061:MGM983061 LWO983061:LWQ983061 LMS983061:LMU983061 LCW983061:LCY983061 KTA983061:KTC983061 KJE983061:KJG983061 JZI983061:JZK983061 JPM983061:JPO983061 JFQ983061:JFS983061 IVU983061:IVW983061 ILY983061:IMA983061 ICC983061:ICE983061 HSG983061:HSI983061 HIK983061:HIM983061 GYO983061:GYQ983061 GOS983061:GOU983061 GEW983061:GEY983061 FVA983061:FVC983061 FLE983061:FLG983061 FBI983061:FBK983061 ERM983061:ERO983061 EHQ983061:EHS983061 DXU983061:DXW983061 DNY983061:DOA983061 DEC983061:DEE983061 CUG983061:CUI983061 CKK983061:CKM983061 CAO983061:CAQ983061 BQS983061:BQU983061 BGW983061:BGY983061 AXA983061:AXC983061 ANE983061:ANG983061 ADI983061:ADK983061 TM983061:TO983061 JQ983061:JS983061 X983061:Z983061 WWC917525:WWE917525 WMG917525:WMI917525 WCK917525:WCM917525 VSO917525:VSQ917525 VIS917525:VIU917525 UYW917525:UYY917525 UPA917525:UPC917525 UFE917525:UFG917525 TVI917525:TVK917525 TLM917525:TLO917525 TBQ917525:TBS917525 SRU917525:SRW917525 SHY917525:SIA917525 RYC917525:RYE917525 ROG917525:ROI917525 REK917525:REM917525 QUO917525:QUQ917525 QKS917525:QKU917525 QAW917525:QAY917525 PRA917525:PRC917525 PHE917525:PHG917525 OXI917525:OXK917525 ONM917525:ONO917525 ODQ917525:ODS917525 NTU917525:NTW917525 NJY917525:NKA917525 NAC917525:NAE917525 MQG917525:MQI917525 MGK917525:MGM917525 LWO917525:LWQ917525 LMS917525:LMU917525 LCW917525:LCY917525 KTA917525:KTC917525 KJE917525:KJG917525 JZI917525:JZK917525 JPM917525:JPO917525 JFQ917525:JFS917525 IVU917525:IVW917525 ILY917525:IMA917525 ICC917525:ICE917525 HSG917525:HSI917525 HIK917525:HIM917525 GYO917525:GYQ917525 GOS917525:GOU917525 GEW917525:GEY917525 FVA917525:FVC917525 FLE917525:FLG917525 FBI917525:FBK917525 ERM917525:ERO917525 EHQ917525:EHS917525 DXU917525:DXW917525 DNY917525:DOA917525 DEC917525:DEE917525 CUG917525:CUI917525 CKK917525:CKM917525 CAO917525:CAQ917525 BQS917525:BQU917525 BGW917525:BGY917525 AXA917525:AXC917525 ANE917525:ANG917525 ADI917525:ADK917525 TM917525:TO917525 JQ917525:JS917525 X917525:Z917525 WWC851989:WWE851989 WMG851989:WMI851989 WCK851989:WCM851989 VSO851989:VSQ851989 VIS851989:VIU851989 UYW851989:UYY851989 UPA851989:UPC851989 UFE851989:UFG851989 TVI851989:TVK851989 TLM851989:TLO851989 TBQ851989:TBS851989 SRU851989:SRW851989 SHY851989:SIA851989 RYC851989:RYE851989 ROG851989:ROI851989 REK851989:REM851989 QUO851989:QUQ851989 QKS851989:QKU851989 QAW851989:QAY851989 PRA851989:PRC851989 PHE851989:PHG851989 OXI851989:OXK851989 ONM851989:ONO851989 ODQ851989:ODS851989 NTU851989:NTW851989 NJY851989:NKA851989 NAC851989:NAE851989 MQG851989:MQI851989 MGK851989:MGM851989 LWO851989:LWQ851989 LMS851989:LMU851989 LCW851989:LCY851989 KTA851989:KTC851989 KJE851989:KJG851989 JZI851989:JZK851989 JPM851989:JPO851989 JFQ851989:JFS851989 IVU851989:IVW851989 ILY851989:IMA851989 ICC851989:ICE851989 HSG851989:HSI851989 HIK851989:HIM851989 GYO851989:GYQ851989 GOS851989:GOU851989 GEW851989:GEY851989 FVA851989:FVC851989 FLE851989:FLG851989 FBI851989:FBK851989 ERM851989:ERO851989 EHQ851989:EHS851989 DXU851989:DXW851989 DNY851989:DOA851989 DEC851989:DEE851989 CUG851989:CUI851989 CKK851989:CKM851989 CAO851989:CAQ851989 BQS851989:BQU851989 BGW851989:BGY851989 AXA851989:AXC851989 ANE851989:ANG851989 ADI851989:ADK851989 TM851989:TO851989 JQ851989:JS851989 X851989:Z851989 WWC786453:WWE786453 WMG786453:WMI786453 WCK786453:WCM786453 VSO786453:VSQ786453 VIS786453:VIU786453 UYW786453:UYY786453 UPA786453:UPC786453 UFE786453:UFG786453 TVI786453:TVK786453 TLM786453:TLO786453 TBQ786453:TBS786453 SRU786453:SRW786453 SHY786453:SIA786453 RYC786453:RYE786453 ROG786453:ROI786453 REK786453:REM786453 QUO786453:QUQ786453 QKS786453:QKU786453 QAW786453:QAY786453 PRA786453:PRC786453 PHE786453:PHG786453 OXI786453:OXK786453 ONM786453:ONO786453 ODQ786453:ODS786453 NTU786453:NTW786453 NJY786453:NKA786453 NAC786453:NAE786453 MQG786453:MQI786453 MGK786453:MGM786453 LWO786453:LWQ786453 LMS786453:LMU786453 LCW786453:LCY786453 KTA786453:KTC786453 KJE786453:KJG786453 JZI786453:JZK786453 JPM786453:JPO786453 JFQ786453:JFS786453 IVU786453:IVW786453 ILY786453:IMA786453 ICC786453:ICE786453 HSG786453:HSI786453 HIK786453:HIM786453 GYO786453:GYQ786453 GOS786453:GOU786453 GEW786453:GEY786453 FVA786453:FVC786453 FLE786453:FLG786453 FBI786453:FBK786453 ERM786453:ERO786453 EHQ786453:EHS786453 DXU786453:DXW786453 DNY786453:DOA786453 DEC786453:DEE786453 CUG786453:CUI786453 CKK786453:CKM786453 CAO786453:CAQ786453 BQS786453:BQU786453 BGW786453:BGY786453 AXA786453:AXC786453 ANE786453:ANG786453 ADI786453:ADK786453 TM786453:TO786453 JQ786453:JS786453 X786453:Z786453 WWC720917:WWE720917 WMG720917:WMI720917 WCK720917:WCM720917 VSO720917:VSQ720917 VIS720917:VIU720917 UYW720917:UYY720917 UPA720917:UPC720917 UFE720917:UFG720917 TVI720917:TVK720917 TLM720917:TLO720917 TBQ720917:TBS720917 SRU720917:SRW720917 SHY720917:SIA720917 RYC720917:RYE720917 ROG720917:ROI720917 REK720917:REM720917 QUO720917:QUQ720917 QKS720917:QKU720917 QAW720917:QAY720917 PRA720917:PRC720917 PHE720917:PHG720917 OXI720917:OXK720917 ONM720917:ONO720917 ODQ720917:ODS720917 NTU720917:NTW720917 NJY720917:NKA720917 NAC720917:NAE720917 MQG720917:MQI720917 MGK720917:MGM720917 LWO720917:LWQ720917 LMS720917:LMU720917 LCW720917:LCY720917 KTA720917:KTC720917 KJE720917:KJG720917 JZI720917:JZK720917 JPM720917:JPO720917 JFQ720917:JFS720917 IVU720917:IVW720917 ILY720917:IMA720917 ICC720917:ICE720917 HSG720917:HSI720917 HIK720917:HIM720917 GYO720917:GYQ720917 GOS720917:GOU720917 GEW720917:GEY720917 FVA720917:FVC720917 FLE720917:FLG720917 FBI720917:FBK720917 ERM720917:ERO720917 EHQ720917:EHS720917 DXU720917:DXW720917 DNY720917:DOA720917 DEC720917:DEE720917 CUG720917:CUI720917 CKK720917:CKM720917 CAO720917:CAQ720917 BQS720917:BQU720917 BGW720917:BGY720917 AXA720917:AXC720917 ANE720917:ANG720917 ADI720917:ADK720917 TM720917:TO720917 JQ720917:JS720917 X720917:Z720917 WWC655381:WWE655381 WMG655381:WMI655381 WCK655381:WCM655381 VSO655381:VSQ655381 VIS655381:VIU655381 UYW655381:UYY655381 UPA655381:UPC655381 UFE655381:UFG655381 TVI655381:TVK655381 TLM655381:TLO655381 TBQ655381:TBS655381 SRU655381:SRW655381 SHY655381:SIA655381 RYC655381:RYE655381 ROG655381:ROI655381 REK655381:REM655381 QUO655381:QUQ655381 QKS655381:QKU655381 QAW655381:QAY655381 PRA655381:PRC655381 PHE655381:PHG655381 OXI655381:OXK655381 ONM655381:ONO655381 ODQ655381:ODS655381 NTU655381:NTW655381 NJY655381:NKA655381 NAC655381:NAE655381 MQG655381:MQI655381 MGK655381:MGM655381 LWO655381:LWQ655381 LMS655381:LMU655381 LCW655381:LCY655381 KTA655381:KTC655381 KJE655381:KJG655381 JZI655381:JZK655381 JPM655381:JPO655381 JFQ655381:JFS655381 IVU655381:IVW655381 ILY655381:IMA655381 ICC655381:ICE655381 HSG655381:HSI655381 HIK655381:HIM655381 GYO655381:GYQ655381 GOS655381:GOU655381 GEW655381:GEY655381 FVA655381:FVC655381 FLE655381:FLG655381 FBI655381:FBK655381 ERM655381:ERO655381 EHQ655381:EHS655381 DXU655381:DXW655381 DNY655381:DOA655381 DEC655381:DEE655381 CUG655381:CUI655381 CKK655381:CKM655381 CAO655381:CAQ655381 BQS655381:BQU655381 BGW655381:BGY655381 AXA655381:AXC655381 ANE655381:ANG655381 ADI655381:ADK655381 TM655381:TO655381 JQ655381:JS655381 X655381:Z655381 WWC589845:WWE589845 WMG589845:WMI589845 WCK589845:WCM589845 VSO589845:VSQ589845 VIS589845:VIU589845 UYW589845:UYY589845 UPA589845:UPC589845 UFE589845:UFG589845 TVI589845:TVK589845 TLM589845:TLO589845 TBQ589845:TBS589845 SRU589845:SRW589845 SHY589845:SIA589845 RYC589845:RYE589845 ROG589845:ROI589845 REK589845:REM589845 QUO589845:QUQ589845 QKS589845:QKU589845 QAW589845:QAY589845 PRA589845:PRC589845 PHE589845:PHG589845 OXI589845:OXK589845 ONM589845:ONO589845 ODQ589845:ODS589845 NTU589845:NTW589845 NJY589845:NKA589845 NAC589845:NAE589845 MQG589845:MQI589845 MGK589845:MGM589845 LWO589845:LWQ589845 LMS589845:LMU589845 LCW589845:LCY589845 KTA589845:KTC589845 KJE589845:KJG589845 JZI589845:JZK589845 JPM589845:JPO589845 JFQ589845:JFS589845 IVU589845:IVW589845 ILY589845:IMA589845 ICC589845:ICE589845 HSG589845:HSI589845 HIK589845:HIM589845 GYO589845:GYQ589845 GOS589845:GOU589845 GEW589845:GEY589845 FVA589845:FVC589845 FLE589845:FLG589845 FBI589845:FBK589845 ERM589845:ERO589845 EHQ589845:EHS589845 DXU589845:DXW589845 DNY589845:DOA589845 DEC589845:DEE589845 CUG589845:CUI589845 CKK589845:CKM589845 CAO589845:CAQ589845 BQS589845:BQU589845 BGW589845:BGY589845 AXA589845:AXC589845 ANE589845:ANG589845 ADI589845:ADK589845 TM589845:TO589845 JQ589845:JS589845 X589845:Z589845 WWC524309:WWE524309 WMG524309:WMI524309 WCK524309:WCM524309 VSO524309:VSQ524309 VIS524309:VIU524309 UYW524309:UYY524309 UPA524309:UPC524309 UFE524309:UFG524309 TVI524309:TVK524309 TLM524309:TLO524309 TBQ524309:TBS524309 SRU524309:SRW524309 SHY524309:SIA524309 RYC524309:RYE524309 ROG524309:ROI524309 REK524309:REM524309 QUO524309:QUQ524309 QKS524309:QKU524309 QAW524309:QAY524309 PRA524309:PRC524309 PHE524309:PHG524309 OXI524309:OXK524309 ONM524309:ONO524309 ODQ524309:ODS524309 NTU524309:NTW524309 NJY524309:NKA524309 NAC524309:NAE524309 MQG524309:MQI524309 MGK524309:MGM524309 LWO524309:LWQ524309 LMS524309:LMU524309 LCW524309:LCY524309 KTA524309:KTC524309 KJE524309:KJG524309 JZI524309:JZK524309 JPM524309:JPO524309 JFQ524309:JFS524309 IVU524309:IVW524309 ILY524309:IMA524309 ICC524309:ICE524309 HSG524309:HSI524309 HIK524309:HIM524309 GYO524309:GYQ524309 GOS524309:GOU524309 GEW524309:GEY524309 FVA524309:FVC524309 FLE524309:FLG524309 FBI524309:FBK524309 ERM524309:ERO524309 EHQ524309:EHS524309 DXU524309:DXW524309 DNY524309:DOA524309 DEC524309:DEE524309 CUG524309:CUI524309 CKK524309:CKM524309 CAO524309:CAQ524309 BQS524309:BQU524309 BGW524309:BGY524309 AXA524309:AXC524309 ANE524309:ANG524309 ADI524309:ADK524309 TM524309:TO524309 JQ524309:JS524309 X524309:Z524309 WWC458773:WWE458773 WMG458773:WMI458773 WCK458773:WCM458773 VSO458773:VSQ458773 VIS458773:VIU458773 UYW458773:UYY458773 UPA458773:UPC458773 UFE458773:UFG458773 TVI458773:TVK458773 TLM458773:TLO458773 TBQ458773:TBS458773 SRU458773:SRW458773 SHY458773:SIA458773 RYC458773:RYE458773 ROG458773:ROI458773 REK458773:REM458773 QUO458773:QUQ458773 QKS458773:QKU458773 QAW458773:QAY458773 PRA458773:PRC458773 PHE458773:PHG458773 OXI458773:OXK458773 ONM458773:ONO458773 ODQ458773:ODS458773 NTU458773:NTW458773 NJY458773:NKA458773 NAC458773:NAE458773 MQG458773:MQI458773 MGK458773:MGM458773 LWO458773:LWQ458773 LMS458773:LMU458773 LCW458773:LCY458773 KTA458773:KTC458773 KJE458773:KJG458773 JZI458773:JZK458773 JPM458773:JPO458773 JFQ458773:JFS458773 IVU458773:IVW458773 ILY458773:IMA458773 ICC458773:ICE458773 HSG458773:HSI458773 HIK458773:HIM458773 GYO458773:GYQ458773 GOS458773:GOU458773 GEW458773:GEY458773 FVA458773:FVC458773 FLE458773:FLG458773 FBI458773:FBK458773 ERM458773:ERO458773 EHQ458773:EHS458773 DXU458773:DXW458773 DNY458773:DOA458773 DEC458773:DEE458773 CUG458773:CUI458773 CKK458773:CKM458773 CAO458773:CAQ458773 BQS458773:BQU458773 BGW458773:BGY458773 AXA458773:AXC458773 ANE458773:ANG458773 ADI458773:ADK458773 TM458773:TO458773 JQ458773:JS458773 X458773:Z458773 WWC393237:WWE393237 WMG393237:WMI393237 WCK393237:WCM393237 VSO393237:VSQ393237 VIS393237:VIU393237 UYW393237:UYY393237 UPA393237:UPC393237 UFE393237:UFG393237 TVI393237:TVK393237 TLM393237:TLO393237 TBQ393237:TBS393237 SRU393237:SRW393237 SHY393237:SIA393237 RYC393237:RYE393237 ROG393237:ROI393237 REK393237:REM393237 QUO393237:QUQ393237 QKS393237:QKU393237 QAW393237:QAY393237 PRA393237:PRC393237 PHE393237:PHG393237 OXI393237:OXK393237 ONM393237:ONO393237 ODQ393237:ODS393237 NTU393237:NTW393237 NJY393237:NKA393237 NAC393237:NAE393237 MQG393237:MQI393237 MGK393237:MGM393237 LWO393237:LWQ393237 LMS393237:LMU393237 LCW393237:LCY393237 KTA393237:KTC393237 KJE393237:KJG393237 JZI393237:JZK393237 JPM393237:JPO393237 JFQ393237:JFS393237 IVU393237:IVW393237 ILY393237:IMA393237 ICC393237:ICE393237 HSG393237:HSI393237 HIK393237:HIM393237 GYO393237:GYQ393237 GOS393237:GOU393237 GEW393237:GEY393237 FVA393237:FVC393237 FLE393237:FLG393237 FBI393237:FBK393237 ERM393237:ERO393237 EHQ393237:EHS393237 DXU393237:DXW393237 DNY393237:DOA393237 DEC393237:DEE393237 CUG393237:CUI393237 CKK393237:CKM393237 CAO393237:CAQ393237 BQS393237:BQU393237 BGW393237:BGY393237 AXA393237:AXC393237 ANE393237:ANG393237 ADI393237:ADK393237 TM393237:TO393237 JQ393237:JS393237 X393237:Z393237 WWC327701:WWE327701 WMG327701:WMI327701 WCK327701:WCM327701 VSO327701:VSQ327701 VIS327701:VIU327701 UYW327701:UYY327701 UPA327701:UPC327701 UFE327701:UFG327701 TVI327701:TVK327701 TLM327701:TLO327701 TBQ327701:TBS327701 SRU327701:SRW327701 SHY327701:SIA327701 RYC327701:RYE327701 ROG327701:ROI327701 REK327701:REM327701 QUO327701:QUQ327701 QKS327701:QKU327701 QAW327701:QAY327701 PRA327701:PRC327701 PHE327701:PHG327701 OXI327701:OXK327701 ONM327701:ONO327701 ODQ327701:ODS327701 NTU327701:NTW327701 NJY327701:NKA327701 NAC327701:NAE327701 MQG327701:MQI327701 MGK327701:MGM327701 LWO327701:LWQ327701 LMS327701:LMU327701 LCW327701:LCY327701 KTA327701:KTC327701 KJE327701:KJG327701 JZI327701:JZK327701 JPM327701:JPO327701 JFQ327701:JFS327701 IVU327701:IVW327701 ILY327701:IMA327701 ICC327701:ICE327701 HSG327701:HSI327701 HIK327701:HIM327701 GYO327701:GYQ327701 GOS327701:GOU327701 GEW327701:GEY327701 FVA327701:FVC327701 FLE327701:FLG327701 FBI327701:FBK327701 ERM327701:ERO327701 EHQ327701:EHS327701 DXU327701:DXW327701 DNY327701:DOA327701 DEC327701:DEE327701 CUG327701:CUI327701 CKK327701:CKM327701 CAO327701:CAQ327701 BQS327701:BQU327701 BGW327701:BGY327701 AXA327701:AXC327701 ANE327701:ANG327701 ADI327701:ADK327701 TM327701:TO327701 JQ327701:JS327701 X327701:Z327701 WWC262165:WWE262165 WMG262165:WMI262165 WCK262165:WCM262165 VSO262165:VSQ262165 VIS262165:VIU262165 UYW262165:UYY262165 UPA262165:UPC262165 UFE262165:UFG262165 TVI262165:TVK262165 TLM262165:TLO262165 TBQ262165:TBS262165 SRU262165:SRW262165 SHY262165:SIA262165 RYC262165:RYE262165 ROG262165:ROI262165 REK262165:REM262165 QUO262165:QUQ262165 QKS262165:QKU262165 QAW262165:QAY262165 PRA262165:PRC262165 PHE262165:PHG262165 OXI262165:OXK262165 ONM262165:ONO262165 ODQ262165:ODS262165 NTU262165:NTW262165 NJY262165:NKA262165 NAC262165:NAE262165 MQG262165:MQI262165 MGK262165:MGM262165 LWO262165:LWQ262165 LMS262165:LMU262165 LCW262165:LCY262165 KTA262165:KTC262165 KJE262165:KJG262165 JZI262165:JZK262165 JPM262165:JPO262165 JFQ262165:JFS262165 IVU262165:IVW262165 ILY262165:IMA262165 ICC262165:ICE262165 HSG262165:HSI262165 HIK262165:HIM262165 GYO262165:GYQ262165 GOS262165:GOU262165 GEW262165:GEY262165 FVA262165:FVC262165 FLE262165:FLG262165 FBI262165:FBK262165 ERM262165:ERO262165 EHQ262165:EHS262165 DXU262165:DXW262165 DNY262165:DOA262165 DEC262165:DEE262165 CUG262165:CUI262165 CKK262165:CKM262165 CAO262165:CAQ262165 BQS262165:BQU262165 BGW262165:BGY262165 AXA262165:AXC262165 ANE262165:ANG262165 ADI262165:ADK262165 TM262165:TO262165 JQ262165:JS262165 X262165:Z262165 WWC196629:WWE196629 WMG196629:WMI196629 WCK196629:WCM196629 VSO196629:VSQ196629 VIS196629:VIU196629 UYW196629:UYY196629 UPA196629:UPC196629 UFE196629:UFG196629 TVI196629:TVK196629 TLM196629:TLO196629 TBQ196629:TBS196629 SRU196629:SRW196629 SHY196629:SIA196629 RYC196629:RYE196629 ROG196629:ROI196629 REK196629:REM196629 QUO196629:QUQ196629 QKS196629:QKU196629 QAW196629:QAY196629 PRA196629:PRC196629 PHE196629:PHG196629 OXI196629:OXK196629 ONM196629:ONO196629 ODQ196629:ODS196629 NTU196629:NTW196629 NJY196629:NKA196629 NAC196629:NAE196629 MQG196629:MQI196629 MGK196629:MGM196629 LWO196629:LWQ196629 LMS196629:LMU196629 LCW196629:LCY196629 KTA196629:KTC196629 KJE196629:KJG196629 JZI196629:JZK196629 JPM196629:JPO196629 JFQ196629:JFS196629 IVU196629:IVW196629 ILY196629:IMA196629 ICC196629:ICE196629 HSG196629:HSI196629 HIK196629:HIM196629 GYO196629:GYQ196629 GOS196629:GOU196629 GEW196629:GEY196629 FVA196629:FVC196629 FLE196629:FLG196629 FBI196629:FBK196629 ERM196629:ERO196629 EHQ196629:EHS196629 DXU196629:DXW196629 DNY196629:DOA196629 DEC196629:DEE196629 CUG196629:CUI196629 CKK196629:CKM196629 CAO196629:CAQ196629 BQS196629:BQU196629 BGW196629:BGY196629 AXA196629:AXC196629 ANE196629:ANG196629 ADI196629:ADK196629 TM196629:TO196629 JQ196629:JS196629 X196629:Z196629 WWC131093:WWE131093 WMG131093:WMI131093 WCK131093:WCM131093 VSO131093:VSQ131093 VIS131093:VIU131093 UYW131093:UYY131093 UPA131093:UPC131093 UFE131093:UFG131093 TVI131093:TVK131093 TLM131093:TLO131093 TBQ131093:TBS131093 SRU131093:SRW131093 SHY131093:SIA131093 RYC131093:RYE131093 ROG131093:ROI131093 REK131093:REM131093 QUO131093:QUQ131093 QKS131093:QKU131093 QAW131093:QAY131093 PRA131093:PRC131093 PHE131093:PHG131093 OXI131093:OXK131093 ONM131093:ONO131093 ODQ131093:ODS131093 NTU131093:NTW131093 NJY131093:NKA131093 NAC131093:NAE131093 MQG131093:MQI131093 MGK131093:MGM131093 LWO131093:LWQ131093 LMS131093:LMU131093 LCW131093:LCY131093 KTA131093:KTC131093 KJE131093:KJG131093 JZI131093:JZK131093 JPM131093:JPO131093 JFQ131093:JFS131093 IVU131093:IVW131093 ILY131093:IMA131093 ICC131093:ICE131093 HSG131093:HSI131093 HIK131093:HIM131093 GYO131093:GYQ131093 GOS131093:GOU131093 GEW131093:GEY131093 FVA131093:FVC131093 FLE131093:FLG131093 FBI131093:FBK131093 ERM131093:ERO131093 EHQ131093:EHS131093 DXU131093:DXW131093 DNY131093:DOA131093 DEC131093:DEE131093 CUG131093:CUI131093 CKK131093:CKM131093 CAO131093:CAQ131093 BQS131093:BQU131093 BGW131093:BGY131093 AXA131093:AXC131093 ANE131093:ANG131093 ADI131093:ADK131093 TM131093:TO131093 JQ131093:JS131093 X131093:Z131093 WWC65557:WWE65557 WMG65557:WMI65557 WCK65557:WCM65557 VSO65557:VSQ65557 VIS65557:VIU65557 UYW65557:UYY65557 UPA65557:UPC65557 UFE65557:UFG65557 TVI65557:TVK65557 TLM65557:TLO65557 TBQ65557:TBS65557 SRU65557:SRW65557 SHY65557:SIA65557 RYC65557:RYE65557 ROG65557:ROI65557 REK65557:REM65557 QUO65557:QUQ65557 QKS65557:QKU65557 QAW65557:QAY65557 PRA65557:PRC65557 PHE65557:PHG65557 OXI65557:OXK65557 ONM65557:ONO65557 ODQ65557:ODS65557 NTU65557:NTW65557 NJY65557:NKA65557 NAC65557:NAE65557 MQG65557:MQI65557 MGK65557:MGM65557 LWO65557:LWQ65557 LMS65557:LMU65557 LCW65557:LCY65557 KTA65557:KTC65557 KJE65557:KJG65557 JZI65557:JZK65557 JPM65557:JPO65557 JFQ65557:JFS65557 IVU65557:IVW65557 ILY65557:IMA65557 ICC65557:ICE65557 HSG65557:HSI65557 HIK65557:HIM65557 GYO65557:GYQ65557 GOS65557:GOU65557 GEW65557:GEY65557 FVA65557:FVC65557 FLE65557:FLG65557 FBI65557:FBK65557 ERM65557:ERO65557 EHQ65557:EHS65557 DXU65557:DXW65557 DNY65557:DOA65557 DEC65557:DEE65557 CUG65557:CUI65557 CKK65557:CKM65557 CAO65557:CAQ65557 BQS65557:BQU65557 BGW65557:BGY65557 AXA65557:AXC65557 ANE65557:ANG65557 ADI65557:ADK65557 TM65557:TO65557 JQ65557:JS65557 X65557:Z65557 WWC21:WWE21 WMG21:WMI21 WCK21:WCM21 VSO21:VSQ21 VIS21:VIU21 UYW21:UYY21 UPA21:UPC21 UFE21:UFG21 TVI21:TVK21 TLM21:TLO21 TBQ21:TBS21 SRU21:SRW21 SHY21:SIA21 RYC21:RYE21 ROG21:ROI21 REK21:REM21 QUO21:QUQ21 QKS21:QKU21 QAW21:QAY21 PRA21:PRC21 PHE21:PHG21 OXI21:OXK21 ONM21:ONO21 ODQ21:ODS21 NTU21:NTW21 NJY21:NKA21 NAC21:NAE21 MQG21:MQI21 MGK21:MGM21 LWO21:LWQ21 LMS21:LMU21 LCW21:LCY21 KTA21:KTC21 KJE21:KJG21 JZI21:JZK21 JPM21:JPO21 JFQ21:JFS21 IVU21:IVW21 ILY21:IMA21 ICC21:ICE21 HSG21:HSI21 HIK21:HIM21 GYO21:GYQ21 GOS21:GOU21 GEW21:GEY21 FVA21:FVC21 FLE21:FLG21 FBI21:FBK21 ERM21:ERO21 EHQ21:EHS21 DXU21:DXW21 DNY21:DOA21 DEC21:DEE21 CUG21:CUI21 CKK21:CKM21 CAO21:CAQ21 BQS21:BQU21 BGW21:BGY21 AXA21:AXC21 ANE21:ANG21 ADI21:ADK21 TM21:TO21 JQ21:JS21" xr:uid="{02E57113-7428-479A-B0DD-177FFEADFF88}">
      <formula1>$BI$20:$BI$22</formula1>
    </dataValidation>
    <dataValidation type="list" allowBlank="1" showInputMessage="1" showErrorMessage="1" sqref="U14:AA14 WVZ983054:WWF983054 WMD983054:WMJ983054 WCH983054:WCN983054 VSL983054:VSR983054 VIP983054:VIV983054 UYT983054:UYZ983054 UOX983054:UPD983054 UFB983054:UFH983054 TVF983054:TVL983054 TLJ983054:TLP983054 TBN983054:TBT983054 SRR983054:SRX983054 SHV983054:SIB983054 RXZ983054:RYF983054 ROD983054:ROJ983054 REH983054:REN983054 QUL983054:QUR983054 QKP983054:QKV983054 QAT983054:QAZ983054 PQX983054:PRD983054 PHB983054:PHH983054 OXF983054:OXL983054 ONJ983054:ONP983054 ODN983054:ODT983054 NTR983054:NTX983054 NJV983054:NKB983054 MZZ983054:NAF983054 MQD983054:MQJ983054 MGH983054:MGN983054 LWL983054:LWR983054 LMP983054:LMV983054 LCT983054:LCZ983054 KSX983054:KTD983054 KJB983054:KJH983054 JZF983054:JZL983054 JPJ983054:JPP983054 JFN983054:JFT983054 IVR983054:IVX983054 ILV983054:IMB983054 IBZ983054:ICF983054 HSD983054:HSJ983054 HIH983054:HIN983054 GYL983054:GYR983054 GOP983054:GOV983054 GET983054:GEZ983054 FUX983054:FVD983054 FLB983054:FLH983054 FBF983054:FBL983054 ERJ983054:ERP983054 EHN983054:EHT983054 DXR983054:DXX983054 DNV983054:DOB983054 DDZ983054:DEF983054 CUD983054:CUJ983054 CKH983054:CKN983054 CAL983054:CAR983054 BQP983054:BQV983054 BGT983054:BGZ983054 AWX983054:AXD983054 ANB983054:ANH983054 ADF983054:ADL983054 TJ983054:TP983054 JN983054:JT983054 U983054:AA983054 WVZ917518:WWF917518 WMD917518:WMJ917518 WCH917518:WCN917518 VSL917518:VSR917518 VIP917518:VIV917518 UYT917518:UYZ917518 UOX917518:UPD917518 UFB917518:UFH917518 TVF917518:TVL917518 TLJ917518:TLP917518 TBN917518:TBT917518 SRR917518:SRX917518 SHV917518:SIB917518 RXZ917518:RYF917518 ROD917518:ROJ917518 REH917518:REN917518 QUL917518:QUR917518 QKP917518:QKV917518 QAT917518:QAZ917518 PQX917518:PRD917518 PHB917518:PHH917518 OXF917518:OXL917518 ONJ917518:ONP917518 ODN917518:ODT917518 NTR917518:NTX917518 NJV917518:NKB917518 MZZ917518:NAF917518 MQD917518:MQJ917518 MGH917518:MGN917518 LWL917518:LWR917518 LMP917518:LMV917518 LCT917518:LCZ917518 KSX917518:KTD917518 KJB917518:KJH917518 JZF917518:JZL917518 JPJ917518:JPP917518 JFN917518:JFT917518 IVR917518:IVX917518 ILV917518:IMB917518 IBZ917518:ICF917518 HSD917518:HSJ917518 HIH917518:HIN917518 GYL917518:GYR917518 GOP917518:GOV917518 GET917518:GEZ917518 FUX917518:FVD917518 FLB917518:FLH917518 FBF917518:FBL917518 ERJ917518:ERP917518 EHN917518:EHT917518 DXR917518:DXX917518 DNV917518:DOB917518 DDZ917518:DEF917518 CUD917518:CUJ917518 CKH917518:CKN917518 CAL917518:CAR917518 BQP917518:BQV917518 BGT917518:BGZ917518 AWX917518:AXD917518 ANB917518:ANH917518 ADF917518:ADL917518 TJ917518:TP917518 JN917518:JT917518 U917518:AA917518 WVZ851982:WWF851982 WMD851982:WMJ851982 WCH851982:WCN851982 VSL851982:VSR851982 VIP851982:VIV851982 UYT851982:UYZ851982 UOX851982:UPD851982 UFB851982:UFH851982 TVF851982:TVL851982 TLJ851982:TLP851982 TBN851982:TBT851982 SRR851982:SRX851982 SHV851982:SIB851982 RXZ851982:RYF851982 ROD851982:ROJ851982 REH851982:REN851982 QUL851982:QUR851982 QKP851982:QKV851982 QAT851982:QAZ851982 PQX851982:PRD851982 PHB851982:PHH851982 OXF851982:OXL851982 ONJ851982:ONP851982 ODN851982:ODT851982 NTR851982:NTX851982 NJV851982:NKB851982 MZZ851982:NAF851982 MQD851982:MQJ851982 MGH851982:MGN851982 LWL851982:LWR851982 LMP851982:LMV851982 LCT851982:LCZ851982 KSX851982:KTD851982 KJB851982:KJH851982 JZF851982:JZL851982 JPJ851982:JPP851982 JFN851982:JFT851982 IVR851982:IVX851982 ILV851982:IMB851982 IBZ851982:ICF851982 HSD851982:HSJ851982 HIH851982:HIN851982 GYL851982:GYR851982 GOP851982:GOV851982 GET851982:GEZ851982 FUX851982:FVD851982 FLB851982:FLH851982 FBF851982:FBL851982 ERJ851982:ERP851982 EHN851982:EHT851982 DXR851982:DXX851982 DNV851982:DOB851982 DDZ851982:DEF851982 CUD851982:CUJ851982 CKH851982:CKN851982 CAL851982:CAR851982 BQP851982:BQV851982 BGT851982:BGZ851982 AWX851982:AXD851982 ANB851982:ANH851982 ADF851982:ADL851982 TJ851982:TP851982 JN851982:JT851982 U851982:AA851982 WVZ786446:WWF786446 WMD786446:WMJ786446 WCH786446:WCN786446 VSL786446:VSR786446 VIP786446:VIV786446 UYT786446:UYZ786446 UOX786446:UPD786446 UFB786446:UFH786446 TVF786446:TVL786446 TLJ786446:TLP786446 TBN786446:TBT786446 SRR786446:SRX786446 SHV786446:SIB786446 RXZ786446:RYF786446 ROD786446:ROJ786446 REH786446:REN786446 QUL786446:QUR786446 QKP786446:QKV786446 QAT786446:QAZ786446 PQX786446:PRD786446 PHB786446:PHH786446 OXF786446:OXL786446 ONJ786446:ONP786446 ODN786446:ODT786446 NTR786446:NTX786446 NJV786446:NKB786446 MZZ786446:NAF786446 MQD786446:MQJ786446 MGH786446:MGN786446 LWL786446:LWR786446 LMP786446:LMV786446 LCT786446:LCZ786446 KSX786446:KTD786446 KJB786446:KJH786446 JZF786446:JZL786446 JPJ786446:JPP786446 JFN786446:JFT786446 IVR786446:IVX786446 ILV786446:IMB786446 IBZ786446:ICF786446 HSD786446:HSJ786446 HIH786446:HIN786446 GYL786446:GYR786446 GOP786446:GOV786446 GET786446:GEZ786446 FUX786446:FVD786446 FLB786446:FLH786446 FBF786446:FBL786446 ERJ786446:ERP786446 EHN786446:EHT786446 DXR786446:DXX786446 DNV786446:DOB786446 DDZ786446:DEF786446 CUD786446:CUJ786446 CKH786446:CKN786446 CAL786446:CAR786446 BQP786446:BQV786446 BGT786446:BGZ786446 AWX786446:AXD786446 ANB786446:ANH786446 ADF786446:ADL786446 TJ786446:TP786446 JN786446:JT786446 U786446:AA786446 WVZ720910:WWF720910 WMD720910:WMJ720910 WCH720910:WCN720910 VSL720910:VSR720910 VIP720910:VIV720910 UYT720910:UYZ720910 UOX720910:UPD720910 UFB720910:UFH720910 TVF720910:TVL720910 TLJ720910:TLP720910 TBN720910:TBT720910 SRR720910:SRX720910 SHV720910:SIB720910 RXZ720910:RYF720910 ROD720910:ROJ720910 REH720910:REN720910 QUL720910:QUR720910 QKP720910:QKV720910 QAT720910:QAZ720910 PQX720910:PRD720910 PHB720910:PHH720910 OXF720910:OXL720910 ONJ720910:ONP720910 ODN720910:ODT720910 NTR720910:NTX720910 NJV720910:NKB720910 MZZ720910:NAF720910 MQD720910:MQJ720910 MGH720910:MGN720910 LWL720910:LWR720910 LMP720910:LMV720910 LCT720910:LCZ720910 KSX720910:KTD720910 KJB720910:KJH720910 JZF720910:JZL720910 JPJ720910:JPP720910 JFN720910:JFT720910 IVR720910:IVX720910 ILV720910:IMB720910 IBZ720910:ICF720910 HSD720910:HSJ720910 HIH720910:HIN720910 GYL720910:GYR720910 GOP720910:GOV720910 GET720910:GEZ720910 FUX720910:FVD720910 FLB720910:FLH720910 FBF720910:FBL720910 ERJ720910:ERP720910 EHN720910:EHT720910 DXR720910:DXX720910 DNV720910:DOB720910 DDZ720910:DEF720910 CUD720910:CUJ720910 CKH720910:CKN720910 CAL720910:CAR720910 BQP720910:BQV720910 BGT720910:BGZ720910 AWX720910:AXD720910 ANB720910:ANH720910 ADF720910:ADL720910 TJ720910:TP720910 JN720910:JT720910 U720910:AA720910 WVZ655374:WWF655374 WMD655374:WMJ655374 WCH655374:WCN655374 VSL655374:VSR655374 VIP655374:VIV655374 UYT655374:UYZ655374 UOX655374:UPD655374 UFB655374:UFH655374 TVF655374:TVL655374 TLJ655374:TLP655374 TBN655374:TBT655374 SRR655374:SRX655374 SHV655374:SIB655374 RXZ655374:RYF655374 ROD655374:ROJ655374 REH655374:REN655374 QUL655374:QUR655374 QKP655374:QKV655374 QAT655374:QAZ655374 PQX655374:PRD655374 PHB655374:PHH655374 OXF655374:OXL655374 ONJ655374:ONP655374 ODN655374:ODT655374 NTR655374:NTX655374 NJV655374:NKB655374 MZZ655374:NAF655374 MQD655374:MQJ655374 MGH655374:MGN655374 LWL655374:LWR655374 LMP655374:LMV655374 LCT655374:LCZ655374 KSX655374:KTD655374 KJB655374:KJH655374 JZF655374:JZL655374 JPJ655374:JPP655374 JFN655374:JFT655374 IVR655374:IVX655374 ILV655374:IMB655374 IBZ655374:ICF655374 HSD655374:HSJ655374 HIH655374:HIN655374 GYL655374:GYR655374 GOP655374:GOV655374 GET655374:GEZ655374 FUX655374:FVD655374 FLB655374:FLH655374 FBF655374:FBL655374 ERJ655374:ERP655374 EHN655374:EHT655374 DXR655374:DXX655374 DNV655374:DOB655374 DDZ655374:DEF655374 CUD655374:CUJ655374 CKH655374:CKN655374 CAL655374:CAR655374 BQP655374:BQV655374 BGT655374:BGZ655374 AWX655374:AXD655374 ANB655374:ANH655374 ADF655374:ADL655374 TJ655374:TP655374 JN655374:JT655374 U655374:AA655374 WVZ589838:WWF589838 WMD589838:WMJ589838 WCH589838:WCN589838 VSL589838:VSR589838 VIP589838:VIV589838 UYT589838:UYZ589838 UOX589838:UPD589838 UFB589838:UFH589838 TVF589838:TVL589838 TLJ589838:TLP589838 TBN589838:TBT589838 SRR589838:SRX589838 SHV589838:SIB589838 RXZ589838:RYF589838 ROD589838:ROJ589838 REH589838:REN589838 QUL589838:QUR589838 QKP589838:QKV589838 QAT589838:QAZ589838 PQX589838:PRD589838 PHB589838:PHH589838 OXF589838:OXL589838 ONJ589838:ONP589838 ODN589838:ODT589838 NTR589838:NTX589838 NJV589838:NKB589838 MZZ589838:NAF589838 MQD589838:MQJ589838 MGH589838:MGN589838 LWL589838:LWR589838 LMP589838:LMV589838 LCT589838:LCZ589838 KSX589838:KTD589838 KJB589838:KJH589838 JZF589838:JZL589838 JPJ589838:JPP589838 JFN589838:JFT589838 IVR589838:IVX589838 ILV589838:IMB589838 IBZ589838:ICF589838 HSD589838:HSJ589838 HIH589838:HIN589838 GYL589838:GYR589838 GOP589838:GOV589838 GET589838:GEZ589838 FUX589838:FVD589838 FLB589838:FLH589838 FBF589838:FBL589838 ERJ589838:ERP589838 EHN589838:EHT589838 DXR589838:DXX589838 DNV589838:DOB589838 DDZ589838:DEF589838 CUD589838:CUJ589838 CKH589838:CKN589838 CAL589838:CAR589838 BQP589838:BQV589838 BGT589838:BGZ589838 AWX589838:AXD589838 ANB589838:ANH589838 ADF589838:ADL589838 TJ589838:TP589838 JN589838:JT589838 U589838:AA589838 WVZ524302:WWF524302 WMD524302:WMJ524302 WCH524302:WCN524302 VSL524302:VSR524302 VIP524302:VIV524302 UYT524302:UYZ524302 UOX524302:UPD524302 UFB524302:UFH524302 TVF524302:TVL524302 TLJ524302:TLP524302 TBN524302:TBT524302 SRR524302:SRX524302 SHV524302:SIB524302 RXZ524302:RYF524302 ROD524302:ROJ524302 REH524302:REN524302 QUL524302:QUR524302 QKP524302:QKV524302 QAT524302:QAZ524302 PQX524302:PRD524302 PHB524302:PHH524302 OXF524302:OXL524302 ONJ524302:ONP524302 ODN524302:ODT524302 NTR524302:NTX524302 NJV524302:NKB524302 MZZ524302:NAF524302 MQD524302:MQJ524302 MGH524302:MGN524302 LWL524302:LWR524302 LMP524302:LMV524302 LCT524302:LCZ524302 KSX524302:KTD524302 KJB524302:KJH524302 JZF524302:JZL524302 JPJ524302:JPP524302 JFN524302:JFT524302 IVR524302:IVX524302 ILV524302:IMB524302 IBZ524302:ICF524302 HSD524302:HSJ524302 HIH524302:HIN524302 GYL524302:GYR524302 GOP524302:GOV524302 GET524302:GEZ524302 FUX524302:FVD524302 FLB524302:FLH524302 FBF524302:FBL524302 ERJ524302:ERP524302 EHN524302:EHT524302 DXR524302:DXX524302 DNV524302:DOB524302 DDZ524302:DEF524302 CUD524302:CUJ524302 CKH524302:CKN524302 CAL524302:CAR524302 BQP524302:BQV524302 BGT524302:BGZ524302 AWX524302:AXD524302 ANB524302:ANH524302 ADF524302:ADL524302 TJ524302:TP524302 JN524302:JT524302 U524302:AA524302 WVZ458766:WWF458766 WMD458766:WMJ458766 WCH458766:WCN458766 VSL458766:VSR458766 VIP458766:VIV458766 UYT458766:UYZ458766 UOX458766:UPD458766 UFB458766:UFH458766 TVF458766:TVL458766 TLJ458766:TLP458766 TBN458766:TBT458766 SRR458766:SRX458766 SHV458766:SIB458766 RXZ458766:RYF458766 ROD458766:ROJ458766 REH458766:REN458766 QUL458766:QUR458766 QKP458766:QKV458766 QAT458766:QAZ458766 PQX458766:PRD458766 PHB458766:PHH458766 OXF458766:OXL458766 ONJ458766:ONP458766 ODN458766:ODT458766 NTR458766:NTX458766 NJV458766:NKB458766 MZZ458766:NAF458766 MQD458766:MQJ458766 MGH458766:MGN458766 LWL458766:LWR458766 LMP458766:LMV458766 LCT458766:LCZ458766 KSX458766:KTD458766 KJB458766:KJH458766 JZF458766:JZL458766 JPJ458766:JPP458766 JFN458766:JFT458766 IVR458766:IVX458766 ILV458766:IMB458766 IBZ458766:ICF458766 HSD458766:HSJ458766 HIH458766:HIN458766 GYL458766:GYR458766 GOP458766:GOV458766 GET458766:GEZ458766 FUX458766:FVD458766 FLB458766:FLH458766 FBF458766:FBL458766 ERJ458766:ERP458766 EHN458766:EHT458766 DXR458766:DXX458766 DNV458766:DOB458766 DDZ458766:DEF458766 CUD458766:CUJ458766 CKH458766:CKN458766 CAL458766:CAR458766 BQP458766:BQV458766 BGT458766:BGZ458766 AWX458766:AXD458766 ANB458766:ANH458766 ADF458766:ADL458766 TJ458766:TP458766 JN458766:JT458766 U458766:AA458766 WVZ393230:WWF393230 WMD393230:WMJ393230 WCH393230:WCN393230 VSL393230:VSR393230 VIP393230:VIV393230 UYT393230:UYZ393230 UOX393230:UPD393230 UFB393230:UFH393230 TVF393230:TVL393230 TLJ393230:TLP393230 TBN393230:TBT393230 SRR393230:SRX393230 SHV393230:SIB393230 RXZ393230:RYF393230 ROD393230:ROJ393230 REH393230:REN393230 QUL393230:QUR393230 QKP393230:QKV393230 QAT393230:QAZ393230 PQX393230:PRD393230 PHB393230:PHH393230 OXF393230:OXL393230 ONJ393230:ONP393230 ODN393230:ODT393230 NTR393230:NTX393230 NJV393230:NKB393230 MZZ393230:NAF393230 MQD393230:MQJ393230 MGH393230:MGN393230 LWL393230:LWR393230 LMP393230:LMV393230 LCT393230:LCZ393230 KSX393230:KTD393230 KJB393230:KJH393230 JZF393230:JZL393230 JPJ393230:JPP393230 JFN393230:JFT393230 IVR393230:IVX393230 ILV393230:IMB393230 IBZ393230:ICF393230 HSD393230:HSJ393230 HIH393230:HIN393230 GYL393230:GYR393230 GOP393230:GOV393230 GET393230:GEZ393230 FUX393230:FVD393230 FLB393230:FLH393230 FBF393230:FBL393230 ERJ393230:ERP393230 EHN393230:EHT393230 DXR393230:DXX393230 DNV393230:DOB393230 DDZ393230:DEF393230 CUD393230:CUJ393230 CKH393230:CKN393230 CAL393230:CAR393230 BQP393230:BQV393230 BGT393230:BGZ393230 AWX393230:AXD393230 ANB393230:ANH393230 ADF393230:ADL393230 TJ393230:TP393230 JN393230:JT393230 U393230:AA393230 WVZ327694:WWF327694 WMD327694:WMJ327694 WCH327694:WCN327694 VSL327694:VSR327694 VIP327694:VIV327694 UYT327694:UYZ327694 UOX327694:UPD327694 UFB327694:UFH327694 TVF327694:TVL327694 TLJ327694:TLP327694 TBN327694:TBT327694 SRR327694:SRX327694 SHV327694:SIB327694 RXZ327694:RYF327694 ROD327694:ROJ327694 REH327694:REN327694 QUL327694:QUR327694 QKP327694:QKV327694 QAT327694:QAZ327694 PQX327694:PRD327694 PHB327694:PHH327694 OXF327694:OXL327694 ONJ327694:ONP327694 ODN327694:ODT327694 NTR327694:NTX327694 NJV327694:NKB327694 MZZ327694:NAF327694 MQD327694:MQJ327694 MGH327694:MGN327694 LWL327694:LWR327694 LMP327694:LMV327694 LCT327694:LCZ327694 KSX327694:KTD327694 KJB327694:KJH327694 JZF327694:JZL327694 JPJ327694:JPP327694 JFN327694:JFT327694 IVR327694:IVX327694 ILV327694:IMB327694 IBZ327694:ICF327694 HSD327694:HSJ327694 HIH327694:HIN327694 GYL327694:GYR327694 GOP327694:GOV327694 GET327694:GEZ327694 FUX327694:FVD327694 FLB327694:FLH327694 FBF327694:FBL327694 ERJ327694:ERP327694 EHN327694:EHT327694 DXR327694:DXX327694 DNV327694:DOB327694 DDZ327694:DEF327694 CUD327694:CUJ327694 CKH327694:CKN327694 CAL327694:CAR327694 BQP327694:BQV327694 BGT327694:BGZ327694 AWX327694:AXD327694 ANB327694:ANH327694 ADF327694:ADL327694 TJ327694:TP327694 JN327694:JT327694 U327694:AA327694 WVZ262158:WWF262158 WMD262158:WMJ262158 WCH262158:WCN262158 VSL262158:VSR262158 VIP262158:VIV262158 UYT262158:UYZ262158 UOX262158:UPD262158 UFB262158:UFH262158 TVF262158:TVL262158 TLJ262158:TLP262158 TBN262158:TBT262158 SRR262158:SRX262158 SHV262158:SIB262158 RXZ262158:RYF262158 ROD262158:ROJ262158 REH262158:REN262158 QUL262158:QUR262158 QKP262158:QKV262158 QAT262158:QAZ262158 PQX262158:PRD262158 PHB262158:PHH262158 OXF262158:OXL262158 ONJ262158:ONP262158 ODN262158:ODT262158 NTR262158:NTX262158 NJV262158:NKB262158 MZZ262158:NAF262158 MQD262158:MQJ262158 MGH262158:MGN262158 LWL262158:LWR262158 LMP262158:LMV262158 LCT262158:LCZ262158 KSX262158:KTD262158 KJB262158:KJH262158 JZF262158:JZL262158 JPJ262158:JPP262158 JFN262158:JFT262158 IVR262158:IVX262158 ILV262158:IMB262158 IBZ262158:ICF262158 HSD262158:HSJ262158 HIH262158:HIN262158 GYL262158:GYR262158 GOP262158:GOV262158 GET262158:GEZ262158 FUX262158:FVD262158 FLB262158:FLH262158 FBF262158:FBL262158 ERJ262158:ERP262158 EHN262158:EHT262158 DXR262158:DXX262158 DNV262158:DOB262158 DDZ262158:DEF262158 CUD262158:CUJ262158 CKH262158:CKN262158 CAL262158:CAR262158 BQP262158:BQV262158 BGT262158:BGZ262158 AWX262158:AXD262158 ANB262158:ANH262158 ADF262158:ADL262158 TJ262158:TP262158 JN262158:JT262158 U262158:AA262158 WVZ196622:WWF196622 WMD196622:WMJ196622 WCH196622:WCN196622 VSL196622:VSR196622 VIP196622:VIV196622 UYT196622:UYZ196622 UOX196622:UPD196622 UFB196622:UFH196622 TVF196622:TVL196622 TLJ196622:TLP196622 TBN196622:TBT196622 SRR196622:SRX196622 SHV196622:SIB196622 RXZ196622:RYF196622 ROD196622:ROJ196622 REH196622:REN196622 QUL196622:QUR196622 QKP196622:QKV196622 QAT196622:QAZ196622 PQX196622:PRD196622 PHB196622:PHH196622 OXF196622:OXL196622 ONJ196622:ONP196622 ODN196622:ODT196622 NTR196622:NTX196622 NJV196622:NKB196622 MZZ196622:NAF196622 MQD196622:MQJ196622 MGH196622:MGN196622 LWL196622:LWR196622 LMP196622:LMV196622 LCT196622:LCZ196622 KSX196622:KTD196622 KJB196622:KJH196622 JZF196622:JZL196622 JPJ196622:JPP196622 JFN196622:JFT196622 IVR196622:IVX196622 ILV196622:IMB196622 IBZ196622:ICF196622 HSD196622:HSJ196622 HIH196622:HIN196622 GYL196622:GYR196622 GOP196622:GOV196622 GET196622:GEZ196622 FUX196622:FVD196622 FLB196622:FLH196622 FBF196622:FBL196622 ERJ196622:ERP196622 EHN196622:EHT196622 DXR196622:DXX196622 DNV196622:DOB196622 DDZ196622:DEF196622 CUD196622:CUJ196622 CKH196622:CKN196622 CAL196622:CAR196622 BQP196622:BQV196622 BGT196622:BGZ196622 AWX196622:AXD196622 ANB196622:ANH196622 ADF196622:ADL196622 TJ196622:TP196622 JN196622:JT196622 U196622:AA196622 WVZ131086:WWF131086 WMD131086:WMJ131086 WCH131086:WCN131086 VSL131086:VSR131086 VIP131086:VIV131086 UYT131086:UYZ131086 UOX131086:UPD131086 UFB131086:UFH131086 TVF131086:TVL131086 TLJ131086:TLP131086 TBN131086:TBT131086 SRR131086:SRX131086 SHV131086:SIB131086 RXZ131086:RYF131086 ROD131086:ROJ131086 REH131086:REN131086 QUL131086:QUR131086 QKP131086:QKV131086 QAT131086:QAZ131086 PQX131086:PRD131086 PHB131086:PHH131086 OXF131086:OXL131086 ONJ131086:ONP131086 ODN131086:ODT131086 NTR131086:NTX131086 NJV131086:NKB131086 MZZ131086:NAF131086 MQD131086:MQJ131086 MGH131086:MGN131086 LWL131086:LWR131086 LMP131086:LMV131086 LCT131086:LCZ131086 KSX131086:KTD131086 KJB131086:KJH131086 JZF131086:JZL131086 JPJ131086:JPP131086 JFN131086:JFT131086 IVR131086:IVX131086 ILV131086:IMB131086 IBZ131086:ICF131086 HSD131086:HSJ131086 HIH131086:HIN131086 GYL131086:GYR131086 GOP131086:GOV131086 GET131086:GEZ131086 FUX131086:FVD131086 FLB131086:FLH131086 FBF131086:FBL131086 ERJ131086:ERP131086 EHN131086:EHT131086 DXR131086:DXX131086 DNV131086:DOB131086 DDZ131086:DEF131086 CUD131086:CUJ131086 CKH131086:CKN131086 CAL131086:CAR131086 BQP131086:BQV131086 BGT131086:BGZ131086 AWX131086:AXD131086 ANB131086:ANH131086 ADF131086:ADL131086 TJ131086:TP131086 JN131086:JT131086 U131086:AA131086 WVZ65550:WWF65550 WMD65550:WMJ65550 WCH65550:WCN65550 VSL65550:VSR65550 VIP65550:VIV65550 UYT65550:UYZ65550 UOX65550:UPD65550 UFB65550:UFH65550 TVF65550:TVL65550 TLJ65550:TLP65550 TBN65550:TBT65550 SRR65550:SRX65550 SHV65550:SIB65550 RXZ65550:RYF65550 ROD65550:ROJ65550 REH65550:REN65550 QUL65550:QUR65550 QKP65550:QKV65550 QAT65550:QAZ65550 PQX65550:PRD65550 PHB65550:PHH65550 OXF65550:OXL65550 ONJ65550:ONP65550 ODN65550:ODT65550 NTR65550:NTX65550 NJV65550:NKB65550 MZZ65550:NAF65550 MQD65550:MQJ65550 MGH65550:MGN65550 LWL65550:LWR65550 LMP65550:LMV65550 LCT65550:LCZ65550 KSX65550:KTD65550 KJB65550:KJH65550 JZF65550:JZL65550 JPJ65550:JPP65550 JFN65550:JFT65550 IVR65550:IVX65550 ILV65550:IMB65550 IBZ65550:ICF65550 HSD65550:HSJ65550 HIH65550:HIN65550 GYL65550:GYR65550 GOP65550:GOV65550 GET65550:GEZ65550 FUX65550:FVD65550 FLB65550:FLH65550 FBF65550:FBL65550 ERJ65550:ERP65550 EHN65550:EHT65550 DXR65550:DXX65550 DNV65550:DOB65550 DDZ65550:DEF65550 CUD65550:CUJ65550 CKH65550:CKN65550 CAL65550:CAR65550 BQP65550:BQV65550 BGT65550:BGZ65550 AWX65550:AXD65550 ANB65550:ANH65550 ADF65550:ADL65550 TJ65550:TP65550 JN65550:JT65550 U65550:AA65550 WVZ14:WWF14 WMD14:WMJ14 WCH14:WCN14 VSL14:VSR14 VIP14:VIV14 UYT14:UYZ14 UOX14:UPD14 UFB14:UFH14 TVF14:TVL14 TLJ14:TLP14 TBN14:TBT14 SRR14:SRX14 SHV14:SIB14 RXZ14:RYF14 ROD14:ROJ14 REH14:REN14 QUL14:QUR14 QKP14:QKV14 QAT14:QAZ14 PQX14:PRD14 PHB14:PHH14 OXF14:OXL14 ONJ14:ONP14 ODN14:ODT14 NTR14:NTX14 NJV14:NKB14 MZZ14:NAF14 MQD14:MQJ14 MGH14:MGN14 LWL14:LWR14 LMP14:LMV14 LCT14:LCZ14 KSX14:KTD14 KJB14:KJH14 JZF14:JZL14 JPJ14:JPP14 JFN14:JFT14 IVR14:IVX14 ILV14:IMB14 IBZ14:ICF14 HSD14:HSJ14 HIH14:HIN14 GYL14:GYR14 GOP14:GOV14 GET14:GEZ14 FUX14:FVD14 FLB14:FLH14 FBF14:FBL14 ERJ14:ERP14 EHN14:EHT14 DXR14:DXX14 DNV14:DOB14 DDZ14:DEF14 CUD14:CUJ14 CKH14:CKN14 CAL14:CAR14 BQP14:BQV14 BGT14:BGZ14 AWX14:AXD14 ANB14:ANH14 ADF14:ADL14 TJ14:TP14 JN14:JT14" xr:uid="{E305522E-15F4-4D86-89B5-6840981BE356}">
      <formula1>$BI$29:$BI$33</formula1>
    </dataValidation>
    <dataValidation type="list" allowBlank="1" showInputMessage="1" showErrorMessage="1" sqref="B15:J15 WVG983055:WVO983055 WLK983055:WLS983055 WBO983055:WBW983055 VRS983055:VSA983055 VHW983055:VIE983055 UYA983055:UYI983055 UOE983055:UOM983055 UEI983055:UEQ983055 TUM983055:TUU983055 TKQ983055:TKY983055 TAU983055:TBC983055 SQY983055:SRG983055 SHC983055:SHK983055 RXG983055:RXO983055 RNK983055:RNS983055 RDO983055:RDW983055 QTS983055:QUA983055 QJW983055:QKE983055 QAA983055:QAI983055 PQE983055:PQM983055 PGI983055:PGQ983055 OWM983055:OWU983055 OMQ983055:OMY983055 OCU983055:ODC983055 NSY983055:NTG983055 NJC983055:NJK983055 MZG983055:MZO983055 MPK983055:MPS983055 MFO983055:MFW983055 LVS983055:LWA983055 LLW983055:LME983055 LCA983055:LCI983055 KSE983055:KSM983055 KII983055:KIQ983055 JYM983055:JYU983055 JOQ983055:JOY983055 JEU983055:JFC983055 IUY983055:IVG983055 ILC983055:ILK983055 IBG983055:IBO983055 HRK983055:HRS983055 HHO983055:HHW983055 GXS983055:GYA983055 GNW983055:GOE983055 GEA983055:GEI983055 FUE983055:FUM983055 FKI983055:FKQ983055 FAM983055:FAU983055 EQQ983055:EQY983055 EGU983055:EHC983055 DWY983055:DXG983055 DNC983055:DNK983055 DDG983055:DDO983055 CTK983055:CTS983055 CJO983055:CJW983055 BZS983055:CAA983055 BPW983055:BQE983055 BGA983055:BGI983055 AWE983055:AWM983055 AMI983055:AMQ983055 ACM983055:ACU983055 SQ983055:SY983055 IU983055:JC983055 B983055:J983055 WVG917519:WVO917519 WLK917519:WLS917519 WBO917519:WBW917519 VRS917519:VSA917519 VHW917519:VIE917519 UYA917519:UYI917519 UOE917519:UOM917519 UEI917519:UEQ917519 TUM917519:TUU917519 TKQ917519:TKY917519 TAU917519:TBC917519 SQY917519:SRG917519 SHC917519:SHK917519 RXG917519:RXO917519 RNK917519:RNS917519 RDO917519:RDW917519 QTS917519:QUA917519 QJW917519:QKE917519 QAA917519:QAI917519 PQE917519:PQM917519 PGI917519:PGQ917519 OWM917519:OWU917519 OMQ917519:OMY917519 OCU917519:ODC917519 NSY917519:NTG917519 NJC917519:NJK917519 MZG917519:MZO917519 MPK917519:MPS917519 MFO917519:MFW917519 LVS917519:LWA917519 LLW917519:LME917519 LCA917519:LCI917519 KSE917519:KSM917519 KII917519:KIQ917519 JYM917519:JYU917519 JOQ917519:JOY917519 JEU917519:JFC917519 IUY917519:IVG917519 ILC917519:ILK917519 IBG917519:IBO917519 HRK917519:HRS917519 HHO917519:HHW917519 GXS917519:GYA917519 GNW917519:GOE917519 GEA917519:GEI917519 FUE917519:FUM917519 FKI917519:FKQ917519 FAM917519:FAU917519 EQQ917519:EQY917519 EGU917519:EHC917519 DWY917519:DXG917519 DNC917519:DNK917519 DDG917519:DDO917519 CTK917519:CTS917519 CJO917519:CJW917519 BZS917519:CAA917519 BPW917519:BQE917519 BGA917519:BGI917519 AWE917519:AWM917519 AMI917519:AMQ917519 ACM917519:ACU917519 SQ917519:SY917519 IU917519:JC917519 B917519:J917519 WVG851983:WVO851983 WLK851983:WLS851983 WBO851983:WBW851983 VRS851983:VSA851983 VHW851983:VIE851983 UYA851983:UYI851983 UOE851983:UOM851983 UEI851983:UEQ851983 TUM851983:TUU851983 TKQ851983:TKY851983 TAU851983:TBC851983 SQY851983:SRG851983 SHC851983:SHK851983 RXG851983:RXO851983 RNK851983:RNS851983 RDO851983:RDW851983 QTS851983:QUA851983 QJW851983:QKE851983 QAA851983:QAI851983 PQE851983:PQM851983 PGI851983:PGQ851983 OWM851983:OWU851983 OMQ851983:OMY851983 OCU851983:ODC851983 NSY851983:NTG851983 NJC851983:NJK851983 MZG851983:MZO851983 MPK851983:MPS851983 MFO851983:MFW851983 LVS851983:LWA851983 LLW851983:LME851983 LCA851983:LCI851983 KSE851983:KSM851983 KII851983:KIQ851983 JYM851983:JYU851983 JOQ851983:JOY851983 JEU851983:JFC851983 IUY851983:IVG851983 ILC851983:ILK851983 IBG851983:IBO851983 HRK851983:HRS851983 HHO851983:HHW851983 GXS851983:GYA851983 GNW851983:GOE851983 GEA851983:GEI851983 FUE851983:FUM851983 FKI851983:FKQ851983 FAM851983:FAU851983 EQQ851983:EQY851983 EGU851983:EHC851983 DWY851983:DXG851983 DNC851983:DNK851983 DDG851983:DDO851983 CTK851983:CTS851983 CJO851983:CJW851983 BZS851983:CAA851983 BPW851983:BQE851983 BGA851983:BGI851983 AWE851983:AWM851983 AMI851983:AMQ851983 ACM851983:ACU851983 SQ851983:SY851983 IU851983:JC851983 B851983:J851983 WVG786447:WVO786447 WLK786447:WLS786447 WBO786447:WBW786447 VRS786447:VSA786447 VHW786447:VIE786447 UYA786447:UYI786447 UOE786447:UOM786447 UEI786447:UEQ786447 TUM786447:TUU786447 TKQ786447:TKY786447 TAU786447:TBC786447 SQY786447:SRG786447 SHC786447:SHK786447 RXG786447:RXO786447 RNK786447:RNS786447 RDO786447:RDW786447 QTS786447:QUA786447 QJW786447:QKE786447 QAA786447:QAI786447 PQE786447:PQM786447 PGI786447:PGQ786447 OWM786447:OWU786447 OMQ786447:OMY786447 OCU786447:ODC786447 NSY786447:NTG786447 NJC786447:NJK786447 MZG786447:MZO786447 MPK786447:MPS786447 MFO786447:MFW786447 LVS786447:LWA786447 LLW786447:LME786447 LCA786447:LCI786447 KSE786447:KSM786447 KII786447:KIQ786447 JYM786447:JYU786447 JOQ786447:JOY786447 JEU786447:JFC786447 IUY786447:IVG786447 ILC786447:ILK786447 IBG786447:IBO786447 HRK786447:HRS786447 HHO786447:HHW786447 GXS786447:GYA786447 GNW786447:GOE786447 GEA786447:GEI786447 FUE786447:FUM786447 FKI786447:FKQ786447 FAM786447:FAU786447 EQQ786447:EQY786447 EGU786447:EHC786447 DWY786447:DXG786447 DNC786447:DNK786447 DDG786447:DDO786447 CTK786447:CTS786447 CJO786447:CJW786447 BZS786447:CAA786447 BPW786447:BQE786447 BGA786447:BGI786447 AWE786447:AWM786447 AMI786447:AMQ786447 ACM786447:ACU786447 SQ786447:SY786447 IU786447:JC786447 B786447:J786447 WVG720911:WVO720911 WLK720911:WLS720911 WBO720911:WBW720911 VRS720911:VSA720911 VHW720911:VIE720911 UYA720911:UYI720911 UOE720911:UOM720911 UEI720911:UEQ720911 TUM720911:TUU720911 TKQ720911:TKY720911 TAU720911:TBC720911 SQY720911:SRG720911 SHC720911:SHK720911 RXG720911:RXO720911 RNK720911:RNS720911 RDO720911:RDW720911 QTS720911:QUA720911 QJW720911:QKE720911 QAA720911:QAI720911 PQE720911:PQM720911 PGI720911:PGQ720911 OWM720911:OWU720911 OMQ720911:OMY720911 OCU720911:ODC720911 NSY720911:NTG720911 NJC720911:NJK720911 MZG720911:MZO720911 MPK720911:MPS720911 MFO720911:MFW720911 LVS720911:LWA720911 LLW720911:LME720911 LCA720911:LCI720911 KSE720911:KSM720911 KII720911:KIQ720911 JYM720911:JYU720911 JOQ720911:JOY720911 JEU720911:JFC720911 IUY720911:IVG720911 ILC720911:ILK720911 IBG720911:IBO720911 HRK720911:HRS720911 HHO720911:HHW720911 GXS720911:GYA720911 GNW720911:GOE720911 GEA720911:GEI720911 FUE720911:FUM720911 FKI720911:FKQ720911 FAM720911:FAU720911 EQQ720911:EQY720911 EGU720911:EHC720911 DWY720911:DXG720911 DNC720911:DNK720911 DDG720911:DDO720911 CTK720911:CTS720911 CJO720911:CJW720911 BZS720911:CAA720911 BPW720911:BQE720911 BGA720911:BGI720911 AWE720911:AWM720911 AMI720911:AMQ720911 ACM720911:ACU720911 SQ720911:SY720911 IU720911:JC720911 B720911:J720911 WVG655375:WVO655375 WLK655375:WLS655375 WBO655375:WBW655375 VRS655375:VSA655375 VHW655375:VIE655375 UYA655375:UYI655375 UOE655375:UOM655375 UEI655375:UEQ655375 TUM655375:TUU655375 TKQ655375:TKY655375 TAU655375:TBC655375 SQY655375:SRG655375 SHC655375:SHK655375 RXG655375:RXO655375 RNK655375:RNS655375 RDO655375:RDW655375 QTS655375:QUA655375 QJW655375:QKE655375 QAA655375:QAI655375 PQE655375:PQM655375 PGI655375:PGQ655375 OWM655375:OWU655375 OMQ655375:OMY655375 OCU655375:ODC655375 NSY655375:NTG655375 NJC655375:NJK655375 MZG655375:MZO655375 MPK655375:MPS655375 MFO655375:MFW655375 LVS655375:LWA655375 LLW655375:LME655375 LCA655375:LCI655375 KSE655375:KSM655375 KII655375:KIQ655375 JYM655375:JYU655375 JOQ655375:JOY655375 JEU655375:JFC655375 IUY655375:IVG655375 ILC655375:ILK655375 IBG655375:IBO655375 HRK655375:HRS655375 HHO655375:HHW655375 GXS655375:GYA655375 GNW655375:GOE655375 GEA655375:GEI655375 FUE655375:FUM655375 FKI655375:FKQ655375 FAM655375:FAU655375 EQQ655375:EQY655375 EGU655375:EHC655375 DWY655375:DXG655375 DNC655375:DNK655375 DDG655375:DDO655375 CTK655375:CTS655375 CJO655375:CJW655375 BZS655375:CAA655375 BPW655375:BQE655375 BGA655375:BGI655375 AWE655375:AWM655375 AMI655375:AMQ655375 ACM655375:ACU655375 SQ655375:SY655375 IU655375:JC655375 B655375:J655375 WVG589839:WVO589839 WLK589839:WLS589839 WBO589839:WBW589839 VRS589839:VSA589839 VHW589839:VIE589839 UYA589839:UYI589839 UOE589839:UOM589839 UEI589839:UEQ589839 TUM589839:TUU589839 TKQ589839:TKY589839 TAU589839:TBC589839 SQY589839:SRG589839 SHC589839:SHK589839 RXG589839:RXO589839 RNK589839:RNS589839 RDO589839:RDW589839 QTS589839:QUA589839 QJW589839:QKE589839 QAA589839:QAI589839 PQE589839:PQM589839 PGI589839:PGQ589839 OWM589839:OWU589839 OMQ589839:OMY589839 OCU589839:ODC589839 NSY589839:NTG589839 NJC589839:NJK589839 MZG589839:MZO589839 MPK589839:MPS589839 MFO589839:MFW589839 LVS589839:LWA589839 LLW589839:LME589839 LCA589839:LCI589839 KSE589839:KSM589839 KII589839:KIQ589839 JYM589839:JYU589839 JOQ589839:JOY589839 JEU589839:JFC589839 IUY589839:IVG589839 ILC589839:ILK589839 IBG589839:IBO589839 HRK589839:HRS589839 HHO589839:HHW589839 GXS589839:GYA589839 GNW589839:GOE589839 GEA589839:GEI589839 FUE589839:FUM589839 FKI589839:FKQ589839 FAM589839:FAU589839 EQQ589839:EQY589839 EGU589839:EHC589839 DWY589839:DXG589839 DNC589839:DNK589839 DDG589839:DDO589839 CTK589839:CTS589839 CJO589839:CJW589839 BZS589839:CAA589839 BPW589839:BQE589839 BGA589839:BGI589839 AWE589839:AWM589839 AMI589839:AMQ589839 ACM589839:ACU589839 SQ589839:SY589839 IU589839:JC589839 B589839:J589839 WVG524303:WVO524303 WLK524303:WLS524303 WBO524303:WBW524303 VRS524303:VSA524303 VHW524303:VIE524303 UYA524303:UYI524303 UOE524303:UOM524303 UEI524303:UEQ524303 TUM524303:TUU524303 TKQ524303:TKY524303 TAU524303:TBC524303 SQY524303:SRG524303 SHC524303:SHK524303 RXG524303:RXO524303 RNK524303:RNS524303 RDO524303:RDW524303 QTS524303:QUA524303 QJW524303:QKE524303 QAA524303:QAI524303 PQE524303:PQM524303 PGI524303:PGQ524303 OWM524303:OWU524303 OMQ524303:OMY524303 OCU524303:ODC524303 NSY524303:NTG524303 NJC524303:NJK524303 MZG524303:MZO524303 MPK524303:MPS524303 MFO524303:MFW524303 LVS524303:LWA524303 LLW524303:LME524303 LCA524303:LCI524303 KSE524303:KSM524303 KII524303:KIQ524303 JYM524303:JYU524303 JOQ524303:JOY524303 JEU524303:JFC524303 IUY524303:IVG524303 ILC524303:ILK524303 IBG524303:IBO524303 HRK524303:HRS524303 HHO524303:HHW524303 GXS524303:GYA524303 GNW524303:GOE524303 GEA524303:GEI524303 FUE524303:FUM524303 FKI524303:FKQ524303 FAM524303:FAU524303 EQQ524303:EQY524303 EGU524303:EHC524303 DWY524303:DXG524303 DNC524303:DNK524303 DDG524303:DDO524303 CTK524303:CTS524303 CJO524303:CJW524303 BZS524303:CAA524303 BPW524303:BQE524303 BGA524303:BGI524303 AWE524303:AWM524303 AMI524303:AMQ524303 ACM524303:ACU524303 SQ524303:SY524303 IU524303:JC524303 B524303:J524303 WVG458767:WVO458767 WLK458767:WLS458767 WBO458767:WBW458767 VRS458767:VSA458767 VHW458767:VIE458767 UYA458767:UYI458767 UOE458767:UOM458767 UEI458767:UEQ458767 TUM458767:TUU458767 TKQ458767:TKY458767 TAU458767:TBC458767 SQY458767:SRG458767 SHC458767:SHK458767 RXG458767:RXO458767 RNK458767:RNS458767 RDO458767:RDW458767 QTS458767:QUA458767 QJW458767:QKE458767 QAA458767:QAI458767 PQE458767:PQM458767 PGI458767:PGQ458767 OWM458767:OWU458767 OMQ458767:OMY458767 OCU458767:ODC458767 NSY458767:NTG458767 NJC458767:NJK458767 MZG458767:MZO458767 MPK458767:MPS458767 MFO458767:MFW458767 LVS458767:LWA458767 LLW458767:LME458767 LCA458767:LCI458767 KSE458767:KSM458767 KII458767:KIQ458767 JYM458767:JYU458767 JOQ458767:JOY458767 JEU458767:JFC458767 IUY458767:IVG458767 ILC458767:ILK458767 IBG458767:IBO458767 HRK458767:HRS458767 HHO458767:HHW458767 GXS458767:GYA458767 GNW458767:GOE458767 GEA458767:GEI458767 FUE458767:FUM458767 FKI458767:FKQ458767 FAM458767:FAU458767 EQQ458767:EQY458767 EGU458767:EHC458767 DWY458767:DXG458767 DNC458767:DNK458767 DDG458767:DDO458767 CTK458767:CTS458767 CJO458767:CJW458767 BZS458767:CAA458767 BPW458767:BQE458767 BGA458767:BGI458767 AWE458767:AWM458767 AMI458767:AMQ458767 ACM458767:ACU458767 SQ458767:SY458767 IU458767:JC458767 B458767:J458767 WVG393231:WVO393231 WLK393231:WLS393231 WBO393231:WBW393231 VRS393231:VSA393231 VHW393231:VIE393231 UYA393231:UYI393231 UOE393231:UOM393231 UEI393231:UEQ393231 TUM393231:TUU393231 TKQ393231:TKY393231 TAU393231:TBC393231 SQY393231:SRG393231 SHC393231:SHK393231 RXG393231:RXO393231 RNK393231:RNS393231 RDO393231:RDW393231 QTS393231:QUA393231 QJW393231:QKE393231 QAA393231:QAI393231 PQE393231:PQM393231 PGI393231:PGQ393231 OWM393231:OWU393231 OMQ393231:OMY393231 OCU393231:ODC393231 NSY393231:NTG393231 NJC393231:NJK393231 MZG393231:MZO393231 MPK393231:MPS393231 MFO393231:MFW393231 LVS393231:LWA393231 LLW393231:LME393231 LCA393231:LCI393231 KSE393231:KSM393231 KII393231:KIQ393231 JYM393231:JYU393231 JOQ393231:JOY393231 JEU393231:JFC393231 IUY393231:IVG393231 ILC393231:ILK393231 IBG393231:IBO393231 HRK393231:HRS393231 HHO393231:HHW393231 GXS393231:GYA393231 GNW393231:GOE393231 GEA393231:GEI393231 FUE393231:FUM393231 FKI393231:FKQ393231 FAM393231:FAU393231 EQQ393231:EQY393231 EGU393231:EHC393231 DWY393231:DXG393231 DNC393231:DNK393231 DDG393231:DDO393231 CTK393231:CTS393231 CJO393231:CJW393231 BZS393231:CAA393231 BPW393231:BQE393231 BGA393231:BGI393231 AWE393231:AWM393231 AMI393231:AMQ393231 ACM393231:ACU393231 SQ393231:SY393231 IU393231:JC393231 B393231:J393231 WVG327695:WVO327695 WLK327695:WLS327695 WBO327695:WBW327695 VRS327695:VSA327695 VHW327695:VIE327695 UYA327695:UYI327695 UOE327695:UOM327695 UEI327695:UEQ327695 TUM327695:TUU327695 TKQ327695:TKY327695 TAU327695:TBC327695 SQY327695:SRG327695 SHC327695:SHK327695 RXG327695:RXO327695 RNK327695:RNS327695 RDO327695:RDW327695 QTS327695:QUA327695 QJW327695:QKE327695 QAA327695:QAI327695 PQE327695:PQM327695 PGI327695:PGQ327695 OWM327695:OWU327695 OMQ327695:OMY327695 OCU327695:ODC327695 NSY327695:NTG327695 NJC327695:NJK327695 MZG327695:MZO327695 MPK327695:MPS327695 MFO327695:MFW327695 LVS327695:LWA327695 LLW327695:LME327695 LCA327695:LCI327695 KSE327695:KSM327695 KII327695:KIQ327695 JYM327695:JYU327695 JOQ327695:JOY327695 JEU327695:JFC327695 IUY327695:IVG327695 ILC327695:ILK327695 IBG327695:IBO327695 HRK327695:HRS327695 HHO327695:HHW327695 GXS327695:GYA327695 GNW327695:GOE327695 GEA327695:GEI327695 FUE327695:FUM327695 FKI327695:FKQ327695 FAM327695:FAU327695 EQQ327695:EQY327695 EGU327695:EHC327695 DWY327695:DXG327695 DNC327695:DNK327695 DDG327695:DDO327695 CTK327695:CTS327695 CJO327695:CJW327695 BZS327695:CAA327695 BPW327695:BQE327695 BGA327695:BGI327695 AWE327695:AWM327695 AMI327695:AMQ327695 ACM327695:ACU327695 SQ327695:SY327695 IU327695:JC327695 B327695:J327695 WVG262159:WVO262159 WLK262159:WLS262159 WBO262159:WBW262159 VRS262159:VSA262159 VHW262159:VIE262159 UYA262159:UYI262159 UOE262159:UOM262159 UEI262159:UEQ262159 TUM262159:TUU262159 TKQ262159:TKY262159 TAU262159:TBC262159 SQY262159:SRG262159 SHC262159:SHK262159 RXG262159:RXO262159 RNK262159:RNS262159 RDO262159:RDW262159 QTS262159:QUA262159 QJW262159:QKE262159 QAA262159:QAI262159 PQE262159:PQM262159 PGI262159:PGQ262159 OWM262159:OWU262159 OMQ262159:OMY262159 OCU262159:ODC262159 NSY262159:NTG262159 NJC262159:NJK262159 MZG262159:MZO262159 MPK262159:MPS262159 MFO262159:MFW262159 LVS262159:LWA262159 LLW262159:LME262159 LCA262159:LCI262159 KSE262159:KSM262159 KII262159:KIQ262159 JYM262159:JYU262159 JOQ262159:JOY262159 JEU262159:JFC262159 IUY262159:IVG262159 ILC262159:ILK262159 IBG262159:IBO262159 HRK262159:HRS262159 HHO262159:HHW262159 GXS262159:GYA262159 GNW262159:GOE262159 GEA262159:GEI262159 FUE262159:FUM262159 FKI262159:FKQ262159 FAM262159:FAU262159 EQQ262159:EQY262159 EGU262159:EHC262159 DWY262159:DXG262159 DNC262159:DNK262159 DDG262159:DDO262159 CTK262159:CTS262159 CJO262159:CJW262159 BZS262159:CAA262159 BPW262159:BQE262159 BGA262159:BGI262159 AWE262159:AWM262159 AMI262159:AMQ262159 ACM262159:ACU262159 SQ262159:SY262159 IU262159:JC262159 B262159:J262159 WVG196623:WVO196623 WLK196623:WLS196623 WBO196623:WBW196623 VRS196623:VSA196623 VHW196623:VIE196623 UYA196623:UYI196623 UOE196623:UOM196623 UEI196623:UEQ196623 TUM196623:TUU196623 TKQ196623:TKY196623 TAU196623:TBC196623 SQY196623:SRG196623 SHC196623:SHK196623 RXG196623:RXO196623 RNK196623:RNS196623 RDO196623:RDW196623 QTS196623:QUA196623 QJW196623:QKE196623 QAA196623:QAI196623 PQE196623:PQM196623 PGI196623:PGQ196623 OWM196623:OWU196623 OMQ196623:OMY196623 OCU196623:ODC196623 NSY196623:NTG196623 NJC196623:NJK196623 MZG196623:MZO196623 MPK196623:MPS196623 MFO196623:MFW196623 LVS196623:LWA196623 LLW196623:LME196623 LCA196623:LCI196623 KSE196623:KSM196623 KII196623:KIQ196623 JYM196623:JYU196623 JOQ196623:JOY196623 JEU196623:JFC196623 IUY196623:IVG196623 ILC196623:ILK196623 IBG196623:IBO196623 HRK196623:HRS196623 HHO196623:HHW196623 GXS196623:GYA196623 GNW196623:GOE196623 GEA196623:GEI196623 FUE196623:FUM196623 FKI196623:FKQ196623 FAM196623:FAU196623 EQQ196623:EQY196623 EGU196623:EHC196623 DWY196623:DXG196623 DNC196623:DNK196623 DDG196623:DDO196623 CTK196623:CTS196623 CJO196623:CJW196623 BZS196623:CAA196623 BPW196623:BQE196623 BGA196623:BGI196623 AWE196623:AWM196623 AMI196623:AMQ196623 ACM196623:ACU196623 SQ196623:SY196623 IU196623:JC196623 B196623:J196623 WVG131087:WVO131087 WLK131087:WLS131087 WBO131087:WBW131087 VRS131087:VSA131087 VHW131087:VIE131087 UYA131087:UYI131087 UOE131087:UOM131087 UEI131087:UEQ131087 TUM131087:TUU131087 TKQ131087:TKY131087 TAU131087:TBC131087 SQY131087:SRG131087 SHC131087:SHK131087 RXG131087:RXO131087 RNK131087:RNS131087 RDO131087:RDW131087 QTS131087:QUA131087 QJW131087:QKE131087 QAA131087:QAI131087 PQE131087:PQM131087 PGI131087:PGQ131087 OWM131087:OWU131087 OMQ131087:OMY131087 OCU131087:ODC131087 NSY131087:NTG131087 NJC131087:NJK131087 MZG131087:MZO131087 MPK131087:MPS131087 MFO131087:MFW131087 LVS131087:LWA131087 LLW131087:LME131087 LCA131087:LCI131087 KSE131087:KSM131087 KII131087:KIQ131087 JYM131087:JYU131087 JOQ131087:JOY131087 JEU131087:JFC131087 IUY131087:IVG131087 ILC131087:ILK131087 IBG131087:IBO131087 HRK131087:HRS131087 HHO131087:HHW131087 GXS131087:GYA131087 GNW131087:GOE131087 GEA131087:GEI131087 FUE131087:FUM131087 FKI131087:FKQ131087 FAM131087:FAU131087 EQQ131087:EQY131087 EGU131087:EHC131087 DWY131087:DXG131087 DNC131087:DNK131087 DDG131087:DDO131087 CTK131087:CTS131087 CJO131087:CJW131087 BZS131087:CAA131087 BPW131087:BQE131087 BGA131087:BGI131087 AWE131087:AWM131087 AMI131087:AMQ131087 ACM131087:ACU131087 SQ131087:SY131087 IU131087:JC131087 B131087:J131087 WVG65551:WVO65551 WLK65551:WLS65551 WBO65551:WBW65551 VRS65551:VSA65551 VHW65551:VIE65551 UYA65551:UYI65551 UOE65551:UOM65551 UEI65551:UEQ65551 TUM65551:TUU65551 TKQ65551:TKY65551 TAU65551:TBC65551 SQY65551:SRG65551 SHC65551:SHK65551 RXG65551:RXO65551 RNK65551:RNS65551 RDO65551:RDW65551 QTS65551:QUA65551 QJW65551:QKE65551 QAA65551:QAI65551 PQE65551:PQM65551 PGI65551:PGQ65551 OWM65551:OWU65551 OMQ65551:OMY65551 OCU65551:ODC65551 NSY65551:NTG65551 NJC65551:NJK65551 MZG65551:MZO65551 MPK65551:MPS65551 MFO65551:MFW65551 LVS65551:LWA65551 LLW65551:LME65551 LCA65551:LCI65551 KSE65551:KSM65551 KII65551:KIQ65551 JYM65551:JYU65551 JOQ65551:JOY65551 JEU65551:JFC65551 IUY65551:IVG65551 ILC65551:ILK65551 IBG65551:IBO65551 HRK65551:HRS65551 HHO65551:HHW65551 GXS65551:GYA65551 GNW65551:GOE65551 GEA65551:GEI65551 FUE65551:FUM65551 FKI65551:FKQ65551 FAM65551:FAU65551 EQQ65551:EQY65551 EGU65551:EHC65551 DWY65551:DXG65551 DNC65551:DNK65551 DDG65551:DDO65551 CTK65551:CTS65551 CJO65551:CJW65551 BZS65551:CAA65551 BPW65551:BQE65551 BGA65551:BGI65551 AWE65551:AWM65551 AMI65551:AMQ65551 ACM65551:ACU65551 SQ65551:SY65551 IU65551:JC65551 B65551:J65551 WVG15:WVO15 WLK15:WLS15 WBO15:WBW15 VRS15:VSA15 VHW15:VIE15 UYA15:UYI15 UOE15:UOM15 UEI15:UEQ15 TUM15:TUU15 TKQ15:TKY15 TAU15:TBC15 SQY15:SRG15 SHC15:SHK15 RXG15:RXO15 RNK15:RNS15 RDO15:RDW15 QTS15:QUA15 QJW15:QKE15 QAA15:QAI15 PQE15:PQM15 PGI15:PGQ15 OWM15:OWU15 OMQ15:OMY15 OCU15:ODC15 NSY15:NTG15 NJC15:NJK15 MZG15:MZO15 MPK15:MPS15 MFO15:MFW15 LVS15:LWA15 LLW15:LME15 LCA15:LCI15 KSE15:KSM15 KII15:KIQ15 JYM15:JYU15 JOQ15:JOY15 JEU15:JFC15 IUY15:IVG15 ILC15:ILK15 IBG15:IBO15 HRK15:HRS15 HHO15:HHW15 GXS15:GYA15 GNW15:GOE15 GEA15:GEI15 FUE15:FUM15 FKI15:FKQ15 FAM15:FAU15 EQQ15:EQY15 EGU15:EHC15 DWY15:DXG15 DNC15:DNK15 DDG15:DDO15 CTK15:CTS15 CJO15:CJW15 BZS15:CAA15 BPW15:BQE15 BGA15:BGI15 AWE15:AWM15 AMI15:AMQ15 ACM15:ACU15 SQ15:SY15 IU15:JC15" xr:uid="{DDCD73BD-78A7-4EDA-BC06-76E4C7B61F4B}">
      <formula1>$BI$28:$BI$32</formula1>
    </dataValidation>
    <dataValidation type="list" allowBlank="1" showInputMessage="1" showErrorMessage="1" sqref="WVG983049:WVM983049 B7:B8 C7 D7:H8 WLK983049:WLQ983049 WBO983049:WBU983049 VRS983049:VRY983049 VHW983049:VIC983049 UYA983049:UYG983049 UOE983049:UOK983049 UEI983049:UEO983049 TUM983049:TUS983049 TKQ983049:TKW983049 TAU983049:TBA983049 SQY983049:SRE983049 SHC983049:SHI983049 RXG983049:RXM983049 RNK983049:RNQ983049 RDO983049:RDU983049 QTS983049:QTY983049 QJW983049:QKC983049 QAA983049:QAG983049 PQE983049:PQK983049 PGI983049:PGO983049 OWM983049:OWS983049 OMQ983049:OMW983049 OCU983049:ODA983049 NSY983049:NTE983049 NJC983049:NJI983049 MZG983049:MZM983049 MPK983049:MPQ983049 MFO983049:MFU983049 LVS983049:LVY983049 LLW983049:LMC983049 LCA983049:LCG983049 KSE983049:KSK983049 KII983049:KIO983049 JYM983049:JYS983049 JOQ983049:JOW983049 JEU983049:JFA983049 IUY983049:IVE983049 ILC983049:ILI983049 IBG983049:IBM983049 HRK983049:HRQ983049 HHO983049:HHU983049 GXS983049:GXY983049 GNW983049:GOC983049 GEA983049:GEG983049 FUE983049:FUK983049 FKI983049:FKO983049 FAM983049:FAS983049 EQQ983049:EQW983049 EGU983049:EHA983049 DWY983049:DXE983049 DNC983049:DNI983049 DDG983049:DDM983049 CTK983049:CTQ983049 CJO983049:CJU983049 BZS983049:BZY983049 BPW983049:BQC983049 BGA983049:BGG983049 AWE983049:AWK983049 AMI983049:AMO983049 ACM983049:ACS983049 SQ983049:SW983049 IU983049:JA983049 B983049:H983049 WVG917513:WVM917513 WLK917513:WLQ917513 WBO917513:WBU917513 VRS917513:VRY917513 VHW917513:VIC917513 UYA917513:UYG917513 UOE917513:UOK917513 UEI917513:UEO917513 TUM917513:TUS917513 TKQ917513:TKW917513 TAU917513:TBA917513 SQY917513:SRE917513 SHC917513:SHI917513 RXG917513:RXM917513 RNK917513:RNQ917513 RDO917513:RDU917513 QTS917513:QTY917513 QJW917513:QKC917513 QAA917513:QAG917513 PQE917513:PQK917513 PGI917513:PGO917513 OWM917513:OWS917513 OMQ917513:OMW917513 OCU917513:ODA917513 NSY917513:NTE917513 NJC917513:NJI917513 MZG917513:MZM917513 MPK917513:MPQ917513 MFO917513:MFU917513 LVS917513:LVY917513 LLW917513:LMC917513 LCA917513:LCG917513 KSE917513:KSK917513 KII917513:KIO917513 JYM917513:JYS917513 JOQ917513:JOW917513 JEU917513:JFA917513 IUY917513:IVE917513 ILC917513:ILI917513 IBG917513:IBM917513 HRK917513:HRQ917513 HHO917513:HHU917513 GXS917513:GXY917513 GNW917513:GOC917513 GEA917513:GEG917513 FUE917513:FUK917513 FKI917513:FKO917513 FAM917513:FAS917513 EQQ917513:EQW917513 EGU917513:EHA917513 DWY917513:DXE917513 DNC917513:DNI917513 DDG917513:DDM917513 CTK917513:CTQ917513 CJO917513:CJU917513 BZS917513:BZY917513 BPW917513:BQC917513 BGA917513:BGG917513 AWE917513:AWK917513 AMI917513:AMO917513 ACM917513:ACS917513 SQ917513:SW917513 IU917513:JA917513 B917513:H917513 WVG851977:WVM851977 WLK851977:WLQ851977 WBO851977:WBU851977 VRS851977:VRY851977 VHW851977:VIC851977 UYA851977:UYG851977 UOE851977:UOK851977 UEI851977:UEO851977 TUM851977:TUS851977 TKQ851977:TKW851977 TAU851977:TBA851977 SQY851977:SRE851977 SHC851977:SHI851977 RXG851977:RXM851977 RNK851977:RNQ851977 RDO851977:RDU851977 QTS851977:QTY851977 QJW851977:QKC851977 QAA851977:QAG851977 PQE851977:PQK851977 PGI851977:PGO851977 OWM851977:OWS851977 OMQ851977:OMW851977 OCU851977:ODA851977 NSY851977:NTE851977 NJC851977:NJI851977 MZG851977:MZM851977 MPK851977:MPQ851977 MFO851977:MFU851977 LVS851977:LVY851977 LLW851977:LMC851977 LCA851977:LCG851977 KSE851977:KSK851977 KII851977:KIO851977 JYM851977:JYS851977 JOQ851977:JOW851977 JEU851977:JFA851977 IUY851977:IVE851977 ILC851977:ILI851977 IBG851977:IBM851977 HRK851977:HRQ851977 HHO851977:HHU851977 GXS851977:GXY851977 GNW851977:GOC851977 GEA851977:GEG851977 FUE851977:FUK851977 FKI851977:FKO851977 FAM851977:FAS851977 EQQ851977:EQW851977 EGU851977:EHA851977 DWY851977:DXE851977 DNC851977:DNI851977 DDG851977:DDM851977 CTK851977:CTQ851977 CJO851977:CJU851977 BZS851977:BZY851977 BPW851977:BQC851977 BGA851977:BGG851977 AWE851977:AWK851977 AMI851977:AMO851977 ACM851977:ACS851977 SQ851977:SW851977 IU851977:JA851977 B851977:H851977 WVG786441:WVM786441 WLK786441:WLQ786441 WBO786441:WBU786441 VRS786441:VRY786441 VHW786441:VIC786441 UYA786441:UYG786441 UOE786441:UOK786441 UEI786441:UEO786441 TUM786441:TUS786441 TKQ786441:TKW786441 TAU786441:TBA786441 SQY786441:SRE786441 SHC786441:SHI786441 RXG786441:RXM786441 RNK786441:RNQ786441 RDO786441:RDU786441 QTS786441:QTY786441 QJW786441:QKC786441 QAA786441:QAG786441 PQE786441:PQK786441 PGI786441:PGO786441 OWM786441:OWS786441 OMQ786441:OMW786441 OCU786441:ODA786441 NSY786441:NTE786441 NJC786441:NJI786441 MZG786441:MZM786441 MPK786441:MPQ786441 MFO786441:MFU786441 LVS786441:LVY786441 LLW786441:LMC786441 LCA786441:LCG786441 KSE786441:KSK786441 KII786441:KIO786441 JYM786441:JYS786441 JOQ786441:JOW786441 JEU786441:JFA786441 IUY786441:IVE786441 ILC786441:ILI786441 IBG786441:IBM786441 HRK786441:HRQ786441 HHO786441:HHU786441 GXS786441:GXY786441 GNW786441:GOC786441 GEA786441:GEG786441 FUE786441:FUK786441 FKI786441:FKO786441 FAM786441:FAS786441 EQQ786441:EQW786441 EGU786441:EHA786441 DWY786441:DXE786441 DNC786441:DNI786441 DDG786441:DDM786441 CTK786441:CTQ786441 CJO786441:CJU786441 BZS786441:BZY786441 BPW786441:BQC786441 BGA786441:BGG786441 AWE786441:AWK786441 AMI786441:AMO786441 ACM786441:ACS786441 SQ786441:SW786441 IU786441:JA786441 B786441:H786441 WVG720905:WVM720905 WLK720905:WLQ720905 WBO720905:WBU720905 VRS720905:VRY720905 VHW720905:VIC720905 UYA720905:UYG720905 UOE720905:UOK720905 UEI720905:UEO720905 TUM720905:TUS720905 TKQ720905:TKW720905 TAU720905:TBA720905 SQY720905:SRE720905 SHC720905:SHI720905 RXG720905:RXM720905 RNK720905:RNQ720905 RDO720905:RDU720905 QTS720905:QTY720905 QJW720905:QKC720905 QAA720905:QAG720905 PQE720905:PQK720905 PGI720905:PGO720905 OWM720905:OWS720905 OMQ720905:OMW720905 OCU720905:ODA720905 NSY720905:NTE720905 NJC720905:NJI720905 MZG720905:MZM720905 MPK720905:MPQ720905 MFO720905:MFU720905 LVS720905:LVY720905 LLW720905:LMC720905 LCA720905:LCG720905 KSE720905:KSK720905 KII720905:KIO720905 JYM720905:JYS720905 JOQ720905:JOW720905 JEU720905:JFA720905 IUY720905:IVE720905 ILC720905:ILI720905 IBG720905:IBM720905 HRK720905:HRQ720905 HHO720905:HHU720905 GXS720905:GXY720905 GNW720905:GOC720905 GEA720905:GEG720905 FUE720905:FUK720905 FKI720905:FKO720905 FAM720905:FAS720905 EQQ720905:EQW720905 EGU720905:EHA720905 DWY720905:DXE720905 DNC720905:DNI720905 DDG720905:DDM720905 CTK720905:CTQ720905 CJO720905:CJU720905 BZS720905:BZY720905 BPW720905:BQC720905 BGA720905:BGG720905 AWE720905:AWK720905 AMI720905:AMO720905 ACM720905:ACS720905 SQ720905:SW720905 IU720905:JA720905 B720905:H720905 WVG655369:WVM655369 WLK655369:WLQ655369 WBO655369:WBU655369 VRS655369:VRY655369 VHW655369:VIC655369 UYA655369:UYG655369 UOE655369:UOK655369 UEI655369:UEO655369 TUM655369:TUS655369 TKQ655369:TKW655369 TAU655369:TBA655369 SQY655369:SRE655369 SHC655369:SHI655369 RXG655369:RXM655369 RNK655369:RNQ655369 RDO655369:RDU655369 QTS655369:QTY655369 QJW655369:QKC655369 QAA655369:QAG655369 PQE655369:PQK655369 PGI655369:PGO655369 OWM655369:OWS655369 OMQ655369:OMW655369 OCU655369:ODA655369 NSY655369:NTE655369 NJC655369:NJI655369 MZG655369:MZM655369 MPK655369:MPQ655369 MFO655369:MFU655369 LVS655369:LVY655369 LLW655369:LMC655369 LCA655369:LCG655369 KSE655369:KSK655369 KII655369:KIO655369 JYM655369:JYS655369 JOQ655369:JOW655369 JEU655369:JFA655369 IUY655369:IVE655369 ILC655369:ILI655369 IBG655369:IBM655369 HRK655369:HRQ655369 HHO655369:HHU655369 GXS655369:GXY655369 GNW655369:GOC655369 GEA655369:GEG655369 FUE655369:FUK655369 FKI655369:FKO655369 FAM655369:FAS655369 EQQ655369:EQW655369 EGU655369:EHA655369 DWY655369:DXE655369 DNC655369:DNI655369 DDG655369:DDM655369 CTK655369:CTQ655369 CJO655369:CJU655369 BZS655369:BZY655369 BPW655369:BQC655369 BGA655369:BGG655369 AWE655369:AWK655369 AMI655369:AMO655369 ACM655369:ACS655369 SQ655369:SW655369 IU655369:JA655369 B655369:H655369 WVG589833:WVM589833 WLK589833:WLQ589833 WBO589833:WBU589833 VRS589833:VRY589833 VHW589833:VIC589833 UYA589833:UYG589833 UOE589833:UOK589833 UEI589833:UEO589833 TUM589833:TUS589833 TKQ589833:TKW589833 TAU589833:TBA589833 SQY589833:SRE589833 SHC589833:SHI589833 RXG589833:RXM589833 RNK589833:RNQ589833 RDO589833:RDU589833 QTS589833:QTY589833 QJW589833:QKC589833 QAA589833:QAG589833 PQE589833:PQK589833 PGI589833:PGO589833 OWM589833:OWS589833 OMQ589833:OMW589833 OCU589833:ODA589833 NSY589833:NTE589833 NJC589833:NJI589833 MZG589833:MZM589833 MPK589833:MPQ589833 MFO589833:MFU589833 LVS589833:LVY589833 LLW589833:LMC589833 LCA589833:LCG589833 KSE589833:KSK589833 KII589833:KIO589833 JYM589833:JYS589833 JOQ589833:JOW589833 JEU589833:JFA589833 IUY589833:IVE589833 ILC589833:ILI589833 IBG589833:IBM589833 HRK589833:HRQ589833 HHO589833:HHU589833 GXS589833:GXY589833 GNW589833:GOC589833 GEA589833:GEG589833 FUE589833:FUK589833 FKI589833:FKO589833 FAM589833:FAS589833 EQQ589833:EQW589833 EGU589833:EHA589833 DWY589833:DXE589833 DNC589833:DNI589833 DDG589833:DDM589833 CTK589833:CTQ589833 CJO589833:CJU589833 BZS589833:BZY589833 BPW589833:BQC589833 BGA589833:BGG589833 AWE589833:AWK589833 AMI589833:AMO589833 ACM589833:ACS589833 SQ589833:SW589833 IU589833:JA589833 B589833:H589833 WVG524297:WVM524297 WLK524297:WLQ524297 WBO524297:WBU524297 VRS524297:VRY524297 VHW524297:VIC524297 UYA524297:UYG524297 UOE524297:UOK524297 UEI524297:UEO524297 TUM524297:TUS524297 TKQ524297:TKW524297 TAU524297:TBA524297 SQY524297:SRE524297 SHC524297:SHI524297 RXG524297:RXM524297 RNK524297:RNQ524297 RDO524297:RDU524297 QTS524297:QTY524297 QJW524297:QKC524297 QAA524297:QAG524297 PQE524297:PQK524297 PGI524297:PGO524297 OWM524297:OWS524297 OMQ524297:OMW524297 OCU524297:ODA524297 NSY524297:NTE524297 NJC524297:NJI524297 MZG524297:MZM524297 MPK524297:MPQ524297 MFO524297:MFU524297 LVS524297:LVY524297 LLW524297:LMC524297 LCA524297:LCG524297 KSE524297:KSK524297 KII524297:KIO524297 JYM524297:JYS524297 JOQ524297:JOW524297 JEU524297:JFA524297 IUY524297:IVE524297 ILC524297:ILI524297 IBG524297:IBM524297 HRK524297:HRQ524297 HHO524297:HHU524297 GXS524297:GXY524297 GNW524297:GOC524297 GEA524297:GEG524297 FUE524297:FUK524297 FKI524297:FKO524297 FAM524297:FAS524297 EQQ524297:EQW524297 EGU524297:EHA524297 DWY524297:DXE524297 DNC524297:DNI524297 DDG524297:DDM524297 CTK524297:CTQ524297 CJO524297:CJU524297 BZS524297:BZY524297 BPW524297:BQC524297 BGA524297:BGG524297 AWE524297:AWK524297 AMI524297:AMO524297 ACM524297:ACS524297 SQ524297:SW524297 IU524297:JA524297 B524297:H524297 WVG458761:WVM458761 WLK458761:WLQ458761 WBO458761:WBU458761 VRS458761:VRY458761 VHW458761:VIC458761 UYA458761:UYG458761 UOE458761:UOK458761 UEI458761:UEO458761 TUM458761:TUS458761 TKQ458761:TKW458761 TAU458761:TBA458761 SQY458761:SRE458761 SHC458761:SHI458761 RXG458761:RXM458761 RNK458761:RNQ458761 RDO458761:RDU458761 QTS458761:QTY458761 QJW458761:QKC458761 QAA458761:QAG458761 PQE458761:PQK458761 PGI458761:PGO458761 OWM458761:OWS458761 OMQ458761:OMW458761 OCU458761:ODA458761 NSY458761:NTE458761 NJC458761:NJI458761 MZG458761:MZM458761 MPK458761:MPQ458761 MFO458761:MFU458761 LVS458761:LVY458761 LLW458761:LMC458761 LCA458761:LCG458761 KSE458761:KSK458761 KII458761:KIO458761 JYM458761:JYS458761 JOQ458761:JOW458761 JEU458761:JFA458761 IUY458761:IVE458761 ILC458761:ILI458761 IBG458761:IBM458761 HRK458761:HRQ458761 HHO458761:HHU458761 GXS458761:GXY458761 GNW458761:GOC458761 GEA458761:GEG458761 FUE458761:FUK458761 FKI458761:FKO458761 FAM458761:FAS458761 EQQ458761:EQW458761 EGU458761:EHA458761 DWY458761:DXE458761 DNC458761:DNI458761 DDG458761:DDM458761 CTK458761:CTQ458761 CJO458761:CJU458761 BZS458761:BZY458761 BPW458761:BQC458761 BGA458761:BGG458761 AWE458761:AWK458761 AMI458761:AMO458761 ACM458761:ACS458761 SQ458761:SW458761 IU458761:JA458761 B458761:H458761 WVG393225:WVM393225 WLK393225:WLQ393225 WBO393225:WBU393225 VRS393225:VRY393225 VHW393225:VIC393225 UYA393225:UYG393225 UOE393225:UOK393225 UEI393225:UEO393225 TUM393225:TUS393225 TKQ393225:TKW393225 TAU393225:TBA393225 SQY393225:SRE393225 SHC393225:SHI393225 RXG393225:RXM393225 RNK393225:RNQ393225 RDO393225:RDU393225 QTS393225:QTY393225 QJW393225:QKC393225 QAA393225:QAG393225 PQE393225:PQK393225 PGI393225:PGO393225 OWM393225:OWS393225 OMQ393225:OMW393225 OCU393225:ODA393225 NSY393225:NTE393225 NJC393225:NJI393225 MZG393225:MZM393225 MPK393225:MPQ393225 MFO393225:MFU393225 LVS393225:LVY393225 LLW393225:LMC393225 LCA393225:LCG393225 KSE393225:KSK393225 KII393225:KIO393225 JYM393225:JYS393225 JOQ393225:JOW393225 JEU393225:JFA393225 IUY393225:IVE393225 ILC393225:ILI393225 IBG393225:IBM393225 HRK393225:HRQ393225 HHO393225:HHU393225 GXS393225:GXY393225 GNW393225:GOC393225 GEA393225:GEG393225 FUE393225:FUK393225 FKI393225:FKO393225 FAM393225:FAS393225 EQQ393225:EQW393225 EGU393225:EHA393225 DWY393225:DXE393225 DNC393225:DNI393225 DDG393225:DDM393225 CTK393225:CTQ393225 CJO393225:CJU393225 BZS393225:BZY393225 BPW393225:BQC393225 BGA393225:BGG393225 AWE393225:AWK393225 AMI393225:AMO393225 ACM393225:ACS393225 SQ393225:SW393225 IU393225:JA393225 B393225:H393225 WVG327689:WVM327689 WLK327689:WLQ327689 WBO327689:WBU327689 VRS327689:VRY327689 VHW327689:VIC327689 UYA327689:UYG327689 UOE327689:UOK327689 UEI327689:UEO327689 TUM327689:TUS327689 TKQ327689:TKW327689 TAU327689:TBA327689 SQY327689:SRE327689 SHC327689:SHI327689 RXG327689:RXM327689 RNK327689:RNQ327689 RDO327689:RDU327689 QTS327689:QTY327689 QJW327689:QKC327689 QAA327689:QAG327689 PQE327689:PQK327689 PGI327689:PGO327689 OWM327689:OWS327689 OMQ327689:OMW327689 OCU327689:ODA327689 NSY327689:NTE327689 NJC327689:NJI327689 MZG327689:MZM327689 MPK327689:MPQ327689 MFO327689:MFU327689 LVS327689:LVY327689 LLW327689:LMC327689 LCA327689:LCG327689 KSE327689:KSK327689 KII327689:KIO327689 JYM327689:JYS327689 JOQ327689:JOW327689 JEU327689:JFA327689 IUY327689:IVE327689 ILC327689:ILI327689 IBG327689:IBM327689 HRK327689:HRQ327689 HHO327689:HHU327689 GXS327689:GXY327689 GNW327689:GOC327689 GEA327689:GEG327689 FUE327689:FUK327689 FKI327689:FKO327689 FAM327689:FAS327689 EQQ327689:EQW327689 EGU327689:EHA327689 DWY327689:DXE327689 DNC327689:DNI327689 DDG327689:DDM327689 CTK327689:CTQ327689 CJO327689:CJU327689 BZS327689:BZY327689 BPW327689:BQC327689 BGA327689:BGG327689 AWE327689:AWK327689 AMI327689:AMO327689 ACM327689:ACS327689 SQ327689:SW327689 IU327689:JA327689 B327689:H327689 WVG262153:WVM262153 WLK262153:WLQ262153 WBO262153:WBU262153 VRS262153:VRY262153 VHW262153:VIC262153 UYA262153:UYG262153 UOE262153:UOK262153 UEI262153:UEO262153 TUM262153:TUS262153 TKQ262153:TKW262153 TAU262153:TBA262153 SQY262153:SRE262153 SHC262153:SHI262153 RXG262153:RXM262153 RNK262153:RNQ262153 RDO262153:RDU262153 QTS262153:QTY262153 QJW262153:QKC262153 QAA262153:QAG262153 PQE262153:PQK262153 PGI262153:PGO262153 OWM262153:OWS262153 OMQ262153:OMW262153 OCU262153:ODA262153 NSY262153:NTE262153 NJC262153:NJI262153 MZG262153:MZM262153 MPK262153:MPQ262153 MFO262153:MFU262153 LVS262153:LVY262153 LLW262153:LMC262153 LCA262153:LCG262153 KSE262153:KSK262153 KII262153:KIO262153 JYM262153:JYS262153 JOQ262153:JOW262153 JEU262153:JFA262153 IUY262153:IVE262153 ILC262153:ILI262153 IBG262153:IBM262153 HRK262153:HRQ262153 HHO262153:HHU262153 GXS262153:GXY262153 GNW262153:GOC262153 GEA262153:GEG262153 FUE262153:FUK262153 FKI262153:FKO262153 FAM262153:FAS262153 EQQ262153:EQW262153 EGU262153:EHA262153 DWY262153:DXE262153 DNC262153:DNI262153 DDG262153:DDM262153 CTK262153:CTQ262153 CJO262153:CJU262153 BZS262153:BZY262153 BPW262153:BQC262153 BGA262153:BGG262153 AWE262153:AWK262153 AMI262153:AMO262153 ACM262153:ACS262153 SQ262153:SW262153 IU262153:JA262153 B262153:H262153 WVG196617:WVM196617 WLK196617:WLQ196617 WBO196617:WBU196617 VRS196617:VRY196617 VHW196617:VIC196617 UYA196617:UYG196617 UOE196617:UOK196617 UEI196617:UEO196617 TUM196617:TUS196617 TKQ196617:TKW196617 TAU196617:TBA196617 SQY196617:SRE196617 SHC196617:SHI196617 RXG196617:RXM196617 RNK196617:RNQ196617 RDO196617:RDU196617 QTS196617:QTY196617 QJW196617:QKC196617 QAA196617:QAG196617 PQE196617:PQK196617 PGI196617:PGO196617 OWM196617:OWS196617 OMQ196617:OMW196617 OCU196617:ODA196617 NSY196617:NTE196617 NJC196617:NJI196617 MZG196617:MZM196617 MPK196617:MPQ196617 MFO196617:MFU196617 LVS196617:LVY196617 LLW196617:LMC196617 LCA196617:LCG196617 KSE196617:KSK196617 KII196617:KIO196617 JYM196617:JYS196617 JOQ196617:JOW196617 JEU196617:JFA196617 IUY196617:IVE196617 ILC196617:ILI196617 IBG196617:IBM196617 HRK196617:HRQ196617 HHO196617:HHU196617 GXS196617:GXY196617 GNW196617:GOC196617 GEA196617:GEG196617 FUE196617:FUK196617 FKI196617:FKO196617 FAM196617:FAS196617 EQQ196617:EQW196617 EGU196617:EHA196617 DWY196617:DXE196617 DNC196617:DNI196617 DDG196617:DDM196617 CTK196617:CTQ196617 CJO196617:CJU196617 BZS196617:BZY196617 BPW196617:BQC196617 BGA196617:BGG196617 AWE196617:AWK196617 AMI196617:AMO196617 ACM196617:ACS196617 SQ196617:SW196617 IU196617:JA196617 B196617:H196617 WVG131081:WVM131081 WLK131081:WLQ131081 WBO131081:WBU131081 VRS131081:VRY131081 VHW131081:VIC131081 UYA131081:UYG131081 UOE131081:UOK131081 UEI131081:UEO131081 TUM131081:TUS131081 TKQ131081:TKW131081 TAU131081:TBA131081 SQY131081:SRE131081 SHC131081:SHI131081 RXG131081:RXM131081 RNK131081:RNQ131081 RDO131081:RDU131081 QTS131081:QTY131081 QJW131081:QKC131081 QAA131081:QAG131081 PQE131081:PQK131081 PGI131081:PGO131081 OWM131081:OWS131081 OMQ131081:OMW131081 OCU131081:ODA131081 NSY131081:NTE131081 NJC131081:NJI131081 MZG131081:MZM131081 MPK131081:MPQ131081 MFO131081:MFU131081 LVS131081:LVY131081 LLW131081:LMC131081 LCA131081:LCG131081 KSE131081:KSK131081 KII131081:KIO131081 JYM131081:JYS131081 JOQ131081:JOW131081 JEU131081:JFA131081 IUY131081:IVE131081 ILC131081:ILI131081 IBG131081:IBM131081 HRK131081:HRQ131081 HHO131081:HHU131081 GXS131081:GXY131081 GNW131081:GOC131081 GEA131081:GEG131081 FUE131081:FUK131081 FKI131081:FKO131081 FAM131081:FAS131081 EQQ131081:EQW131081 EGU131081:EHA131081 DWY131081:DXE131081 DNC131081:DNI131081 DDG131081:DDM131081 CTK131081:CTQ131081 CJO131081:CJU131081 BZS131081:BZY131081 BPW131081:BQC131081 BGA131081:BGG131081 AWE131081:AWK131081 AMI131081:AMO131081 ACM131081:ACS131081 SQ131081:SW131081 IU131081:JA131081 B131081:H131081 WVG65545:WVM65545 WLK65545:WLQ65545 WBO65545:WBU65545 VRS65545:VRY65545 VHW65545:VIC65545 UYA65545:UYG65545 UOE65545:UOK65545 UEI65545:UEO65545 TUM65545:TUS65545 TKQ65545:TKW65545 TAU65545:TBA65545 SQY65545:SRE65545 SHC65545:SHI65545 RXG65545:RXM65545 RNK65545:RNQ65545 RDO65545:RDU65545 QTS65545:QTY65545 QJW65545:QKC65545 QAA65545:QAG65545 PQE65545:PQK65545 PGI65545:PGO65545 OWM65545:OWS65545 OMQ65545:OMW65545 OCU65545:ODA65545 NSY65545:NTE65545 NJC65545:NJI65545 MZG65545:MZM65545 MPK65545:MPQ65545 MFO65545:MFU65545 LVS65545:LVY65545 LLW65545:LMC65545 LCA65545:LCG65545 KSE65545:KSK65545 KII65545:KIO65545 JYM65545:JYS65545 JOQ65545:JOW65545 JEU65545:JFA65545 IUY65545:IVE65545 ILC65545:ILI65545 IBG65545:IBM65545 HRK65545:HRQ65545 HHO65545:HHU65545 GXS65545:GXY65545 GNW65545:GOC65545 GEA65545:GEG65545 FUE65545:FUK65545 FKI65545:FKO65545 FAM65545:FAS65545 EQQ65545:EQW65545 EGU65545:EHA65545 DWY65545:DXE65545 DNC65545:DNI65545 DDG65545:DDM65545 CTK65545:CTQ65545 CJO65545:CJU65545 BZS65545:BZY65545 BPW65545:BQC65545 BGA65545:BGG65545 AWE65545:AWK65545 AMI65545:AMO65545 ACM65545:ACS65545 SQ65545:SW65545 IU65545:JA65545 B65545:H65545 WVG7:WVM9 WLK7:WLQ9 WBO7:WBU9 VRS7:VRY9 VHW7:VIC9 UYA7:UYG9 UOE7:UOK9 UEI7:UEO9 TUM7:TUS9 TKQ7:TKW9 TAU7:TBA9 SQY7:SRE9 SHC7:SHI9 RXG7:RXM9 RNK7:RNQ9 RDO7:RDU9 QTS7:QTY9 QJW7:QKC9 QAA7:QAG9 PQE7:PQK9 PGI7:PGO9 OWM7:OWS9 OMQ7:OMW9 OCU7:ODA9 NSY7:NTE9 NJC7:NJI9 MZG7:MZM9 MPK7:MPQ9 MFO7:MFU9 LVS7:LVY9 LLW7:LMC9 LCA7:LCG9 KSE7:KSK9 KII7:KIO9 JYM7:JYS9 JOQ7:JOW9 JEU7:JFA9 IUY7:IVE9 ILC7:ILI9 IBG7:IBM9 HRK7:HRQ9 HHO7:HHU9 GXS7:GXY9 GNW7:GOC9 GEA7:GEG9 FUE7:FUK9 FKI7:FKO9 FAM7:FAS9 EQQ7:EQW9 EGU7:EHA9 DWY7:DXE9 DNC7:DNI9 DDG7:DDM9 CTK7:CTQ9 CJO7:CJU9 BZS7:BZY9 BPW7:BQC9 BGA7:BGG9 AWE7:AWK9 AMI7:AMO9 ACM7:ACS9 SQ7:SW9 IU7:JA9" xr:uid="{4AAFF9EE-0E4F-4B2B-88A4-42041C49CBCA}">
      <formula1>$BI$2:$BI$6</formula1>
    </dataValidation>
    <dataValidation type="list" allowBlank="1" showInputMessage="1" showErrorMessage="1" sqref="WWC983060:WWE983060 WMG983060:WMI983060 WCK983060:WCM983060 VSO983060:VSQ983060 VIS983060:VIU983060 UYW983060:UYY983060 UPA983060:UPC983060 UFE983060:UFG983060 TVI983060:TVK983060 TLM983060:TLO983060 TBQ983060:TBS983060 SRU983060:SRW983060 SHY983060:SIA983060 RYC983060:RYE983060 ROG983060:ROI983060 REK983060:REM983060 QUO983060:QUQ983060 QKS983060:QKU983060 QAW983060:QAY983060 PRA983060:PRC983060 PHE983060:PHG983060 OXI983060:OXK983060 ONM983060:ONO983060 ODQ983060:ODS983060 NTU983060:NTW983060 NJY983060:NKA983060 NAC983060:NAE983060 MQG983060:MQI983060 MGK983060:MGM983060 LWO983060:LWQ983060 LMS983060:LMU983060 LCW983060:LCY983060 KTA983060:KTC983060 KJE983060:KJG983060 JZI983060:JZK983060 JPM983060:JPO983060 JFQ983060:JFS983060 IVU983060:IVW983060 ILY983060:IMA983060 ICC983060:ICE983060 HSG983060:HSI983060 HIK983060:HIM983060 GYO983060:GYQ983060 GOS983060:GOU983060 GEW983060:GEY983060 FVA983060:FVC983060 FLE983060:FLG983060 FBI983060:FBK983060 ERM983060:ERO983060 EHQ983060:EHS983060 DXU983060:DXW983060 DNY983060:DOA983060 DEC983060:DEE983060 CUG983060:CUI983060 CKK983060:CKM983060 CAO983060:CAQ983060 BQS983060:BQU983060 BGW983060:BGY983060 AXA983060:AXC983060 ANE983060:ANG983060 ADI983060:ADK983060 TM983060:TO983060 JQ983060:JS983060 X983060:Z983060 WWC917524:WWE917524 WMG917524:WMI917524 WCK917524:WCM917524 VSO917524:VSQ917524 VIS917524:VIU917524 UYW917524:UYY917524 UPA917524:UPC917524 UFE917524:UFG917524 TVI917524:TVK917524 TLM917524:TLO917524 TBQ917524:TBS917524 SRU917524:SRW917524 SHY917524:SIA917524 RYC917524:RYE917524 ROG917524:ROI917524 REK917524:REM917524 QUO917524:QUQ917524 QKS917524:QKU917524 QAW917524:QAY917524 PRA917524:PRC917524 PHE917524:PHG917524 OXI917524:OXK917524 ONM917524:ONO917524 ODQ917524:ODS917524 NTU917524:NTW917524 NJY917524:NKA917524 NAC917524:NAE917524 MQG917524:MQI917524 MGK917524:MGM917524 LWO917524:LWQ917524 LMS917524:LMU917524 LCW917524:LCY917524 KTA917524:KTC917524 KJE917524:KJG917524 JZI917524:JZK917524 JPM917524:JPO917524 JFQ917524:JFS917524 IVU917524:IVW917524 ILY917524:IMA917524 ICC917524:ICE917524 HSG917524:HSI917524 HIK917524:HIM917524 GYO917524:GYQ917524 GOS917524:GOU917524 GEW917524:GEY917524 FVA917524:FVC917524 FLE917524:FLG917524 FBI917524:FBK917524 ERM917524:ERO917524 EHQ917524:EHS917524 DXU917524:DXW917524 DNY917524:DOA917524 DEC917524:DEE917524 CUG917524:CUI917524 CKK917524:CKM917524 CAO917524:CAQ917524 BQS917524:BQU917524 BGW917524:BGY917524 AXA917524:AXC917524 ANE917524:ANG917524 ADI917524:ADK917524 TM917524:TO917524 JQ917524:JS917524 X917524:Z917524 WWC851988:WWE851988 WMG851988:WMI851988 WCK851988:WCM851988 VSO851988:VSQ851988 VIS851988:VIU851988 UYW851988:UYY851988 UPA851988:UPC851988 UFE851988:UFG851988 TVI851988:TVK851988 TLM851988:TLO851988 TBQ851988:TBS851988 SRU851988:SRW851988 SHY851988:SIA851988 RYC851988:RYE851988 ROG851988:ROI851988 REK851988:REM851988 QUO851988:QUQ851988 QKS851988:QKU851988 QAW851988:QAY851988 PRA851988:PRC851988 PHE851988:PHG851988 OXI851988:OXK851988 ONM851988:ONO851988 ODQ851988:ODS851988 NTU851988:NTW851988 NJY851988:NKA851988 NAC851988:NAE851988 MQG851988:MQI851988 MGK851988:MGM851988 LWO851988:LWQ851988 LMS851988:LMU851988 LCW851988:LCY851988 KTA851988:KTC851988 KJE851988:KJG851988 JZI851988:JZK851988 JPM851988:JPO851988 JFQ851988:JFS851988 IVU851988:IVW851988 ILY851988:IMA851988 ICC851988:ICE851988 HSG851988:HSI851988 HIK851988:HIM851988 GYO851988:GYQ851988 GOS851988:GOU851988 GEW851988:GEY851988 FVA851988:FVC851988 FLE851988:FLG851988 FBI851988:FBK851988 ERM851988:ERO851988 EHQ851988:EHS851988 DXU851988:DXW851988 DNY851988:DOA851988 DEC851988:DEE851988 CUG851988:CUI851988 CKK851988:CKM851988 CAO851988:CAQ851988 BQS851988:BQU851988 BGW851988:BGY851988 AXA851988:AXC851988 ANE851988:ANG851988 ADI851988:ADK851988 TM851988:TO851988 JQ851988:JS851988 X851988:Z851988 WWC786452:WWE786452 WMG786452:WMI786452 WCK786452:WCM786452 VSO786452:VSQ786452 VIS786452:VIU786452 UYW786452:UYY786452 UPA786452:UPC786452 UFE786452:UFG786452 TVI786452:TVK786452 TLM786452:TLO786452 TBQ786452:TBS786452 SRU786452:SRW786452 SHY786452:SIA786452 RYC786452:RYE786452 ROG786452:ROI786452 REK786452:REM786452 QUO786452:QUQ786452 QKS786452:QKU786452 QAW786452:QAY786452 PRA786452:PRC786452 PHE786452:PHG786452 OXI786452:OXK786452 ONM786452:ONO786452 ODQ786452:ODS786452 NTU786452:NTW786452 NJY786452:NKA786452 NAC786452:NAE786452 MQG786452:MQI786452 MGK786452:MGM786452 LWO786452:LWQ786452 LMS786452:LMU786452 LCW786452:LCY786452 KTA786452:KTC786452 KJE786452:KJG786452 JZI786452:JZK786452 JPM786452:JPO786452 JFQ786452:JFS786452 IVU786452:IVW786452 ILY786452:IMA786452 ICC786452:ICE786452 HSG786452:HSI786452 HIK786452:HIM786452 GYO786452:GYQ786452 GOS786452:GOU786452 GEW786452:GEY786452 FVA786452:FVC786452 FLE786452:FLG786452 FBI786452:FBK786452 ERM786452:ERO786452 EHQ786452:EHS786452 DXU786452:DXW786452 DNY786452:DOA786452 DEC786452:DEE786452 CUG786452:CUI786452 CKK786452:CKM786452 CAO786452:CAQ786452 BQS786452:BQU786452 BGW786452:BGY786452 AXA786452:AXC786452 ANE786452:ANG786452 ADI786452:ADK786452 TM786452:TO786452 JQ786452:JS786452 X786452:Z786452 WWC720916:WWE720916 WMG720916:WMI720916 WCK720916:WCM720916 VSO720916:VSQ720916 VIS720916:VIU720916 UYW720916:UYY720916 UPA720916:UPC720916 UFE720916:UFG720916 TVI720916:TVK720916 TLM720916:TLO720916 TBQ720916:TBS720916 SRU720916:SRW720916 SHY720916:SIA720916 RYC720916:RYE720916 ROG720916:ROI720916 REK720916:REM720916 QUO720916:QUQ720916 QKS720916:QKU720916 QAW720916:QAY720916 PRA720916:PRC720916 PHE720916:PHG720916 OXI720916:OXK720916 ONM720916:ONO720916 ODQ720916:ODS720916 NTU720916:NTW720916 NJY720916:NKA720916 NAC720916:NAE720916 MQG720916:MQI720916 MGK720916:MGM720916 LWO720916:LWQ720916 LMS720916:LMU720916 LCW720916:LCY720916 KTA720916:KTC720916 KJE720916:KJG720916 JZI720916:JZK720916 JPM720916:JPO720916 JFQ720916:JFS720916 IVU720916:IVW720916 ILY720916:IMA720916 ICC720916:ICE720916 HSG720916:HSI720916 HIK720916:HIM720916 GYO720916:GYQ720916 GOS720916:GOU720916 GEW720916:GEY720916 FVA720916:FVC720916 FLE720916:FLG720916 FBI720916:FBK720916 ERM720916:ERO720916 EHQ720916:EHS720916 DXU720916:DXW720916 DNY720916:DOA720916 DEC720916:DEE720916 CUG720916:CUI720916 CKK720916:CKM720916 CAO720916:CAQ720916 BQS720916:BQU720916 BGW720916:BGY720916 AXA720916:AXC720916 ANE720916:ANG720916 ADI720916:ADK720916 TM720916:TO720916 JQ720916:JS720916 X720916:Z720916 WWC655380:WWE655380 WMG655380:WMI655380 WCK655380:WCM655380 VSO655380:VSQ655380 VIS655380:VIU655380 UYW655380:UYY655380 UPA655380:UPC655380 UFE655380:UFG655380 TVI655380:TVK655380 TLM655380:TLO655380 TBQ655380:TBS655380 SRU655380:SRW655380 SHY655380:SIA655380 RYC655380:RYE655380 ROG655380:ROI655380 REK655380:REM655380 QUO655380:QUQ655380 QKS655380:QKU655380 QAW655380:QAY655380 PRA655380:PRC655380 PHE655380:PHG655380 OXI655380:OXK655380 ONM655380:ONO655380 ODQ655380:ODS655380 NTU655380:NTW655380 NJY655380:NKA655380 NAC655380:NAE655380 MQG655380:MQI655380 MGK655380:MGM655380 LWO655380:LWQ655380 LMS655380:LMU655380 LCW655380:LCY655380 KTA655380:KTC655380 KJE655380:KJG655380 JZI655380:JZK655380 JPM655380:JPO655380 JFQ655380:JFS655380 IVU655380:IVW655380 ILY655380:IMA655380 ICC655380:ICE655380 HSG655380:HSI655380 HIK655380:HIM655380 GYO655380:GYQ655380 GOS655380:GOU655380 GEW655380:GEY655380 FVA655380:FVC655380 FLE655380:FLG655380 FBI655380:FBK655380 ERM655380:ERO655380 EHQ655380:EHS655380 DXU655380:DXW655380 DNY655380:DOA655380 DEC655380:DEE655380 CUG655380:CUI655380 CKK655380:CKM655380 CAO655380:CAQ655380 BQS655380:BQU655380 BGW655380:BGY655380 AXA655380:AXC655380 ANE655380:ANG655380 ADI655380:ADK655380 TM655380:TO655380 JQ655380:JS655380 X655380:Z655380 WWC589844:WWE589844 WMG589844:WMI589844 WCK589844:WCM589844 VSO589844:VSQ589844 VIS589844:VIU589844 UYW589844:UYY589844 UPA589844:UPC589844 UFE589844:UFG589844 TVI589844:TVK589844 TLM589844:TLO589844 TBQ589844:TBS589844 SRU589844:SRW589844 SHY589844:SIA589844 RYC589844:RYE589844 ROG589844:ROI589844 REK589844:REM589844 QUO589844:QUQ589844 QKS589844:QKU589844 QAW589844:QAY589844 PRA589844:PRC589844 PHE589844:PHG589844 OXI589844:OXK589844 ONM589844:ONO589844 ODQ589844:ODS589844 NTU589844:NTW589844 NJY589844:NKA589844 NAC589844:NAE589844 MQG589844:MQI589844 MGK589844:MGM589844 LWO589844:LWQ589844 LMS589844:LMU589844 LCW589844:LCY589844 KTA589844:KTC589844 KJE589844:KJG589844 JZI589844:JZK589844 JPM589844:JPO589844 JFQ589844:JFS589844 IVU589844:IVW589844 ILY589844:IMA589844 ICC589844:ICE589844 HSG589844:HSI589844 HIK589844:HIM589844 GYO589844:GYQ589844 GOS589844:GOU589844 GEW589844:GEY589844 FVA589844:FVC589844 FLE589844:FLG589844 FBI589844:FBK589844 ERM589844:ERO589844 EHQ589844:EHS589844 DXU589844:DXW589844 DNY589844:DOA589844 DEC589844:DEE589844 CUG589844:CUI589844 CKK589844:CKM589844 CAO589844:CAQ589844 BQS589844:BQU589844 BGW589844:BGY589844 AXA589844:AXC589844 ANE589844:ANG589844 ADI589844:ADK589844 TM589844:TO589844 JQ589844:JS589844 X589844:Z589844 WWC524308:WWE524308 WMG524308:WMI524308 WCK524308:WCM524308 VSO524308:VSQ524308 VIS524308:VIU524308 UYW524308:UYY524308 UPA524308:UPC524308 UFE524308:UFG524308 TVI524308:TVK524308 TLM524308:TLO524308 TBQ524308:TBS524308 SRU524308:SRW524308 SHY524308:SIA524308 RYC524308:RYE524308 ROG524308:ROI524308 REK524308:REM524308 QUO524308:QUQ524308 QKS524308:QKU524308 QAW524308:QAY524308 PRA524308:PRC524308 PHE524308:PHG524308 OXI524308:OXK524308 ONM524308:ONO524308 ODQ524308:ODS524308 NTU524308:NTW524308 NJY524308:NKA524308 NAC524308:NAE524308 MQG524308:MQI524308 MGK524308:MGM524308 LWO524308:LWQ524308 LMS524308:LMU524308 LCW524308:LCY524308 KTA524308:KTC524308 KJE524308:KJG524308 JZI524308:JZK524308 JPM524308:JPO524308 JFQ524308:JFS524308 IVU524308:IVW524308 ILY524308:IMA524308 ICC524308:ICE524308 HSG524308:HSI524308 HIK524308:HIM524308 GYO524308:GYQ524308 GOS524308:GOU524308 GEW524308:GEY524308 FVA524308:FVC524308 FLE524308:FLG524308 FBI524308:FBK524308 ERM524308:ERO524308 EHQ524308:EHS524308 DXU524308:DXW524308 DNY524308:DOA524308 DEC524308:DEE524308 CUG524308:CUI524308 CKK524308:CKM524308 CAO524308:CAQ524308 BQS524308:BQU524308 BGW524308:BGY524308 AXA524308:AXC524308 ANE524308:ANG524308 ADI524308:ADK524308 TM524308:TO524308 JQ524308:JS524308 X524308:Z524308 WWC458772:WWE458772 WMG458772:WMI458772 WCK458772:WCM458772 VSO458772:VSQ458772 VIS458772:VIU458772 UYW458772:UYY458772 UPA458772:UPC458772 UFE458772:UFG458772 TVI458772:TVK458772 TLM458772:TLO458772 TBQ458772:TBS458772 SRU458772:SRW458772 SHY458772:SIA458772 RYC458772:RYE458772 ROG458772:ROI458772 REK458772:REM458772 QUO458772:QUQ458772 QKS458772:QKU458772 QAW458772:QAY458772 PRA458772:PRC458772 PHE458772:PHG458772 OXI458772:OXK458772 ONM458772:ONO458772 ODQ458772:ODS458772 NTU458772:NTW458772 NJY458772:NKA458772 NAC458772:NAE458772 MQG458772:MQI458772 MGK458772:MGM458772 LWO458772:LWQ458772 LMS458772:LMU458772 LCW458772:LCY458772 KTA458772:KTC458772 KJE458772:KJG458772 JZI458772:JZK458772 JPM458772:JPO458772 JFQ458772:JFS458772 IVU458772:IVW458772 ILY458772:IMA458772 ICC458772:ICE458772 HSG458772:HSI458772 HIK458772:HIM458772 GYO458772:GYQ458772 GOS458772:GOU458772 GEW458772:GEY458772 FVA458772:FVC458772 FLE458772:FLG458772 FBI458772:FBK458772 ERM458772:ERO458772 EHQ458772:EHS458772 DXU458772:DXW458772 DNY458772:DOA458772 DEC458772:DEE458772 CUG458772:CUI458772 CKK458772:CKM458772 CAO458772:CAQ458772 BQS458772:BQU458772 BGW458772:BGY458772 AXA458772:AXC458772 ANE458772:ANG458772 ADI458772:ADK458772 TM458772:TO458772 JQ458772:JS458772 X458772:Z458772 WWC393236:WWE393236 WMG393236:WMI393236 WCK393236:WCM393236 VSO393236:VSQ393236 VIS393236:VIU393236 UYW393236:UYY393236 UPA393236:UPC393236 UFE393236:UFG393236 TVI393236:TVK393236 TLM393236:TLO393236 TBQ393236:TBS393236 SRU393236:SRW393236 SHY393236:SIA393236 RYC393236:RYE393236 ROG393236:ROI393236 REK393236:REM393236 QUO393236:QUQ393236 QKS393236:QKU393236 QAW393236:QAY393236 PRA393236:PRC393236 PHE393236:PHG393236 OXI393236:OXK393236 ONM393236:ONO393236 ODQ393236:ODS393236 NTU393236:NTW393236 NJY393236:NKA393236 NAC393236:NAE393236 MQG393236:MQI393236 MGK393236:MGM393236 LWO393236:LWQ393236 LMS393236:LMU393236 LCW393236:LCY393236 KTA393236:KTC393236 KJE393236:KJG393236 JZI393236:JZK393236 JPM393236:JPO393236 JFQ393236:JFS393236 IVU393236:IVW393236 ILY393236:IMA393236 ICC393236:ICE393236 HSG393236:HSI393236 HIK393236:HIM393236 GYO393236:GYQ393236 GOS393236:GOU393236 GEW393236:GEY393236 FVA393236:FVC393236 FLE393236:FLG393236 FBI393236:FBK393236 ERM393236:ERO393236 EHQ393236:EHS393236 DXU393236:DXW393236 DNY393236:DOA393236 DEC393236:DEE393236 CUG393236:CUI393236 CKK393236:CKM393236 CAO393236:CAQ393236 BQS393236:BQU393236 BGW393236:BGY393236 AXA393236:AXC393236 ANE393236:ANG393236 ADI393236:ADK393236 TM393236:TO393236 JQ393236:JS393236 X393236:Z393236 WWC327700:WWE327700 WMG327700:WMI327700 WCK327700:WCM327700 VSO327700:VSQ327700 VIS327700:VIU327700 UYW327700:UYY327700 UPA327700:UPC327700 UFE327700:UFG327700 TVI327700:TVK327700 TLM327700:TLO327700 TBQ327700:TBS327700 SRU327700:SRW327700 SHY327700:SIA327700 RYC327700:RYE327700 ROG327700:ROI327700 REK327700:REM327700 QUO327700:QUQ327700 QKS327700:QKU327700 QAW327700:QAY327700 PRA327700:PRC327700 PHE327700:PHG327700 OXI327700:OXK327700 ONM327700:ONO327700 ODQ327700:ODS327700 NTU327700:NTW327700 NJY327700:NKA327700 NAC327700:NAE327700 MQG327700:MQI327700 MGK327700:MGM327700 LWO327700:LWQ327700 LMS327700:LMU327700 LCW327700:LCY327700 KTA327700:KTC327700 KJE327700:KJG327700 JZI327700:JZK327700 JPM327700:JPO327700 JFQ327700:JFS327700 IVU327700:IVW327700 ILY327700:IMA327700 ICC327700:ICE327700 HSG327700:HSI327700 HIK327700:HIM327700 GYO327700:GYQ327700 GOS327700:GOU327700 GEW327700:GEY327700 FVA327700:FVC327700 FLE327700:FLG327700 FBI327700:FBK327700 ERM327700:ERO327700 EHQ327700:EHS327700 DXU327700:DXW327700 DNY327700:DOA327700 DEC327700:DEE327700 CUG327700:CUI327700 CKK327700:CKM327700 CAO327700:CAQ327700 BQS327700:BQU327700 BGW327700:BGY327700 AXA327700:AXC327700 ANE327700:ANG327700 ADI327700:ADK327700 TM327700:TO327700 JQ327700:JS327700 X327700:Z327700 WWC262164:WWE262164 WMG262164:WMI262164 WCK262164:WCM262164 VSO262164:VSQ262164 VIS262164:VIU262164 UYW262164:UYY262164 UPA262164:UPC262164 UFE262164:UFG262164 TVI262164:TVK262164 TLM262164:TLO262164 TBQ262164:TBS262164 SRU262164:SRW262164 SHY262164:SIA262164 RYC262164:RYE262164 ROG262164:ROI262164 REK262164:REM262164 QUO262164:QUQ262164 QKS262164:QKU262164 QAW262164:QAY262164 PRA262164:PRC262164 PHE262164:PHG262164 OXI262164:OXK262164 ONM262164:ONO262164 ODQ262164:ODS262164 NTU262164:NTW262164 NJY262164:NKA262164 NAC262164:NAE262164 MQG262164:MQI262164 MGK262164:MGM262164 LWO262164:LWQ262164 LMS262164:LMU262164 LCW262164:LCY262164 KTA262164:KTC262164 KJE262164:KJG262164 JZI262164:JZK262164 JPM262164:JPO262164 JFQ262164:JFS262164 IVU262164:IVW262164 ILY262164:IMA262164 ICC262164:ICE262164 HSG262164:HSI262164 HIK262164:HIM262164 GYO262164:GYQ262164 GOS262164:GOU262164 GEW262164:GEY262164 FVA262164:FVC262164 FLE262164:FLG262164 FBI262164:FBK262164 ERM262164:ERO262164 EHQ262164:EHS262164 DXU262164:DXW262164 DNY262164:DOA262164 DEC262164:DEE262164 CUG262164:CUI262164 CKK262164:CKM262164 CAO262164:CAQ262164 BQS262164:BQU262164 BGW262164:BGY262164 AXA262164:AXC262164 ANE262164:ANG262164 ADI262164:ADK262164 TM262164:TO262164 JQ262164:JS262164 X262164:Z262164 WWC196628:WWE196628 WMG196628:WMI196628 WCK196628:WCM196628 VSO196628:VSQ196628 VIS196628:VIU196628 UYW196628:UYY196628 UPA196628:UPC196628 UFE196628:UFG196628 TVI196628:TVK196628 TLM196628:TLO196628 TBQ196628:TBS196628 SRU196628:SRW196628 SHY196628:SIA196628 RYC196628:RYE196628 ROG196628:ROI196628 REK196628:REM196628 QUO196628:QUQ196628 QKS196628:QKU196628 QAW196628:QAY196628 PRA196628:PRC196628 PHE196628:PHG196628 OXI196628:OXK196628 ONM196628:ONO196628 ODQ196628:ODS196628 NTU196628:NTW196628 NJY196628:NKA196628 NAC196628:NAE196628 MQG196628:MQI196628 MGK196628:MGM196628 LWO196628:LWQ196628 LMS196628:LMU196628 LCW196628:LCY196628 KTA196628:KTC196628 KJE196628:KJG196628 JZI196628:JZK196628 JPM196628:JPO196628 JFQ196628:JFS196628 IVU196628:IVW196628 ILY196628:IMA196628 ICC196628:ICE196628 HSG196628:HSI196628 HIK196628:HIM196628 GYO196628:GYQ196628 GOS196628:GOU196628 GEW196628:GEY196628 FVA196628:FVC196628 FLE196628:FLG196628 FBI196628:FBK196628 ERM196628:ERO196628 EHQ196628:EHS196628 DXU196628:DXW196628 DNY196628:DOA196628 DEC196628:DEE196628 CUG196628:CUI196628 CKK196628:CKM196628 CAO196628:CAQ196628 BQS196628:BQU196628 BGW196628:BGY196628 AXA196628:AXC196628 ANE196628:ANG196628 ADI196628:ADK196628 TM196628:TO196628 JQ196628:JS196628 X196628:Z196628 WWC131092:WWE131092 WMG131092:WMI131092 WCK131092:WCM131092 VSO131092:VSQ131092 VIS131092:VIU131092 UYW131092:UYY131092 UPA131092:UPC131092 UFE131092:UFG131092 TVI131092:TVK131092 TLM131092:TLO131092 TBQ131092:TBS131092 SRU131092:SRW131092 SHY131092:SIA131092 RYC131092:RYE131092 ROG131092:ROI131092 REK131092:REM131092 QUO131092:QUQ131092 QKS131092:QKU131092 QAW131092:QAY131092 PRA131092:PRC131092 PHE131092:PHG131092 OXI131092:OXK131092 ONM131092:ONO131092 ODQ131092:ODS131092 NTU131092:NTW131092 NJY131092:NKA131092 NAC131092:NAE131092 MQG131092:MQI131092 MGK131092:MGM131092 LWO131092:LWQ131092 LMS131092:LMU131092 LCW131092:LCY131092 KTA131092:KTC131092 KJE131092:KJG131092 JZI131092:JZK131092 JPM131092:JPO131092 JFQ131092:JFS131092 IVU131092:IVW131092 ILY131092:IMA131092 ICC131092:ICE131092 HSG131092:HSI131092 HIK131092:HIM131092 GYO131092:GYQ131092 GOS131092:GOU131092 GEW131092:GEY131092 FVA131092:FVC131092 FLE131092:FLG131092 FBI131092:FBK131092 ERM131092:ERO131092 EHQ131092:EHS131092 DXU131092:DXW131092 DNY131092:DOA131092 DEC131092:DEE131092 CUG131092:CUI131092 CKK131092:CKM131092 CAO131092:CAQ131092 BQS131092:BQU131092 BGW131092:BGY131092 AXA131092:AXC131092 ANE131092:ANG131092 ADI131092:ADK131092 TM131092:TO131092 JQ131092:JS131092 X131092:Z131092 WWC65556:WWE65556 WMG65556:WMI65556 WCK65556:WCM65556 VSO65556:VSQ65556 VIS65556:VIU65556 UYW65556:UYY65556 UPA65556:UPC65556 UFE65556:UFG65556 TVI65556:TVK65556 TLM65556:TLO65556 TBQ65556:TBS65556 SRU65556:SRW65556 SHY65556:SIA65556 RYC65556:RYE65556 ROG65556:ROI65556 REK65556:REM65556 QUO65556:QUQ65556 QKS65556:QKU65556 QAW65556:QAY65556 PRA65556:PRC65556 PHE65556:PHG65556 OXI65556:OXK65556 ONM65556:ONO65556 ODQ65556:ODS65556 NTU65556:NTW65556 NJY65556:NKA65556 NAC65556:NAE65556 MQG65556:MQI65556 MGK65556:MGM65556 LWO65556:LWQ65556 LMS65556:LMU65556 LCW65556:LCY65556 KTA65556:KTC65556 KJE65556:KJG65556 JZI65556:JZK65556 JPM65556:JPO65556 JFQ65556:JFS65556 IVU65556:IVW65556 ILY65556:IMA65556 ICC65556:ICE65556 HSG65556:HSI65556 HIK65556:HIM65556 GYO65556:GYQ65556 GOS65556:GOU65556 GEW65556:GEY65556 FVA65556:FVC65556 FLE65556:FLG65556 FBI65556:FBK65556 ERM65556:ERO65556 EHQ65556:EHS65556 DXU65556:DXW65556 DNY65556:DOA65556 DEC65556:DEE65556 CUG65556:CUI65556 CKK65556:CKM65556 CAO65556:CAQ65556 BQS65556:BQU65556 BGW65556:BGY65556 AXA65556:AXC65556 ANE65556:ANG65556 ADI65556:ADK65556 TM65556:TO65556 JQ65556:JS65556 X65556:Z65556 WWC20:WWE20 WMG20:WMI20 WCK20:WCM20 VSO20:VSQ20 VIS20:VIU20 UYW20:UYY20 UPA20:UPC20 UFE20:UFG20 TVI20:TVK20 TLM20:TLO20 TBQ20:TBS20 SRU20:SRW20 SHY20:SIA20 RYC20:RYE20 ROG20:ROI20 REK20:REM20 QUO20:QUQ20 QKS20:QKU20 QAW20:QAY20 PRA20:PRC20 PHE20:PHG20 OXI20:OXK20 ONM20:ONO20 ODQ20:ODS20 NTU20:NTW20 NJY20:NKA20 NAC20:NAE20 MQG20:MQI20 MGK20:MGM20 LWO20:LWQ20 LMS20:LMU20 LCW20:LCY20 KTA20:KTC20 KJE20:KJG20 JZI20:JZK20 JPM20:JPO20 JFQ20:JFS20 IVU20:IVW20 ILY20:IMA20 ICC20:ICE20 HSG20:HSI20 HIK20:HIM20 GYO20:GYQ20 GOS20:GOU20 GEW20:GEY20 FVA20:FVC20 FLE20:FLG20 FBI20:FBK20 ERM20:ERO20 EHQ20:EHS20 DXU20:DXW20 DNY20:DOA20 DEC20:DEE20 CUG20:CUI20 CKK20:CKM20 CAO20:CAQ20 BQS20:BQU20 BGW20:BGY20 AXA20:AXC20 ANE20:ANG20 ADI20:ADK20 TM20:TO20 JQ20:JS20" xr:uid="{B31077E8-BC09-4D74-86EB-DF35EE020DF4}">
      <formula1>$BI$10:$BI$14</formula1>
    </dataValidation>
    <dataValidation type="list" allowBlank="1" showInputMessage="1" showErrorMessage="1" sqref="WVO983049:WVW983049 J7:R8 WLS983049:WMA983049 WBW983049:WCE983049 VSA983049:VSI983049 VIE983049:VIM983049 UYI983049:UYQ983049 UOM983049:UOU983049 UEQ983049:UEY983049 TUU983049:TVC983049 TKY983049:TLG983049 TBC983049:TBK983049 SRG983049:SRO983049 SHK983049:SHS983049 RXO983049:RXW983049 RNS983049:ROA983049 RDW983049:REE983049 QUA983049:QUI983049 QKE983049:QKM983049 QAI983049:QAQ983049 PQM983049:PQU983049 PGQ983049:PGY983049 OWU983049:OXC983049 OMY983049:ONG983049 ODC983049:ODK983049 NTG983049:NTO983049 NJK983049:NJS983049 MZO983049:MZW983049 MPS983049:MQA983049 MFW983049:MGE983049 LWA983049:LWI983049 LME983049:LMM983049 LCI983049:LCQ983049 KSM983049:KSU983049 KIQ983049:KIY983049 JYU983049:JZC983049 JOY983049:JPG983049 JFC983049:JFK983049 IVG983049:IVO983049 ILK983049:ILS983049 IBO983049:IBW983049 HRS983049:HSA983049 HHW983049:HIE983049 GYA983049:GYI983049 GOE983049:GOM983049 GEI983049:GEQ983049 FUM983049:FUU983049 FKQ983049:FKY983049 FAU983049:FBC983049 EQY983049:ERG983049 EHC983049:EHK983049 DXG983049:DXO983049 DNK983049:DNS983049 DDO983049:DDW983049 CTS983049:CUA983049 CJW983049:CKE983049 CAA983049:CAI983049 BQE983049:BQM983049 BGI983049:BGQ983049 AWM983049:AWU983049 AMQ983049:AMY983049 ACU983049:ADC983049 SY983049:TG983049 JC983049:JK983049 J983049:R983049 WVO917513:WVW917513 WLS917513:WMA917513 WBW917513:WCE917513 VSA917513:VSI917513 VIE917513:VIM917513 UYI917513:UYQ917513 UOM917513:UOU917513 UEQ917513:UEY917513 TUU917513:TVC917513 TKY917513:TLG917513 TBC917513:TBK917513 SRG917513:SRO917513 SHK917513:SHS917513 RXO917513:RXW917513 RNS917513:ROA917513 RDW917513:REE917513 QUA917513:QUI917513 QKE917513:QKM917513 QAI917513:QAQ917513 PQM917513:PQU917513 PGQ917513:PGY917513 OWU917513:OXC917513 OMY917513:ONG917513 ODC917513:ODK917513 NTG917513:NTO917513 NJK917513:NJS917513 MZO917513:MZW917513 MPS917513:MQA917513 MFW917513:MGE917513 LWA917513:LWI917513 LME917513:LMM917513 LCI917513:LCQ917513 KSM917513:KSU917513 KIQ917513:KIY917513 JYU917513:JZC917513 JOY917513:JPG917513 JFC917513:JFK917513 IVG917513:IVO917513 ILK917513:ILS917513 IBO917513:IBW917513 HRS917513:HSA917513 HHW917513:HIE917513 GYA917513:GYI917513 GOE917513:GOM917513 GEI917513:GEQ917513 FUM917513:FUU917513 FKQ917513:FKY917513 FAU917513:FBC917513 EQY917513:ERG917513 EHC917513:EHK917513 DXG917513:DXO917513 DNK917513:DNS917513 DDO917513:DDW917513 CTS917513:CUA917513 CJW917513:CKE917513 CAA917513:CAI917513 BQE917513:BQM917513 BGI917513:BGQ917513 AWM917513:AWU917513 AMQ917513:AMY917513 ACU917513:ADC917513 SY917513:TG917513 JC917513:JK917513 J917513:R917513 WVO851977:WVW851977 WLS851977:WMA851977 WBW851977:WCE851977 VSA851977:VSI851977 VIE851977:VIM851977 UYI851977:UYQ851977 UOM851977:UOU851977 UEQ851977:UEY851977 TUU851977:TVC851977 TKY851977:TLG851977 TBC851977:TBK851977 SRG851977:SRO851977 SHK851977:SHS851977 RXO851977:RXW851977 RNS851977:ROA851977 RDW851977:REE851977 QUA851977:QUI851977 QKE851977:QKM851977 QAI851977:QAQ851977 PQM851977:PQU851977 PGQ851977:PGY851977 OWU851977:OXC851977 OMY851977:ONG851977 ODC851977:ODK851977 NTG851977:NTO851977 NJK851977:NJS851977 MZO851977:MZW851977 MPS851977:MQA851977 MFW851977:MGE851977 LWA851977:LWI851977 LME851977:LMM851977 LCI851977:LCQ851977 KSM851977:KSU851977 KIQ851977:KIY851977 JYU851977:JZC851977 JOY851977:JPG851977 JFC851977:JFK851977 IVG851977:IVO851977 ILK851977:ILS851977 IBO851977:IBW851977 HRS851977:HSA851977 HHW851977:HIE851977 GYA851977:GYI851977 GOE851977:GOM851977 GEI851977:GEQ851977 FUM851977:FUU851977 FKQ851977:FKY851977 FAU851977:FBC851977 EQY851977:ERG851977 EHC851977:EHK851977 DXG851977:DXO851977 DNK851977:DNS851977 DDO851977:DDW851977 CTS851977:CUA851977 CJW851977:CKE851977 CAA851977:CAI851977 BQE851977:BQM851977 BGI851977:BGQ851977 AWM851977:AWU851977 AMQ851977:AMY851977 ACU851977:ADC851977 SY851977:TG851977 JC851977:JK851977 J851977:R851977 WVO786441:WVW786441 WLS786441:WMA786441 WBW786441:WCE786441 VSA786441:VSI786441 VIE786441:VIM786441 UYI786441:UYQ786441 UOM786441:UOU786441 UEQ786441:UEY786441 TUU786441:TVC786441 TKY786441:TLG786441 TBC786441:TBK786441 SRG786441:SRO786441 SHK786441:SHS786441 RXO786441:RXW786441 RNS786441:ROA786441 RDW786441:REE786441 QUA786441:QUI786441 QKE786441:QKM786441 QAI786441:QAQ786441 PQM786441:PQU786441 PGQ786441:PGY786441 OWU786441:OXC786441 OMY786441:ONG786441 ODC786441:ODK786441 NTG786441:NTO786441 NJK786441:NJS786441 MZO786441:MZW786441 MPS786441:MQA786441 MFW786441:MGE786441 LWA786441:LWI786441 LME786441:LMM786441 LCI786441:LCQ786441 KSM786441:KSU786441 KIQ786441:KIY786441 JYU786441:JZC786441 JOY786441:JPG786441 JFC786441:JFK786441 IVG786441:IVO786441 ILK786441:ILS786441 IBO786441:IBW786441 HRS786441:HSA786441 HHW786441:HIE786441 GYA786441:GYI786441 GOE786441:GOM786441 GEI786441:GEQ786441 FUM786441:FUU786441 FKQ786441:FKY786441 FAU786441:FBC786441 EQY786441:ERG786441 EHC786441:EHK786441 DXG786441:DXO786441 DNK786441:DNS786441 DDO786441:DDW786441 CTS786441:CUA786441 CJW786441:CKE786441 CAA786441:CAI786441 BQE786441:BQM786441 BGI786441:BGQ786441 AWM786441:AWU786441 AMQ786441:AMY786441 ACU786441:ADC786441 SY786441:TG786441 JC786441:JK786441 J786441:R786441 WVO720905:WVW720905 WLS720905:WMA720905 WBW720905:WCE720905 VSA720905:VSI720905 VIE720905:VIM720905 UYI720905:UYQ720905 UOM720905:UOU720905 UEQ720905:UEY720905 TUU720905:TVC720905 TKY720905:TLG720905 TBC720905:TBK720905 SRG720905:SRO720905 SHK720905:SHS720905 RXO720905:RXW720905 RNS720905:ROA720905 RDW720905:REE720905 QUA720905:QUI720905 QKE720905:QKM720905 QAI720905:QAQ720905 PQM720905:PQU720905 PGQ720905:PGY720905 OWU720905:OXC720905 OMY720905:ONG720905 ODC720905:ODK720905 NTG720905:NTO720905 NJK720905:NJS720905 MZO720905:MZW720905 MPS720905:MQA720905 MFW720905:MGE720905 LWA720905:LWI720905 LME720905:LMM720905 LCI720905:LCQ720905 KSM720905:KSU720905 KIQ720905:KIY720905 JYU720905:JZC720905 JOY720905:JPG720905 JFC720905:JFK720905 IVG720905:IVO720905 ILK720905:ILS720905 IBO720905:IBW720905 HRS720905:HSA720905 HHW720905:HIE720905 GYA720905:GYI720905 GOE720905:GOM720905 GEI720905:GEQ720905 FUM720905:FUU720905 FKQ720905:FKY720905 FAU720905:FBC720905 EQY720905:ERG720905 EHC720905:EHK720905 DXG720905:DXO720905 DNK720905:DNS720905 DDO720905:DDW720905 CTS720905:CUA720905 CJW720905:CKE720905 CAA720905:CAI720905 BQE720905:BQM720905 BGI720905:BGQ720905 AWM720905:AWU720905 AMQ720905:AMY720905 ACU720905:ADC720905 SY720905:TG720905 JC720905:JK720905 J720905:R720905 WVO655369:WVW655369 WLS655369:WMA655369 WBW655369:WCE655369 VSA655369:VSI655369 VIE655369:VIM655369 UYI655369:UYQ655369 UOM655369:UOU655369 UEQ655369:UEY655369 TUU655369:TVC655369 TKY655369:TLG655369 TBC655369:TBK655369 SRG655369:SRO655369 SHK655369:SHS655369 RXO655369:RXW655369 RNS655369:ROA655369 RDW655369:REE655369 QUA655369:QUI655369 QKE655369:QKM655369 QAI655369:QAQ655369 PQM655369:PQU655369 PGQ655369:PGY655369 OWU655369:OXC655369 OMY655369:ONG655369 ODC655369:ODK655369 NTG655369:NTO655369 NJK655369:NJS655369 MZO655369:MZW655369 MPS655369:MQA655369 MFW655369:MGE655369 LWA655369:LWI655369 LME655369:LMM655369 LCI655369:LCQ655369 KSM655369:KSU655369 KIQ655369:KIY655369 JYU655369:JZC655369 JOY655369:JPG655369 JFC655369:JFK655369 IVG655369:IVO655369 ILK655369:ILS655369 IBO655369:IBW655369 HRS655369:HSA655369 HHW655369:HIE655369 GYA655369:GYI655369 GOE655369:GOM655369 GEI655369:GEQ655369 FUM655369:FUU655369 FKQ655369:FKY655369 FAU655369:FBC655369 EQY655369:ERG655369 EHC655369:EHK655369 DXG655369:DXO655369 DNK655369:DNS655369 DDO655369:DDW655369 CTS655369:CUA655369 CJW655369:CKE655369 CAA655369:CAI655369 BQE655369:BQM655369 BGI655369:BGQ655369 AWM655369:AWU655369 AMQ655369:AMY655369 ACU655369:ADC655369 SY655369:TG655369 JC655369:JK655369 J655369:R655369 WVO589833:WVW589833 WLS589833:WMA589833 WBW589833:WCE589833 VSA589833:VSI589833 VIE589833:VIM589833 UYI589833:UYQ589833 UOM589833:UOU589833 UEQ589833:UEY589833 TUU589833:TVC589833 TKY589833:TLG589833 TBC589833:TBK589833 SRG589833:SRO589833 SHK589833:SHS589833 RXO589833:RXW589833 RNS589833:ROA589833 RDW589833:REE589833 QUA589833:QUI589833 QKE589833:QKM589833 QAI589833:QAQ589833 PQM589833:PQU589833 PGQ589833:PGY589833 OWU589833:OXC589833 OMY589833:ONG589833 ODC589833:ODK589833 NTG589833:NTO589833 NJK589833:NJS589833 MZO589833:MZW589833 MPS589833:MQA589833 MFW589833:MGE589833 LWA589833:LWI589833 LME589833:LMM589833 LCI589833:LCQ589833 KSM589833:KSU589833 KIQ589833:KIY589833 JYU589833:JZC589833 JOY589833:JPG589833 JFC589833:JFK589833 IVG589833:IVO589833 ILK589833:ILS589833 IBO589833:IBW589833 HRS589833:HSA589833 HHW589833:HIE589833 GYA589833:GYI589833 GOE589833:GOM589833 GEI589833:GEQ589833 FUM589833:FUU589833 FKQ589833:FKY589833 FAU589833:FBC589833 EQY589833:ERG589833 EHC589833:EHK589833 DXG589833:DXO589833 DNK589833:DNS589833 DDO589833:DDW589833 CTS589833:CUA589833 CJW589833:CKE589833 CAA589833:CAI589833 BQE589833:BQM589833 BGI589833:BGQ589833 AWM589833:AWU589833 AMQ589833:AMY589833 ACU589833:ADC589833 SY589833:TG589833 JC589833:JK589833 J589833:R589833 WVO524297:WVW524297 WLS524297:WMA524297 WBW524297:WCE524297 VSA524297:VSI524297 VIE524297:VIM524297 UYI524297:UYQ524297 UOM524297:UOU524297 UEQ524297:UEY524297 TUU524297:TVC524297 TKY524297:TLG524297 TBC524297:TBK524297 SRG524297:SRO524297 SHK524297:SHS524297 RXO524297:RXW524297 RNS524297:ROA524297 RDW524297:REE524297 QUA524297:QUI524297 QKE524297:QKM524297 QAI524297:QAQ524297 PQM524297:PQU524297 PGQ524297:PGY524297 OWU524297:OXC524297 OMY524297:ONG524297 ODC524297:ODK524297 NTG524297:NTO524297 NJK524297:NJS524297 MZO524297:MZW524297 MPS524297:MQA524297 MFW524297:MGE524297 LWA524297:LWI524297 LME524297:LMM524297 LCI524297:LCQ524297 KSM524297:KSU524297 KIQ524297:KIY524297 JYU524297:JZC524297 JOY524297:JPG524297 JFC524297:JFK524297 IVG524297:IVO524297 ILK524297:ILS524297 IBO524297:IBW524297 HRS524297:HSA524297 HHW524297:HIE524297 GYA524297:GYI524297 GOE524297:GOM524297 GEI524297:GEQ524297 FUM524297:FUU524297 FKQ524297:FKY524297 FAU524297:FBC524297 EQY524297:ERG524297 EHC524297:EHK524297 DXG524297:DXO524297 DNK524297:DNS524297 DDO524297:DDW524297 CTS524297:CUA524297 CJW524297:CKE524297 CAA524297:CAI524297 BQE524297:BQM524297 BGI524297:BGQ524297 AWM524297:AWU524297 AMQ524297:AMY524297 ACU524297:ADC524297 SY524297:TG524297 JC524297:JK524297 J524297:R524297 WVO458761:WVW458761 WLS458761:WMA458761 WBW458761:WCE458761 VSA458761:VSI458761 VIE458761:VIM458761 UYI458761:UYQ458761 UOM458761:UOU458761 UEQ458761:UEY458761 TUU458761:TVC458761 TKY458761:TLG458761 TBC458761:TBK458761 SRG458761:SRO458761 SHK458761:SHS458761 RXO458761:RXW458761 RNS458761:ROA458761 RDW458761:REE458761 QUA458761:QUI458761 QKE458761:QKM458761 QAI458761:QAQ458761 PQM458761:PQU458761 PGQ458761:PGY458761 OWU458761:OXC458761 OMY458761:ONG458761 ODC458761:ODK458761 NTG458761:NTO458761 NJK458761:NJS458761 MZO458761:MZW458761 MPS458761:MQA458761 MFW458761:MGE458761 LWA458761:LWI458761 LME458761:LMM458761 LCI458761:LCQ458761 KSM458761:KSU458761 KIQ458761:KIY458761 JYU458761:JZC458761 JOY458761:JPG458761 JFC458761:JFK458761 IVG458761:IVO458761 ILK458761:ILS458761 IBO458761:IBW458761 HRS458761:HSA458761 HHW458761:HIE458761 GYA458761:GYI458761 GOE458761:GOM458761 GEI458761:GEQ458761 FUM458761:FUU458761 FKQ458761:FKY458761 FAU458761:FBC458761 EQY458761:ERG458761 EHC458761:EHK458761 DXG458761:DXO458761 DNK458761:DNS458761 DDO458761:DDW458761 CTS458761:CUA458761 CJW458761:CKE458761 CAA458761:CAI458761 BQE458761:BQM458761 BGI458761:BGQ458761 AWM458761:AWU458761 AMQ458761:AMY458761 ACU458761:ADC458761 SY458761:TG458761 JC458761:JK458761 J458761:R458761 WVO393225:WVW393225 WLS393225:WMA393225 WBW393225:WCE393225 VSA393225:VSI393225 VIE393225:VIM393225 UYI393225:UYQ393225 UOM393225:UOU393225 UEQ393225:UEY393225 TUU393225:TVC393225 TKY393225:TLG393225 TBC393225:TBK393225 SRG393225:SRO393225 SHK393225:SHS393225 RXO393225:RXW393225 RNS393225:ROA393225 RDW393225:REE393225 QUA393225:QUI393225 QKE393225:QKM393225 QAI393225:QAQ393225 PQM393225:PQU393225 PGQ393225:PGY393225 OWU393225:OXC393225 OMY393225:ONG393225 ODC393225:ODK393225 NTG393225:NTO393225 NJK393225:NJS393225 MZO393225:MZW393225 MPS393225:MQA393225 MFW393225:MGE393225 LWA393225:LWI393225 LME393225:LMM393225 LCI393225:LCQ393225 KSM393225:KSU393225 KIQ393225:KIY393225 JYU393225:JZC393225 JOY393225:JPG393225 JFC393225:JFK393225 IVG393225:IVO393225 ILK393225:ILS393225 IBO393225:IBW393225 HRS393225:HSA393225 HHW393225:HIE393225 GYA393225:GYI393225 GOE393225:GOM393225 GEI393225:GEQ393225 FUM393225:FUU393225 FKQ393225:FKY393225 FAU393225:FBC393225 EQY393225:ERG393225 EHC393225:EHK393225 DXG393225:DXO393225 DNK393225:DNS393225 DDO393225:DDW393225 CTS393225:CUA393225 CJW393225:CKE393225 CAA393225:CAI393225 BQE393225:BQM393225 BGI393225:BGQ393225 AWM393225:AWU393225 AMQ393225:AMY393225 ACU393225:ADC393225 SY393225:TG393225 JC393225:JK393225 J393225:R393225 WVO327689:WVW327689 WLS327689:WMA327689 WBW327689:WCE327689 VSA327689:VSI327689 VIE327689:VIM327689 UYI327689:UYQ327689 UOM327689:UOU327689 UEQ327689:UEY327689 TUU327689:TVC327689 TKY327689:TLG327689 TBC327689:TBK327689 SRG327689:SRO327689 SHK327689:SHS327689 RXO327689:RXW327689 RNS327689:ROA327689 RDW327689:REE327689 QUA327689:QUI327689 QKE327689:QKM327689 QAI327689:QAQ327689 PQM327689:PQU327689 PGQ327689:PGY327689 OWU327689:OXC327689 OMY327689:ONG327689 ODC327689:ODK327689 NTG327689:NTO327689 NJK327689:NJS327689 MZO327689:MZW327689 MPS327689:MQA327689 MFW327689:MGE327689 LWA327689:LWI327689 LME327689:LMM327689 LCI327689:LCQ327689 KSM327689:KSU327689 KIQ327689:KIY327689 JYU327689:JZC327689 JOY327689:JPG327689 JFC327689:JFK327689 IVG327689:IVO327689 ILK327689:ILS327689 IBO327689:IBW327689 HRS327689:HSA327689 HHW327689:HIE327689 GYA327689:GYI327689 GOE327689:GOM327689 GEI327689:GEQ327689 FUM327689:FUU327689 FKQ327689:FKY327689 FAU327689:FBC327689 EQY327689:ERG327689 EHC327689:EHK327689 DXG327689:DXO327689 DNK327689:DNS327689 DDO327689:DDW327689 CTS327689:CUA327689 CJW327689:CKE327689 CAA327689:CAI327689 BQE327689:BQM327689 BGI327689:BGQ327689 AWM327689:AWU327689 AMQ327689:AMY327689 ACU327689:ADC327689 SY327689:TG327689 JC327689:JK327689 J327689:R327689 WVO262153:WVW262153 WLS262153:WMA262153 WBW262153:WCE262153 VSA262153:VSI262153 VIE262153:VIM262153 UYI262153:UYQ262153 UOM262153:UOU262153 UEQ262153:UEY262153 TUU262153:TVC262153 TKY262153:TLG262153 TBC262153:TBK262153 SRG262153:SRO262153 SHK262153:SHS262153 RXO262153:RXW262153 RNS262153:ROA262153 RDW262153:REE262153 QUA262153:QUI262153 QKE262153:QKM262153 QAI262153:QAQ262153 PQM262153:PQU262153 PGQ262153:PGY262153 OWU262153:OXC262153 OMY262153:ONG262153 ODC262153:ODK262153 NTG262153:NTO262153 NJK262153:NJS262153 MZO262153:MZW262153 MPS262153:MQA262153 MFW262153:MGE262153 LWA262153:LWI262153 LME262153:LMM262153 LCI262153:LCQ262153 KSM262153:KSU262153 KIQ262153:KIY262153 JYU262153:JZC262153 JOY262153:JPG262153 JFC262153:JFK262153 IVG262153:IVO262153 ILK262153:ILS262153 IBO262153:IBW262153 HRS262153:HSA262153 HHW262153:HIE262153 GYA262153:GYI262153 GOE262153:GOM262153 GEI262153:GEQ262153 FUM262153:FUU262153 FKQ262153:FKY262153 FAU262153:FBC262153 EQY262153:ERG262153 EHC262153:EHK262153 DXG262153:DXO262153 DNK262153:DNS262153 DDO262153:DDW262153 CTS262153:CUA262153 CJW262153:CKE262153 CAA262153:CAI262153 BQE262153:BQM262153 BGI262153:BGQ262153 AWM262153:AWU262153 AMQ262153:AMY262153 ACU262153:ADC262153 SY262153:TG262153 JC262153:JK262153 J262153:R262153 WVO196617:WVW196617 WLS196617:WMA196617 WBW196617:WCE196617 VSA196617:VSI196617 VIE196617:VIM196617 UYI196617:UYQ196617 UOM196617:UOU196617 UEQ196617:UEY196617 TUU196617:TVC196617 TKY196617:TLG196617 TBC196617:TBK196617 SRG196617:SRO196617 SHK196617:SHS196617 RXO196617:RXW196617 RNS196617:ROA196617 RDW196617:REE196617 QUA196617:QUI196617 QKE196617:QKM196617 QAI196617:QAQ196617 PQM196617:PQU196617 PGQ196617:PGY196617 OWU196617:OXC196617 OMY196617:ONG196617 ODC196617:ODK196617 NTG196617:NTO196617 NJK196617:NJS196617 MZO196617:MZW196617 MPS196617:MQA196617 MFW196617:MGE196617 LWA196617:LWI196617 LME196617:LMM196617 LCI196617:LCQ196617 KSM196617:KSU196617 KIQ196617:KIY196617 JYU196617:JZC196617 JOY196617:JPG196617 JFC196617:JFK196617 IVG196617:IVO196617 ILK196617:ILS196617 IBO196617:IBW196617 HRS196617:HSA196617 HHW196617:HIE196617 GYA196617:GYI196617 GOE196617:GOM196617 GEI196617:GEQ196617 FUM196617:FUU196617 FKQ196617:FKY196617 FAU196617:FBC196617 EQY196617:ERG196617 EHC196617:EHK196617 DXG196617:DXO196617 DNK196617:DNS196617 DDO196617:DDW196617 CTS196617:CUA196617 CJW196617:CKE196617 CAA196617:CAI196617 BQE196617:BQM196617 BGI196617:BGQ196617 AWM196617:AWU196617 AMQ196617:AMY196617 ACU196617:ADC196617 SY196617:TG196617 JC196617:JK196617 J196617:R196617 WVO131081:WVW131081 WLS131081:WMA131081 WBW131081:WCE131081 VSA131081:VSI131081 VIE131081:VIM131081 UYI131081:UYQ131081 UOM131081:UOU131081 UEQ131081:UEY131081 TUU131081:TVC131081 TKY131081:TLG131081 TBC131081:TBK131081 SRG131081:SRO131081 SHK131081:SHS131081 RXO131081:RXW131081 RNS131081:ROA131081 RDW131081:REE131081 QUA131081:QUI131081 QKE131081:QKM131081 QAI131081:QAQ131081 PQM131081:PQU131081 PGQ131081:PGY131081 OWU131081:OXC131081 OMY131081:ONG131081 ODC131081:ODK131081 NTG131081:NTO131081 NJK131081:NJS131081 MZO131081:MZW131081 MPS131081:MQA131081 MFW131081:MGE131081 LWA131081:LWI131081 LME131081:LMM131081 LCI131081:LCQ131081 KSM131081:KSU131081 KIQ131081:KIY131081 JYU131081:JZC131081 JOY131081:JPG131081 JFC131081:JFK131081 IVG131081:IVO131081 ILK131081:ILS131081 IBO131081:IBW131081 HRS131081:HSA131081 HHW131081:HIE131081 GYA131081:GYI131081 GOE131081:GOM131081 GEI131081:GEQ131081 FUM131081:FUU131081 FKQ131081:FKY131081 FAU131081:FBC131081 EQY131081:ERG131081 EHC131081:EHK131081 DXG131081:DXO131081 DNK131081:DNS131081 DDO131081:DDW131081 CTS131081:CUA131081 CJW131081:CKE131081 CAA131081:CAI131081 BQE131081:BQM131081 BGI131081:BGQ131081 AWM131081:AWU131081 AMQ131081:AMY131081 ACU131081:ADC131081 SY131081:TG131081 JC131081:JK131081 J131081:R131081 WVO65545:WVW65545 WLS65545:WMA65545 WBW65545:WCE65545 VSA65545:VSI65545 VIE65545:VIM65545 UYI65545:UYQ65545 UOM65545:UOU65545 UEQ65545:UEY65545 TUU65545:TVC65545 TKY65545:TLG65545 TBC65545:TBK65545 SRG65545:SRO65545 SHK65545:SHS65545 RXO65545:RXW65545 RNS65545:ROA65545 RDW65545:REE65545 QUA65545:QUI65545 QKE65545:QKM65545 QAI65545:QAQ65545 PQM65545:PQU65545 PGQ65545:PGY65545 OWU65545:OXC65545 OMY65545:ONG65545 ODC65545:ODK65545 NTG65545:NTO65545 NJK65545:NJS65545 MZO65545:MZW65545 MPS65545:MQA65545 MFW65545:MGE65545 LWA65545:LWI65545 LME65545:LMM65545 LCI65545:LCQ65545 KSM65545:KSU65545 KIQ65545:KIY65545 JYU65545:JZC65545 JOY65545:JPG65545 JFC65545:JFK65545 IVG65545:IVO65545 ILK65545:ILS65545 IBO65545:IBW65545 HRS65545:HSA65545 HHW65545:HIE65545 GYA65545:GYI65545 GOE65545:GOM65545 GEI65545:GEQ65545 FUM65545:FUU65545 FKQ65545:FKY65545 FAU65545:FBC65545 EQY65545:ERG65545 EHC65545:EHK65545 DXG65545:DXO65545 DNK65545:DNS65545 DDO65545:DDW65545 CTS65545:CUA65545 CJW65545:CKE65545 CAA65545:CAI65545 BQE65545:BQM65545 BGI65545:BGQ65545 AWM65545:AWU65545 AMQ65545:AMY65545 ACU65545:ADC65545 SY65545:TG65545 JC65545:JK65545 J65545:R65545 WVO7:WVW9 WLS7:WMA9 WBW7:WCE9 VSA7:VSI9 VIE7:VIM9 UYI7:UYQ9 UOM7:UOU9 UEQ7:UEY9 TUU7:TVC9 TKY7:TLG9 TBC7:TBK9 SRG7:SRO9 SHK7:SHS9 RXO7:RXW9 RNS7:ROA9 RDW7:REE9 QUA7:QUI9 QKE7:QKM9 QAI7:QAQ9 PQM7:PQU9 PGQ7:PGY9 OWU7:OXC9 OMY7:ONG9 ODC7:ODK9 NTG7:NTO9 NJK7:NJS9 MZO7:MZW9 MPS7:MQA9 MFW7:MGE9 LWA7:LWI9 LME7:LMM9 LCI7:LCQ9 KSM7:KSU9 KIQ7:KIY9 JYU7:JZC9 JOY7:JPG9 JFC7:JFK9 IVG7:IVO9 ILK7:ILS9 IBO7:IBW9 HRS7:HSA9 HHW7:HIE9 GYA7:GYI9 GOE7:GOM9 GEI7:GEQ9 FUM7:FUU9 FKQ7:FKY9 FAU7:FBC9 EQY7:ERG9 EHC7:EHK9 DXG7:DXO9 DNK7:DNS9 DDO7:DDW9 CTS7:CUA9 CJW7:CKE9 CAA7:CAI9 BQE7:BQM9 BGI7:BGQ9 AWM7:AWU9 AMQ7:AMY9 ACU7:ADC9 SY7:TG9 JC7:JK9" xr:uid="{008C5F3C-E7E8-4E87-BA05-602D0B7DA623}">
      <formula1>$AV$23:$AV$28</formula1>
    </dataValidation>
    <dataValidation type="list" allowBlank="1" showInputMessage="1" showErrorMessage="1" sqref="S9:AA9" xr:uid="{45EEB517-9CCD-4891-87C9-3A9CC96C9B7B}">
      <formula1>$AV$66:$AV$70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C83C9E0E-16B0-4B85-B17E-FFD9CE8732F2}"/>
  </dataValidations>
  <hyperlinks>
    <hyperlink ref="B33:I33" r:id="rId1" display="Payroll Processing Fee" xr:uid="{6DEBF7D3-1EC4-403F-BE38-7C79C611B35B}"/>
    <hyperlink ref="B48:I48" location="'Basic Information'!A1" display="Other Exp not listed Above" xr:uid="{E40AC8B2-2BD6-4222-9CF8-78E98B12AFC5}"/>
    <hyperlink ref="S7:Y7" r:id="rId2" display="Business Activity Codes" xr:uid="{3442617F-26AE-4970-96D9-42D19A1F1D54}"/>
    <hyperlink ref="CA22:CH22" r:id="rId3" display="Payroll Processing Fee" xr:uid="{2DB82BD7-E754-4B40-AF42-D531AB6E22BF}"/>
    <hyperlink ref="CA34:CH34" r:id="rId4" display="Home Office ( Safe Harbor)" xr:uid="{C7DC8973-6463-46FC-BD26-91C0AF1DC832}"/>
    <hyperlink ref="AI19:AK19" location="Jan!A1" display="Jan!A1" xr:uid="{ABA2B290-F35B-4704-B733-CAD68D7CF509}"/>
    <hyperlink ref="AI20:AK20" location="Feb!A1" display="Feb!A1" xr:uid="{3DA7973E-779B-4892-9F3E-C54F001288CF}"/>
    <hyperlink ref="AI21:AK21" location="Mar!A1" display="Mar!A1" xr:uid="{A1D80EFD-EFD3-4F5C-8FB4-04D9338C70FB}"/>
    <hyperlink ref="AI22:AK22" location="Apr!A1" display="Apr!A1" xr:uid="{AF2753B0-2EC8-411E-B075-E7FF4B8819D6}"/>
    <hyperlink ref="AI23:AK23" location="May!A1" display="May!A1" xr:uid="{5CE1148D-F4C3-4595-81C7-4CF3BA76B52D}"/>
    <hyperlink ref="AI24:AK24" location="June!A1" display="June!A1" xr:uid="{3174710D-2B2A-4975-AD88-C4CF3B23CEE8}"/>
    <hyperlink ref="AI25:AK25" location="July!A1" display="July!A1" xr:uid="{678CFA58-EC7C-49CA-9C77-EA5ECA502DFA}"/>
    <hyperlink ref="AI26:AK26" location="Aug!A1" display="Aug!A1" xr:uid="{98AA0BDE-2EA8-47A5-8C66-02EAB78CB4DF}"/>
    <hyperlink ref="AI27:AK27" location="Sep!A1" display="Sep!A1" xr:uid="{0B345467-FAE4-4489-B124-69D123E1A7F4}"/>
    <hyperlink ref="AI28:AK28" location="Oct!A1" display="Oct!A1" xr:uid="{6B380E2B-A938-4BFB-8D60-6B9CC5AE8166}"/>
    <hyperlink ref="AI29:AK29" location="Nov!A1" display="Nov!A1" xr:uid="{61C36769-5255-4688-A952-372262966D88}"/>
    <hyperlink ref="AI30:AK30" location="Dec!A1" display="Dec!A1" xr:uid="{C55623B2-582C-4FFF-B8F9-4D39E79C81B2}"/>
    <hyperlink ref="AI31:AK31" location="'YTD- 2025'!A1" display="YTD - 2025" xr:uid="{7A3609F8-71B7-439B-B04E-4B8E87B7988F}"/>
    <hyperlink ref="AI32:AK32" location="'Main Tab'!A1" display="Main Tab" xr:uid="{E888CF69-AEE4-465F-9B0D-538FF62F3A00}"/>
    <hyperlink ref="AI33:AK33" location="PandL!A1" display="Profit and Loss" xr:uid="{618DD1C9-D385-4EE1-BF55-6888F211F3D5}"/>
    <hyperlink ref="AI34:AK34" location="'Balance sheet'!A1" display="Balance Sheet" xr:uid="{7E18E89F-6AFF-43BA-BC62-9E2073000252}"/>
    <hyperlink ref="AI35:AK35" location="'2024 Tax Estimator'!A1" display="Estimate" xr:uid="{E1E0FD7F-226B-4803-A6C0-9F6573584AEF}"/>
  </hyperlinks>
  <pageMargins left="0.25" right="0.25" top="0.25" bottom="0" header="0.05" footer="0"/>
  <pageSetup orientation="portrait" r:id="rId5"/>
  <headerFooter alignWithMargins="0"/>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6D8B-88B0-4F2F-AB5F-A47A8C56D9CB}">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AI22</f>
        <v>45748</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428</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398</v>
      </c>
      <c r="P28" s="541"/>
      <c r="Q28" s="541"/>
      <c r="R28" s="541"/>
      <c r="S28" s="541"/>
      <c r="T28" s="541"/>
      <c r="U28" s="541"/>
      <c r="V28" s="541"/>
      <c r="W28" s="542"/>
      <c r="X28" s="672">
        <f>Mar!X30</f>
        <v>0</v>
      </c>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399</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SCt7aPMyjV6453HxAxLDLRZM4J2cNMr50BJuXXgINF7O9cUxGwxnIhoG5iCtls5ScuupC1hYakvRF0vwbFGALA==" saltValue="qTGWB+5OmeQtJtLhlOqNTw==" spinCount="100000" sheet="1" objects="1" scenarios="1"/>
  <mergeCells count="224">
    <mergeCell ref="A50:A57"/>
    <mergeCell ref="X55:Z55"/>
    <mergeCell ref="B56:I56"/>
    <mergeCell ref="J56:L56"/>
    <mergeCell ref="O56:U56"/>
    <mergeCell ref="V56:W56"/>
    <mergeCell ref="X56:Z56"/>
    <mergeCell ref="AH53:AV53"/>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2:I52"/>
    <mergeCell ref="J52:L52"/>
    <mergeCell ref="O52:W52"/>
    <mergeCell ref="X52:Z52"/>
    <mergeCell ref="AH52:AV52"/>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49:I49"/>
    <mergeCell ref="J49:L49"/>
    <mergeCell ref="O49:W49"/>
    <mergeCell ref="X49:Z49"/>
    <mergeCell ref="AH49:AV49"/>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45:I45"/>
    <mergeCell ref="J45:L45"/>
    <mergeCell ref="AH45:AV45"/>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AH42:AV42"/>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 ref="AI19:AK19"/>
    <mergeCell ref="AI20:AK20"/>
    <mergeCell ref="AI21:AK21"/>
    <mergeCell ref="AI22:AK22"/>
    <mergeCell ref="AI23:AK23"/>
    <mergeCell ref="AI24:AK24"/>
    <mergeCell ref="AI25:AK25"/>
    <mergeCell ref="AI26:AK26"/>
    <mergeCell ref="AI27:AK27"/>
    <mergeCell ref="B53:I53"/>
    <mergeCell ref="AI28:AK28"/>
    <mergeCell ref="AI29:AK29"/>
    <mergeCell ref="AI30:AK30"/>
    <mergeCell ref="AI31:AK31"/>
    <mergeCell ref="AI32:AK32"/>
    <mergeCell ref="AI33:AK33"/>
    <mergeCell ref="AI34:AK34"/>
    <mergeCell ref="AI35:AK35"/>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35:I35"/>
  </mergeCells>
  <conditionalFormatting sqref="X45:Z50">
    <cfRule type="expression" priority="1">
      <formula>LEN($X$46:$Z$50)</formula>
    </cfRule>
  </conditionalFormatting>
  <dataValidations count="10">
    <dataValidation type="list" allowBlank="1" showInputMessage="1" showErrorMessage="1" sqref="S9:AA9" xr:uid="{5F50F160-7F02-4625-9655-00AD1D188DAD}">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D1D440B0-0273-4B7D-8797-B3D3205A383D}">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914A84B5-90F5-4418-953F-6EA5B1C99B5D}">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F546625-932F-4FC7-A6EC-503AFAF4E2F0}">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6F8DB51D-1C28-4F45-B2AD-256CCD42FE66}">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1F28A2D5-5BC3-42AB-9409-0DB925428600}">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01DD878F-900D-4E02-B0A2-5E58F6987DF6}">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D5C3C594-F773-4E97-A105-40B3BF6C28C5}">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D866AE88-92F8-47C5-8E46-D18C1EA5CE26}">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AE47F318-AC70-4FBC-A056-7793A26C96D4}"/>
  </dataValidations>
  <hyperlinks>
    <hyperlink ref="B33:I33" r:id="rId1" display="Payroll Processing Fee" xr:uid="{4304BFEA-93BA-4A86-A5BE-996D7FB96628}"/>
    <hyperlink ref="B48:I48" location="'Basic Information'!A1" display="Other Exp not listed Above" xr:uid="{1FB77689-3D50-4193-8B07-ADB1ADC749B1}"/>
    <hyperlink ref="S7:Y7" r:id="rId2" display="Business Activity Codes" xr:uid="{A3968617-B4B1-41D6-A292-8DE37BE8F797}"/>
    <hyperlink ref="CD22:CK22" r:id="rId3" display="Payroll Processing Fee" xr:uid="{E31461E0-3ADB-4CAE-919C-17FA88BD4A91}"/>
    <hyperlink ref="CD34:CK34" r:id="rId4" display="Home Office ( Safe Harbor)" xr:uid="{C9933AF5-5ED8-42A0-9243-DC9533E6B72F}"/>
    <hyperlink ref="AI19:AK19" location="Jan!A1" display="Jan!A1" xr:uid="{46428731-6313-458A-A436-904DC159C153}"/>
    <hyperlink ref="AI20:AK20" location="Feb!A1" display="Feb!A1" xr:uid="{E8407BDB-2395-4675-82BD-9FB633F135FD}"/>
    <hyperlink ref="AI21:AK21" location="Mar!A1" display="Mar!A1" xr:uid="{B7400DD8-3A87-48BA-A5B7-618D8B80AD87}"/>
    <hyperlink ref="AI22:AK22" location="Apr!A1" display="Apr!A1" xr:uid="{A38BD675-AD50-453E-BBD2-8AFE16E3DF87}"/>
    <hyperlink ref="AI23:AK23" location="May!A1" display="May!A1" xr:uid="{B52592E0-B636-48E7-9DEC-2D44164CF838}"/>
    <hyperlink ref="AI24:AK24" location="June!A1" display="June!A1" xr:uid="{175B5501-8CF6-404A-959E-93341BFDE895}"/>
    <hyperlink ref="AI25:AK25" location="July!A1" display="July!A1" xr:uid="{F6A43B67-6E05-4C0E-92FD-B25F7DEC5087}"/>
    <hyperlink ref="AI26:AK26" location="Aug!A1" display="Aug!A1" xr:uid="{2C313FD9-0CB6-429A-9FFE-7B18DF144026}"/>
    <hyperlink ref="AI27:AK27" location="Sep!A1" display="Sep!A1" xr:uid="{C6250234-E792-4691-8982-0CF3205D8C10}"/>
    <hyperlink ref="AI28:AK28" location="Oct!A1" display="Oct!A1" xr:uid="{065DD2AE-526C-4A50-8180-172F13226CC2}"/>
    <hyperlink ref="AI29:AK29" location="Nov!A1" display="Nov!A1" xr:uid="{AE847894-1607-4C7F-8273-577B41ABEB0C}"/>
    <hyperlink ref="AI30:AK30" location="Dec!A1" display="Dec!A1" xr:uid="{538F5531-C00C-48A7-BDFE-0EB69F19F95D}"/>
    <hyperlink ref="AI31:AK31" location="'YTD- 2025'!A1" display="YTD - 2025" xr:uid="{28C4EB6E-7DDB-49C5-8424-CE2466BBE5E4}"/>
    <hyperlink ref="AI32:AK32" location="'Main Tab'!A1" display="Main Tab" xr:uid="{72471186-F2CA-45BA-9217-3C2858B5D90F}"/>
    <hyperlink ref="AI33:AK33" location="PandL!A1" display="Profit and Loss" xr:uid="{E78932A3-58DC-4847-976F-0C52D243BA0B}"/>
    <hyperlink ref="AI34:AK34" location="'Balance sheet'!A1" display="Balance Sheet" xr:uid="{BA19CCE1-2064-4DFD-B0BC-C3762FF2F71F}"/>
    <hyperlink ref="AI35:AK35" location="'2024 Tax Estimator'!A1" display="Estimate" xr:uid="{C1244B00-6E63-4CB9-BD92-97EB9B097214}"/>
  </hyperlinks>
  <pageMargins left="0.25" right="0.25" top="0.25" bottom="0" header="0.05" footer="0"/>
  <pageSetup orientation="portrait" r:id="rId5"/>
  <headerFooter alignWithMargins="0"/>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F650-8F79-4324-94AC-88831CFCFC75}">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AI23</f>
        <v>45778</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428</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400</v>
      </c>
      <c r="P28" s="541"/>
      <c r="Q28" s="541"/>
      <c r="R28" s="541"/>
      <c r="S28" s="541"/>
      <c r="T28" s="541"/>
      <c r="U28" s="541"/>
      <c r="V28" s="541"/>
      <c r="W28" s="542"/>
      <c r="X28" s="672"/>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401</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sFVzrN3XCqZGfBIoJ8Jgfnngnp/N1jZuN7zu9aVhz4iuPPGY3q/Xr4SQ39YodcdIZJi74oqRz/8Xfws++3CujQ==" saltValue="8I/bCr40sUofZ6QSgDss8A=="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A0AEBA4-2831-489F-BBE4-1AE28BC80F0B}">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0F40B198-637A-492E-A9BA-2D9683219A07}">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879F14B0-B14D-443C-A7F4-A9EED9AFB424}">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0A34FA82-9252-4EFF-8ABA-7639999D3A90}">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560D67AB-CD3D-4E46-A0F6-364914085272}">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D11A17F1-988E-4696-89C1-E1BCC57D80FA}">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F2D73EF-DB5B-449B-8B4B-C4FE3D5AC595}">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1968AE47-1030-4926-92A0-18FA1CCA03D1}">
      <formula1>$AY$23:$AY$28</formula1>
    </dataValidation>
    <dataValidation type="list" allowBlank="1" showInputMessage="1" showErrorMessage="1" sqref="S9:AA9" xr:uid="{C1FB7692-DB68-47C0-B5C5-14415499202A}">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CDFF9D8F-D17A-4557-ACC1-CDCCD91F6613}"/>
  </dataValidations>
  <hyperlinks>
    <hyperlink ref="B33:I33" r:id="rId1" display="Payroll Processing Fee" xr:uid="{246CC535-E94A-42A3-AAAD-989E3A6B4FA1}"/>
    <hyperlink ref="B48:I48" location="'Basic Information'!A1" display="Other Exp not listed Above" xr:uid="{9EAC8EEB-9765-438D-B68D-76A41D1F6F7D}"/>
    <hyperlink ref="S7:Y7" r:id="rId2" display="Business Activity Codes" xr:uid="{EBD6CF62-99EF-4FC4-A37A-CA2EEBBF3D34}"/>
    <hyperlink ref="CD22:CK22" r:id="rId3" display="Payroll Processing Fee" xr:uid="{341899DB-26CB-48F8-ADC6-5260F313D425}"/>
    <hyperlink ref="CD34:CK34" r:id="rId4" display="Home Office ( Safe Harbor)" xr:uid="{B4D37D61-BCD2-4A55-A705-572F2C03388C}"/>
    <hyperlink ref="AI19:AK19" location="Jan!A1" display="Jan!A1" xr:uid="{F6F94571-2FCF-43D3-97CA-68D7DC4D2C80}"/>
    <hyperlink ref="AI20:AK20" location="Feb!A1" display="Feb!A1" xr:uid="{BD9FF24E-961C-43B0-8037-40C1ABDFD17D}"/>
    <hyperlink ref="AI21:AK21" location="Mar!A1" display="Mar!A1" xr:uid="{DDA271CB-C083-44EE-9940-BF3C8888B262}"/>
    <hyperlink ref="AI22:AK22" location="Apr!A1" display="Apr!A1" xr:uid="{EC24238A-1031-4455-B2D8-4C6115908B09}"/>
    <hyperlink ref="AI23:AK23" location="May!A1" display="May!A1" xr:uid="{9B6CFD81-5613-4FEA-A352-E7AD79FAC536}"/>
    <hyperlink ref="AI24:AK24" location="June!A1" display="June!A1" xr:uid="{6F23821A-9F91-4DCE-A43C-1625DB804D87}"/>
    <hyperlink ref="AI25:AK25" location="July!A1" display="July!A1" xr:uid="{1A1BEE15-9AEE-4B1C-84E3-EE4ED01309FA}"/>
    <hyperlink ref="AI26:AK26" location="Aug!A1" display="Aug!A1" xr:uid="{EA49DDD2-3A58-4B31-BF33-F9595384F315}"/>
    <hyperlink ref="AI27:AK27" location="Sep!A1" display="Sep!A1" xr:uid="{CF194ABB-B84B-4C28-828C-3A2F94B50E83}"/>
    <hyperlink ref="AI28:AK28" location="Oct!A1" display="Oct!A1" xr:uid="{1F2EA424-38DA-47C4-B44C-C9858F3B0C57}"/>
    <hyperlink ref="AI29:AK29" location="Nov!A1" display="Nov!A1" xr:uid="{54BFB33F-6006-4CA8-8633-ABF406B24B4F}"/>
    <hyperlink ref="AI30:AK30" location="Dec!A1" display="Dec!A1" xr:uid="{2D164121-1232-4B9D-AA17-703DB380627E}"/>
    <hyperlink ref="AI31:AK31" location="'YTD- 2025'!A1" display="YTD - 2025" xr:uid="{17532B81-4A34-42D4-894D-843FDF55A5D8}"/>
    <hyperlink ref="AI32:AK32" location="'Main Tab'!A1" display="Main Tab" xr:uid="{D4E1A3E0-934D-471A-B11D-C3E2E269CFA3}"/>
    <hyperlink ref="AI33:AK33" location="PandL!A1" display="Profit and Loss" xr:uid="{8B802EE0-634A-411C-AE7B-B8F719238A10}"/>
    <hyperlink ref="AI34:AK34" location="'Balance sheet'!A1" display="Balance Sheet" xr:uid="{2C767252-896E-4A16-8134-45CC2DB37178}"/>
    <hyperlink ref="AI35:AK35" location="'2024 Tax Estimator'!A1" display="Estimate" xr:uid="{E6F94C78-DA45-4432-BA00-16FEB0EC92DA}"/>
  </hyperlinks>
  <pageMargins left="0.25" right="0.25" top="0.25" bottom="0" header="0.05" footer="0"/>
  <pageSetup orientation="portrait" r:id="rId5"/>
  <headerFooter alignWithMargins="0"/>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6A97-FBC4-4EFE-8DDC-BA6611649FEF}">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AI24</f>
        <v>45809</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428</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402</v>
      </c>
      <c r="P28" s="541"/>
      <c r="Q28" s="541"/>
      <c r="R28" s="541"/>
      <c r="S28" s="541"/>
      <c r="T28" s="541"/>
      <c r="U28" s="541"/>
      <c r="V28" s="541"/>
      <c r="W28" s="542"/>
      <c r="X28" s="672"/>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403</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t="s">
        <v>44</v>
      </c>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cqr+Jffg1m1yZQfVkm9pQtbPSC66YRQ/GTU3ndruq5lBQpzFT9FAVtAdYRQGpHU07F54w29h7VJSdIZHxHeL0g==" saltValue="SacQcBPnjktB6zynI101+g=="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10FCAD57-BA78-4F41-B162-823C994640AA}">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6C9BA3B8-7681-4AC1-A7C3-1C6D61B256DD}">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E972A609-2C9B-4695-A172-6A30D3605BFE}">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6C65CAE7-415A-4220-BD66-C8A4685ECED1}">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943895BA-86DD-4D9B-8078-83C7D9D4F2BF}">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CD4C6FCD-FB2D-4BF9-B767-B9AA00CF0646}">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0DB1DB9E-87BE-4170-8AF3-656DA1FC6385}">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C7A2594B-A4DD-4FC9-A279-7ACDD52A8D7C}">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761FD5D6-A19D-4567-94FD-E6ED9CA1950F}">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D2EAD6C2-126A-48AA-9994-8D48A1BAEAAD}"/>
  </dataValidations>
  <hyperlinks>
    <hyperlink ref="B33:I33" r:id="rId1" display="Payroll Processing Fee" xr:uid="{2C4D09E0-A2CE-46A7-84A5-F38E4C960C77}"/>
    <hyperlink ref="B48:I48" location="'Basic Information'!A1" display="Other Exp not listed Above" xr:uid="{FB9BAA1E-466B-4F56-9878-06A29E48C49D}"/>
    <hyperlink ref="S7:Y7" r:id="rId2" display="Business Activity Codes" xr:uid="{14D105AF-B89F-4DB0-A537-7ABF19C6F2E9}"/>
    <hyperlink ref="CD22:CK22" r:id="rId3" display="Payroll Processing Fee" xr:uid="{91FB5C2A-525C-4454-8749-79709DEF587E}"/>
    <hyperlink ref="CD34:CK34" r:id="rId4" display="Home Office ( Safe Harbor)" xr:uid="{95FCA73F-ECC5-4A14-9517-342AE50E2740}"/>
    <hyperlink ref="AI19:AK19" location="Jan!A1" display="Jan!A1" xr:uid="{E28AE5F7-3970-4FF3-BF13-F96CA1997EBC}"/>
    <hyperlink ref="AI20:AK20" location="Feb!A1" display="Feb!A1" xr:uid="{BF8112DA-54EB-4E95-9C2D-E0DD1978B68C}"/>
    <hyperlink ref="AI21:AK21" location="Mar!A1" display="Mar!A1" xr:uid="{19AFE679-3D8F-4651-8666-A9C573865F48}"/>
    <hyperlink ref="AI22:AK22" location="Apr!A1" display="Apr!A1" xr:uid="{45256725-8E01-40A8-9DB1-0B574E747D25}"/>
    <hyperlink ref="AI23:AK23" location="May!A1" display="May!A1" xr:uid="{FE870C90-1159-436A-9469-8FA4E9C00B40}"/>
    <hyperlink ref="AI24:AK24" location="June!A1" display="June!A1" xr:uid="{1F749DAF-B880-4346-BEA4-20859C8C946B}"/>
    <hyperlink ref="AI25:AK25" location="July!A1" display="July!A1" xr:uid="{9BFCB300-9CCB-4C47-A7F7-172060E77A44}"/>
    <hyperlink ref="AI26:AK26" location="Aug!A1" display="Aug!A1" xr:uid="{35AF0F4B-BC18-4D71-9970-AC2C073910A4}"/>
    <hyperlink ref="AI27:AK27" location="Sep!A1" display="Sep!A1" xr:uid="{CE260340-C95C-4B67-B520-7839D8415A5D}"/>
    <hyperlink ref="AI28:AK28" location="Oct!A1" display="Oct!A1" xr:uid="{CA1B031E-1355-429B-85A7-8C0B377D1D89}"/>
    <hyperlink ref="AI29:AK29" location="Nov!A1" display="Nov!A1" xr:uid="{7B332890-7D81-4BB2-9028-CB7E9ED7570F}"/>
    <hyperlink ref="AI30:AK30" location="Dec!A1" display="Dec!A1" xr:uid="{2CDF1AF5-A7BF-4BB0-B0FA-A8D7D3509770}"/>
    <hyperlink ref="AI31:AK31" location="'YTD- 2025'!A1" display="YTD - 2025" xr:uid="{72890555-2E14-456B-828F-082597F3B8C3}"/>
    <hyperlink ref="AI32:AK32" location="'Main Tab'!A1" display="Main Tab" xr:uid="{4D918CAF-D727-4EDC-A5DE-A4E6756ADB17}"/>
    <hyperlink ref="AI33:AK33" location="PandL!A1" display="Profit and Loss" xr:uid="{8F1B818B-CD3F-4582-B9CA-12F4C1F34E13}"/>
    <hyperlink ref="AI34:AK34" location="'Balance sheet'!A1" display="Balance Sheet" xr:uid="{D169372F-B025-421E-B7B8-538F1F3D2CFA}"/>
    <hyperlink ref="AI35:AK35" location="'2024 Tax Estimator'!A1" display="Estimate" xr:uid="{584EAA6D-6C3A-4BCA-A612-CEBD747B384B}"/>
  </hyperlinks>
  <pageMargins left="0.25" right="0.25" top="0.25" bottom="0" header="0.05" footer="0"/>
  <pageSetup orientation="portrait" r:id="rId5"/>
  <headerFooter alignWithMargins="0"/>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5B606-E593-4933-88E1-092572A42FC6}">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AI25</f>
        <v>45839</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428</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75" t="s">
        <v>44</v>
      </c>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75" t="s">
        <v>44</v>
      </c>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t="s">
        <v>44</v>
      </c>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404</v>
      </c>
      <c r="P28" s="541"/>
      <c r="Q28" s="541"/>
      <c r="R28" s="541"/>
      <c r="S28" s="541"/>
      <c r="T28" s="541"/>
      <c r="U28" s="541"/>
      <c r="V28" s="541"/>
      <c r="W28" s="542"/>
      <c r="X28" s="672">
        <f>June!X30</f>
        <v>0</v>
      </c>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405</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t="s">
        <v>44</v>
      </c>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t="s">
        <v>44</v>
      </c>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t="s">
        <v>44</v>
      </c>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60" t="s">
        <v>44</v>
      </c>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
      <c r="A45" s="60"/>
      <c r="B45" s="478" t="s">
        <v>152</v>
      </c>
      <c r="C45" s="479"/>
      <c r="D45" s="479"/>
      <c r="E45" s="479"/>
      <c r="F45" s="479"/>
      <c r="G45" s="479"/>
      <c r="H45" s="479"/>
      <c r="I45" s="480"/>
      <c r="J45" s="481"/>
      <c r="K45" s="482"/>
      <c r="L45" s="483"/>
      <c r="M45" s="75"/>
      <c r="O45" s="605" t="s">
        <v>415</v>
      </c>
      <c r="P45" s="687"/>
      <c r="Q45" s="687"/>
      <c r="R45" s="687"/>
      <c r="S45" s="687"/>
      <c r="T45" s="687"/>
      <c r="U45" s="687"/>
      <c r="V45" s="687"/>
      <c r="W45" s="688"/>
      <c r="X45" s="689">
        <f>MIN(AA46,AA47)/12</f>
        <v>0</v>
      </c>
      <c r="Y45" s="690"/>
      <c r="Z45" s="691"/>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684" t="s">
        <v>359</v>
      </c>
      <c r="P46" s="685"/>
      <c r="Q46" s="685"/>
      <c r="R46" s="685"/>
      <c r="S46" s="685"/>
      <c r="T46" s="685"/>
      <c r="U46" s="685"/>
      <c r="V46" s="685"/>
      <c r="W46" s="686"/>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684" t="s">
        <v>360</v>
      </c>
      <c r="P47" s="685"/>
      <c r="Q47" s="685"/>
      <c r="R47" s="685"/>
      <c r="S47" s="685"/>
      <c r="T47" s="685"/>
      <c r="U47" s="685"/>
      <c r="V47" s="685"/>
      <c r="W47" s="686"/>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684" t="s">
        <v>310</v>
      </c>
      <c r="P48" s="685"/>
      <c r="Q48" s="685"/>
      <c r="R48" s="685"/>
      <c r="S48" s="685"/>
      <c r="T48" s="685"/>
      <c r="U48" s="685"/>
      <c r="V48" s="685"/>
      <c r="W48" s="686"/>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92">
        <f>'YTD- 2025'!O49</f>
        <v>0</v>
      </c>
      <c r="P49" s="693"/>
      <c r="Q49" s="693"/>
      <c r="R49" s="693"/>
      <c r="S49" s="693"/>
      <c r="T49" s="693"/>
      <c r="U49" s="693"/>
      <c r="V49" s="693"/>
      <c r="W49" s="694"/>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92">
        <f>'YTD- 2025'!O50</f>
        <v>0</v>
      </c>
      <c r="P50" s="693"/>
      <c r="Q50" s="693"/>
      <c r="R50" s="693"/>
      <c r="S50" s="693"/>
      <c r="T50" s="693"/>
      <c r="U50" s="693"/>
      <c r="V50" s="693"/>
      <c r="W50" s="694"/>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92">
        <f>'YTD- 2025'!O51</f>
        <v>0</v>
      </c>
      <c r="P51" s="693"/>
      <c r="Q51" s="693"/>
      <c r="R51" s="693"/>
      <c r="S51" s="693"/>
      <c r="T51" s="693"/>
      <c r="U51" s="693"/>
      <c r="V51" s="693"/>
      <c r="W51" s="694"/>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92">
        <f>'YTD- 2025'!O52</f>
        <v>0</v>
      </c>
      <c r="P52" s="693"/>
      <c r="Q52" s="693"/>
      <c r="R52" s="693"/>
      <c r="S52" s="693"/>
      <c r="T52" s="693"/>
      <c r="U52" s="693"/>
      <c r="V52" s="693"/>
      <c r="W52" s="694"/>
      <c r="X52" s="487"/>
      <c r="Y52" s="488"/>
      <c r="Z52" s="489"/>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au832f5IvnxOnGJKH7wXRR4vf59eq7DQnZ1V0/jl7fryhHeE0CeeIkidIIiBfBBj057bnDNkpaifelfsV8ROWg==" saltValue="fn96ZfmP925c1NT506wKQg=="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6DA21E96-1312-4CB0-BF25-D741A9432C8D}">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E33719FD-79E2-4507-A1C2-2A89D3F73CC5}">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8FB016E-34CB-4E7A-B89F-154EBE4FBDBA}">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B138E6AF-11BA-4F9D-873E-A72FFDD5598D}">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48603DFF-98B9-4A62-8D0C-F9132F4B70E8}">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1288844C-C57C-4728-BB1A-4F91785729F5}">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C72D5D4-9994-47E3-B7BB-718D7DB0A743}">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A2D152ED-6077-420E-B50B-DBBAC8D64E81}">
      <formula1>$AY$23:$AY$28</formula1>
    </dataValidation>
    <dataValidation type="list" allowBlank="1" showInputMessage="1" showErrorMessage="1" sqref="S9:AA9" xr:uid="{841DBECE-0911-497A-BAFF-61B963FA7C08}">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8B97D6ED-69BF-4305-A047-F6ED44009FFA}"/>
  </dataValidations>
  <hyperlinks>
    <hyperlink ref="B33:I33" r:id="rId1" display="Payroll Processing Fee" xr:uid="{2973354F-E275-47B3-B670-39B87A4D26EE}"/>
    <hyperlink ref="B48:I48" location="'Basic Information'!A1" display="Other Exp not listed Above" xr:uid="{AE57A9C5-3BD3-4948-9BB7-4E039E894A8F}"/>
    <hyperlink ref="S7:Y7" r:id="rId2" display="Business Activity Codes" xr:uid="{8E2995EA-44A2-4257-ADB8-08D8896025BE}"/>
    <hyperlink ref="CD22:CK22" r:id="rId3" display="Payroll Processing Fee" xr:uid="{E78C81F4-E359-4A46-BB0C-62801599EB4A}"/>
    <hyperlink ref="CD34:CK34" r:id="rId4" display="Home Office ( Safe Harbor)" xr:uid="{2E8988E9-EDA3-4238-B441-B23AC73B0B34}"/>
    <hyperlink ref="AI19:AK19" location="Jan!A1" display="Jan!A1" xr:uid="{E34246A0-0574-4A9D-8088-D41D876FECB5}"/>
    <hyperlink ref="AI20:AK20" location="Feb!A1" display="Feb!A1" xr:uid="{42B11073-22D1-4B12-917F-F859F21872FE}"/>
    <hyperlink ref="AI21:AK21" location="Mar!A1" display="Mar!A1" xr:uid="{1F494B64-F60E-4507-9B9B-65CA8EC08B1C}"/>
    <hyperlink ref="AI22:AK22" location="Apr!A1" display="Apr!A1" xr:uid="{54D79C6F-9F10-44A8-AE78-CB47DF16D979}"/>
    <hyperlink ref="AI23:AK23" location="May!A1" display="May!A1" xr:uid="{7897EF8B-D68F-47D2-9146-A9D2C121F376}"/>
    <hyperlink ref="AI24:AK24" location="June!A1" display="June!A1" xr:uid="{0F0B57D7-533C-4B17-92F3-B40379F92916}"/>
    <hyperlink ref="AI25:AK25" location="July!A1" display="July!A1" xr:uid="{509B23DF-6F19-404D-96D0-FE7B3E96FF9B}"/>
    <hyperlink ref="AI26:AK26" location="Aug!A1" display="Aug!A1" xr:uid="{AE1AE941-3617-4DCE-9AC1-E1CED8A8C665}"/>
    <hyperlink ref="AI27:AK27" location="Sep!A1" display="Sep!A1" xr:uid="{13D3B336-A809-4502-8FF9-96F860B868BB}"/>
    <hyperlink ref="AI28:AK28" location="Oct!A1" display="Oct!A1" xr:uid="{C7936F6E-A547-4968-A5D2-8B03F9915BCC}"/>
    <hyperlink ref="AI29:AK29" location="Nov!A1" display="Nov!A1" xr:uid="{67606DCA-B0F0-4BBD-93C5-4519FA6FC9D3}"/>
    <hyperlink ref="AI30:AK30" location="Dec!A1" display="Dec!A1" xr:uid="{71149BE6-347E-4172-9830-F8D4AE805B18}"/>
    <hyperlink ref="AI31:AK31" location="'YTD- 2025'!A1" display="YTD - 2025" xr:uid="{C8A1ED87-3ED7-4900-89B3-56926F825D19}"/>
    <hyperlink ref="AI32:AK32" location="'Main Tab'!A1" display="Main Tab" xr:uid="{A28FE9A0-5EC0-43E2-878D-4E5EA1748DE9}"/>
    <hyperlink ref="AI33:AK33" location="PandL!A1" display="Profit and Loss" xr:uid="{3306A489-833B-4BB9-AF56-67AE510A9F0B}"/>
    <hyperlink ref="AI34:AK34" location="'Balance sheet'!A1" display="Balance Sheet" xr:uid="{83ECD6E6-37E6-45C3-9FCB-BA22DEE3541B}"/>
    <hyperlink ref="AI35:AK35" location="'2024 Tax Estimator'!A1" display="Estimate" xr:uid="{EA536191-C2F2-406B-B233-B4C7E468D5C1}"/>
  </hyperlinks>
  <pageMargins left="0.25" right="0.25" top="0.25" bottom="0" header="0.05" footer="0"/>
  <pageSetup orientation="portrait" r:id="rId5"/>
  <headerFooter alignWithMargins="0"/>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63CC-A55F-49B4-A674-EC18721DF372}">
  <sheetPr>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AI26</f>
        <v>45870</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428</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406</v>
      </c>
      <c r="P28" s="541"/>
      <c r="Q28" s="541"/>
      <c r="R28" s="541"/>
      <c r="S28" s="541"/>
      <c r="T28" s="541"/>
      <c r="U28" s="541"/>
      <c r="V28" s="541"/>
      <c r="W28" s="542"/>
      <c r="X28" s="672"/>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407</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dkmtssW4RVokWeeQsZ27c3th65n4CY1vosGpIDVcuZxnKDTr9xb4kJv1WD611XmXb4C09fyPFjulrBWc6lWuvA==" saltValue="pdV8lfCeXiHOSwVnx44pTw=="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F14D0CB0-D34B-416C-8CF8-014553190EB2}">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CC8B7D56-F4AF-489B-BEF6-42B3E2B4DEEA}">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E76EB3DB-FAD4-4373-9970-108B01958CA7}">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A9DDB90-8EAE-40EC-989B-FCB70B80EE59}">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03B4357-FB45-48DD-96E6-FA53D3EB643B}">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809D6107-AADB-45C6-924B-D5966C44E46B}">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EDB19824-8C7E-44A9-A5C6-D05A082A099A}">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B56C49B3-C6AE-4881-925C-653F6A299526}">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97CD6411-8D2E-4C64-AAE9-26D9FF712B08}">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992A5A09-B540-4C52-BC54-C373A45D1BF2}"/>
  </dataValidations>
  <hyperlinks>
    <hyperlink ref="B33:I33" r:id="rId1" display="Payroll Processing Fee" xr:uid="{796B6908-D04B-4765-8FC2-48B16F19689A}"/>
    <hyperlink ref="B48:I48" location="'Basic Information'!A1" display="Other Exp not listed Above" xr:uid="{0DA568C2-5337-4656-B5AB-156F2E5D48AC}"/>
    <hyperlink ref="S7:Y7" r:id="rId2" display="Business Activity Codes" xr:uid="{5C5F41EC-F446-4CA9-A95D-B60A24E47D66}"/>
    <hyperlink ref="CD22:CK22" r:id="rId3" display="Payroll Processing Fee" xr:uid="{DBEF0ED6-ECB0-4593-AA4A-352613014833}"/>
    <hyperlink ref="CD34:CK34" r:id="rId4" display="Home Office ( Safe Harbor)" xr:uid="{AE7786A1-1D6C-4529-AAD6-AF87A3E077C1}"/>
    <hyperlink ref="AI19:AK19" location="Jan!A1" display="Jan!A1" xr:uid="{F4FEF4FA-20B3-41D5-B395-52C6F55FA681}"/>
    <hyperlink ref="AI20:AK20" location="Feb!A1" display="Feb!A1" xr:uid="{3F878240-2B23-422A-82E4-4B6E44277326}"/>
    <hyperlink ref="AI21:AK21" location="Mar!A1" display="Mar!A1" xr:uid="{78BF57EC-8646-4E72-A32C-C463523BCB19}"/>
    <hyperlink ref="AI22:AK22" location="Apr!A1" display="Apr!A1" xr:uid="{7D19CD10-B440-4A15-81D5-9EE6FC49EE8B}"/>
    <hyperlink ref="AI23:AK23" location="May!A1" display="May!A1" xr:uid="{F67843CB-9D6D-4246-B992-B6AEE0D18F91}"/>
    <hyperlink ref="AI24:AK24" location="June!A1" display="June!A1" xr:uid="{AE7CD5F4-CC76-4830-93E6-759F5CC7D321}"/>
    <hyperlink ref="AI25:AK25" location="July!A1" display="July!A1" xr:uid="{E3E92B12-BB6F-4F22-999D-E7E76A6F4A7C}"/>
    <hyperlink ref="AI26:AK26" location="Aug!A1" display="Aug!A1" xr:uid="{0FB4E374-0169-4809-A003-A128E0FBEBA7}"/>
    <hyperlink ref="AI27:AK27" location="Sep!A1" display="Sep!A1" xr:uid="{462840D1-8ACB-4450-B5A8-DBEFC8EF1EA0}"/>
    <hyperlink ref="AI28:AK28" location="Oct!A1" display="Oct!A1" xr:uid="{805C6679-9FDF-49A5-AF26-6F1B72CAFD14}"/>
    <hyperlink ref="AI29:AK29" location="Nov!A1" display="Nov!A1" xr:uid="{79886B8C-E702-40B4-BDC9-00F72FCBBA38}"/>
    <hyperlink ref="AI30:AK30" location="Dec!A1" display="Dec!A1" xr:uid="{452001B7-5553-47B0-AD73-45B8685E22FC}"/>
    <hyperlink ref="AI31:AK31" location="'YTD- 2025'!A1" display="YTD - 2025" xr:uid="{87826222-B903-4209-A2AD-4FCB87B8813E}"/>
    <hyperlink ref="AI32:AK32" location="'Main Tab'!A1" display="Main Tab" xr:uid="{CC177069-908D-4ED6-9FA8-228613B3A063}"/>
    <hyperlink ref="AI33:AK33" location="PandL!A1" display="Profit and Loss" xr:uid="{0BC1676A-F37D-44E3-821D-AEE3814206E3}"/>
    <hyperlink ref="AI34:AK34" location="'Balance sheet'!A1" display="Balance Sheet" xr:uid="{C5931BB5-9335-4F8A-A1F0-80536EA4CFD5}"/>
    <hyperlink ref="AI35:AK35" location="'2024 Tax Estimator'!A1" display="Estimate" xr:uid="{23366603-73B5-4365-93A1-4618C6D25C1D}"/>
  </hyperlinks>
  <pageMargins left="0.25" right="0.25" top="0.25" bottom="0" header="0.05" footer="0"/>
  <pageSetup orientation="portrait" r:id="rId5"/>
  <headerFooter alignWithMargins="0"/>
  <drawing r:id="rId6"/>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A893-EC33-4730-A898-6B8557633221}">
  <sheetPr>
    <tabColor rgb="FF00B050"/>
  </sheetPr>
  <dimension ref="A1:GV520"/>
  <sheetViews>
    <sheetView showGridLines="0" showRowColHeaders="0" zoomScale="136" zoomScaleNormal="136" workbookViewId="0">
      <selection activeCell="C20" sqref="C20:N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80" t="s">
        <v>85</v>
      </c>
      <c r="E1" s="680"/>
      <c r="F1" s="680"/>
      <c r="G1" s="680"/>
      <c r="H1" s="680"/>
      <c r="I1" s="680"/>
      <c r="J1" s="680"/>
      <c r="K1" s="680"/>
      <c r="L1" s="680"/>
      <c r="M1" s="680"/>
      <c r="N1" s="680"/>
      <c r="O1" s="680"/>
      <c r="P1" s="680"/>
      <c r="Q1" s="680"/>
      <c r="R1" s="680"/>
      <c r="S1" s="680"/>
      <c r="T1" s="680"/>
      <c r="U1" s="429">
        <f>AI27</f>
        <v>45901</v>
      </c>
      <c r="V1" s="682"/>
      <c r="W1" s="682"/>
      <c r="X1" s="682"/>
      <c r="Y1" s="682"/>
      <c r="Z1" s="62"/>
      <c r="AA1" s="62"/>
      <c r="AB1" s="63"/>
      <c r="BS1" s="64"/>
      <c r="BT1" s="64"/>
      <c r="BU1" s="84"/>
      <c r="BV1" s="84"/>
      <c r="BW1" s="84"/>
      <c r="BX1" s="84"/>
      <c r="BY1" s="84"/>
      <c r="BZ1" s="84"/>
      <c r="CA1" s="84"/>
    </row>
    <row r="2" spans="1:88" ht="20.25" customHeight="1" x14ac:dyDescent="0.35">
      <c r="A2" s="60"/>
      <c r="B2" s="87"/>
      <c r="C2" s="88"/>
      <c r="D2" s="681"/>
      <c r="E2" s="681"/>
      <c r="F2" s="681"/>
      <c r="G2" s="681"/>
      <c r="H2" s="681"/>
      <c r="I2" s="681"/>
      <c r="J2" s="681"/>
      <c r="K2" s="681"/>
      <c r="L2" s="681"/>
      <c r="M2" s="681"/>
      <c r="N2" s="681"/>
      <c r="O2" s="681"/>
      <c r="P2" s="681"/>
      <c r="Q2" s="681"/>
      <c r="R2" s="681"/>
      <c r="S2" s="681"/>
      <c r="T2" s="681"/>
      <c r="U2" s="683"/>
      <c r="V2" s="683"/>
      <c r="W2" s="683"/>
      <c r="X2" s="683"/>
      <c r="Y2" s="683"/>
      <c r="Z2" s="388"/>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32" t="s">
        <v>87</v>
      </c>
      <c r="E3" s="433"/>
      <c r="F3" s="433"/>
      <c r="G3" s="433"/>
      <c r="H3" s="433"/>
      <c r="I3" s="433"/>
      <c r="J3" s="433"/>
      <c r="K3" s="433"/>
      <c r="L3" s="433"/>
      <c r="M3" s="433"/>
      <c r="N3" s="433"/>
      <c r="O3" s="433"/>
      <c r="P3" s="433"/>
      <c r="Q3" s="433"/>
      <c r="R3" s="433"/>
      <c r="S3" s="433"/>
      <c r="T3" s="433"/>
      <c r="U3" s="389"/>
      <c r="V3" s="389"/>
      <c r="W3" s="389"/>
      <c r="X3" s="389"/>
      <c r="Y3" s="389"/>
      <c r="Z3" s="69"/>
      <c r="AA3" s="69"/>
      <c r="AB3" s="70"/>
      <c r="AH3" s="89"/>
      <c r="AI3" s="89"/>
      <c r="AJ3" s="89"/>
      <c r="AK3" s="89"/>
      <c r="AL3" s="89"/>
      <c r="AM3" s="89"/>
      <c r="AN3" s="89"/>
      <c r="AO3" s="89"/>
      <c r="AP3" s="89"/>
      <c r="AQ3" s="89"/>
      <c r="AR3" s="89"/>
      <c r="AS3" s="89"/>
      <c r="AT3" s="89"/>
      <c r="AU3" s="89"/>
      <c r="AY3" s="68" t="s">
        <v>66</v>
      </c>
      <c r="BL3" s="64" t="s">
        <v>256</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34" t="s">
        <v>89</v>
      </c>
      <c r="C5" s="435"/>
      <c r="D5" s="436" t="s">
        <v>252</v>
      </c>
      <c r="E5" s="437"/>
      <c r="F5" s="437"/>
      <c r="G5" s="437"/>
      <c r="H5" s="437"/>
      <c r="I5" s="437"/>
      <c r="J5" s="438"/>
      <c r="K5" s="438"/>
      <c r="L5" s="438"/>
      <c r="M5" s="438"/>
      <c r="N5" s="439"/>
      <c r="O5" s="440" t="s">
        <v>68</v>
      </c>
      <c r="P5" s="441"/>
      <c r="Q5" s="442"/>
      <c r="R5" s="443"/>
      <c r="S5" s="443"/>
      <c r="T5" s="444"/>
      <c r="U5" s="445" t="s">
        <v>90</v>
      </c>
      <c r="V5" s="446"/>
      <c r="W5" s="446"/>
      <c r="X5" s="447"/>
      <c r="Y5" s="448"/>
      <c r="Z5" s="448"/>
      <c r="AA5" s="449"/>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255</v>
      </c>
      <c r="BS6" s="64"/>
      <c r="BT6" s="64"/>
      <c r="BU6" s="84"/>
      <c r="BV6" s="84"/>
      <c r="BW6" s="84"/>
      <c r="BX6" s="84"/>
      <c r="BY6" s="84"/>
      <c r="BZ6" s="84"/>
      <c r="CA6" s="84"/>
    </row>
    <row r="7" spans="1:88" ht="15" hidden="1" customHeight="1" x14ac:dyDescent="0.25">
      <c r="A7" s="60"/>
      <c r="B7" s="410" t="s">
        <v>86</v>
      </c>
      <c r="C7" s="411"/>
      <c r="D7" s="411"/>
      <c r="E7" s="411"/>
      <c r="F7" s="411"/>
      <c r="G7" s="411"/>
      <c r="H7" s="412"/>
      <c r="I7" s="101"/>
      <c r="J7" s="413" t="s">
        <v>93</v>
      </c>
      <c r="K7" s="414"/>
      <c r="L7" s="414"/>
      <c r="M7" s="414"/>
      <c r="N7" s="414"/>
      <c r="O7" s="414"/>
      <c r="P7" s="414"/>
      <c r="Q7" s="414"/>
      <c r="R7" s="415"/>
      <c r="S7" s="416" t="s">
        <v>94</v>
      </c>
      <c r="T7" s="417"/>
      <c r="U7" s="417"/>
      <c r="V7" s="417"/>
      <c r="W7" s="417"/>
      <c r="X7" s="418"/>
      <c r="Y7" s="419"/>
      <c r="Z7" s="420"/>
      <c r="AA7" s="421"/>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22" t="s">
        <v>263</v>
      </c>
      <c r="C9" s="423"/>
      <c r="D9" s="423"/>
      <c r="E9" s="423"/>
      <c r="F9" s="423"/>
      <c r="G9" s="423"/>
      <c r="H9" s="423"/>
      <c r="I9" s="423"/>
      <c r="J9" s="423"/>
      <c r="K9" s="423"/>
      <c r="L9" s="423"/>
      <c r="M9" s="423"/>
      <c r="N9" s="423"/>
      <c r="O9" s="423"/>
      <c r="P9" s="423"/>
      <c r="Q9" s="423"/>
      <c r="R9" s="423"/>
      <c r="S9" s="424" t="s">
        <v>257</v>
      </c>
      <c r="T9" s="425"/>
      <c r="U9" s="425"/>
      <c r="V9" s="425"/>
      <c r="W9" s="425"/>
      <c r="X9" s="425"/>
      <c r="Y9" s="425"/>
      <c r="Z9" s="425"/>
      <c r="AA9" s="426"/>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50"/>
      <c r="K10" s="450"/>
      <c r="L10" s="450"/>
      <c r="M10" s="450"/>
      <c r="N10" s="450"/>
      <c r="O10" s="450"/>
      <c r="P10" s="450"/>
      <c r="Q10" s="450"/>
      <c r="R10" s="450"/>
      <c r="S10" s="450"/>
      <c r="T10" s="450"/>
      <c r="U10" s="450"/>
      <c r="V10" s="450"/>
      <c r="W10" s="450"/>
      <c r="X10" s="450"/>
      <c r="Y10" s="450"/>
      <c r="Z10" s="450"/>
      <c r="AA10" s="450"/>
      <c r="AB10" s="92"/>
      <c r="AY10" s="64" t="s">
        <v>95</v>
      </c>
      <c r="BL10" s="64" t="s">
        <v>96</v>
      </c>
      <c r="BS10" s="64"/>
      <c r="BT10" s="64"/>
      <c r="BU10" s="84"/>
      <c r="BV10" s="84"/>
      <c r="BW10" s="84"/>
      <c r="BX10" s="84"/>
      <c r="BY10" s="84"/>
      <c r="BZ10" s="84"/>
      <c r="CA10" s="84"/>
    </row>
    <row r="11" spans="1:88" ht="15" hidden="1" customHeight="1" x14ac:dyDescent="0.2">
      <c r="A11" s="60"/>
      <c r="B11" s="451" t="s">
        <v>97</v>
      </c>
      <c r="C11" s="452"/>
      <c r="D11" s="453"/>
      <c r="E11" s="454"/>
      <c r="F11" s="454"/>
      <c r="G11" s="454"/>
      <c r="H11" s="455"/>
      <c r="I11" s="103"/>
      <c r="J11" s="456" t="s">
        <v>98</v>
      </c>
      <c r="K11" s="456"/>
      <c r="L11" s="457"/>
      <c r="M11" s="458"/>
      <c r="N11" s="459"/>
      <c r="O11" s="459"/>
      <c r="P11" s="459"/>
      <c r="Q11" s="459"/>
      <c r="R11" s="459"/>
      <c r="S11" s="459"/>
      <c r="T11" s="460"/>
      <c r="U11" s="460"/>
      <c r="V11" s="460"/>
      <c r="W11" s="460"/>
      <c r="X11" s="460"/>
      <c r="Y11" s="460"/>
      <c r="Z11" s="460"/>
      <c r="AA11" s="461"/>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51" t="s">
        <v>101</v>
      </c>
      <c r="C13" s="452" t="s">
        <v>102</v>
      </c>
      <c r="D13" s="453"/>
      <c r="E13" s="454"/>
      <c r="F13" s="454"/>
      <c r="G13" s="454"/>
      <c r="H13" s="455"/>
      <c r="I13" s="462" t="s">
        <v>253</v>
      </c>
      <c r="J13" s="463"/>
      <c r="K13" s="463"/>
      <c r="L13" s="464"/>
      <c r="M13" s="465" t="s">
        <v>254</v>
      </c>
      <c r="N13" s="466"/>
      <c r="O13" s="466"/>
      <c r="P13" s="466"/>
      <c r="Q13" s="466"/>
      <c r="R13" s="466"/>
      <c r="S13" s="466"/>
      <c r="T13" s="467" t="s">
        <v>102</v>
      </c>
      <c r="U13" s="468"/>
      <c r="V13" s="465"/>
      <c r="W13" s="466"/>
      <c r="X13" s="466"/>
      <c r="Y13" s="466"/>
      <c r="Z13" s="466"/>
      <c r="AA13" s="466"/>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10" t="s">
        <v>104</v>
      </c>
      <c r="C15" s="490"/>
      <c r="D15" s="490"/>
      <c r="E15" s="490"/>
      <c r="F15" s="490"/>
      <c r="G15" s="490"/>
      <c r="H15" s="490"/>
      <c r="I15" s="490"/>
      <c r="J15" s="491"/>
      <c r="K15" s="492" t="s">
        <v>105</v>
      </c>
      <c r="L15" s="493"/>
      <c r="M15" s="493"/>
      <c r="N15" s="493"/>
      <c r="O15" s="493"/>
      <c r="P15" s="493"/>
      <c r="Q15" s="493"/>
      <c r="R15" s="493"/>
      <c r="S15" s="493"/>
      <c r="T15" s="493"/>
      <c r="U15" s="493"/>
      <c r="V15" s="493"/>
      <c r="W15" s="493"/>
      <c r="X15" s="493"/>
      <c r="Y15" s="493"/>
      <c r="Z15" s="493"/>
      <c r="AA15" s="493"/>
      <c r="AB15" s="494"/>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495"/>
      <c r="E17" s="496"/>
      <c r="F17" s="496"/>
      <c r="G17" s="496"/>
      <c r="H17" s="496"/>
      <c r="I17" s="496"/>
      <c r="J17" s="496"/>
      <c r="K17" s="497"/>
      <c r="L17" s="124" t="s">
        <v>107</v>
      </c>
      <c r="M17" s="124"/>
      <c r="N17" s="498"/>
      <c r="O17" s="499"/>
      <c r="P17" s="499"/>
      <c r="Q17" s="500"/>
      <c r="R17" s="124"/>
      <c r="S17" s="124" t="s">
        <v>108</v>
      </c>
      <c r="T17" s="124"/>
      <c r="U17" s="498"/>
      <c r="V17" s="499"/>
      <c r="W17" s="499"/>
      <c r="X17" s="499"/>
      <c r="Y17" s="499"/>
      <c r="Z17" s="499"/>
      <c r="AA17" s="500"/>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69" t="s">
        <v>423</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92"/>
      <c r="BL18" s="64" t="s">
        <v>44</v>
      </c>
      <c r="BS18" s="64"/>
      <c r="BT18" s="64"/>
      <c r="BU18" s="84"/>
      <c r="BV18" s="84"/>
      <c r="BW18" s="84"/>
      <c r="BX18" s="84"/>
      <c r="BY18" s="84"/>
      <c r="BZ18" s="84"/>
      <c r="CA18" s="84"/>
    </row>
    <row r="19" spans="1:204" ht="15" customHeight="1" x14ac:dyDescent="0.25">
      <c r="A19" s="60"/>
      <c r="B19" s="471" t="s">
        <v>109</v>
      </c>
      <c r="C19" s="472"/>
      <c r="D19" s="472"/>
      <c r="E19" s="472"/>
      <c r="F19" s="472"/>
      <c r="G19" s="472"/>
      <c r="H19" s="472"/>
      <c r="I19" s="472"/>
      <c r="J19" s="472"/>
      <c r="K19" s="472"/>
      <c r="L19" s="473"/>
      <c r="M19" s="75"/>
      <c r="N19" s="474" t="s">
        <v>118</v>
      </c>
      <c r="O19" s="475"/>
      <c r="P19" s="475"/>
      <c r="Q19" s="475"/>
      <c r="R19" s="475"/>
      <c r="S19" s="475"/>
      <c r="T19" s="475"/>
      <c r="U19" s="475"/>
      <c r="V19" s="475"/>
      <c r="W19" s="475"/>
      <c r="X19" s="475"/>
      <c r="Y19" s="475"/>
      <c r="Z19" s="475"/>
      <c r="AA19" s="476"/>
      <c r="AB19" s="477"/>
      <c r="AI19" s="646">
        <v>45658</v>
      </c>
      <c r="AJ19" s="647"/>
      <c r="AK19" s="648"/>
      <c r="BS19" s="64"/>
      <c r="BT19" s="64"/>
      <c r="BU19" s="84"/>
      <c r="BV19" s="84"/>
      <c r="BW19" s="84"/>
      <c r="BX19" s="84"/>
      <c r="BY19" s="84"/>
      <c r="BZ19" s="84"/>
      <c r="CA19" s="84"/>
    </row>
    <row r="20" spans="1:204" ht="15" customHeight="1" x14ac:dyDescent="0.25">
      <c r="A20" s="60"/>
      <c r="B20" s="478" t="s">
        <v>350</v>
      </c>
      <c r="C20" s="479"/>
      <c r="D20" s="479"/>
      <c r="E20" s="479"/>
      <c r="F20" s="479"/>
      <c r="G20" s="479"/>
      <c r="H20" s="479"/>
      <c r="I20" s="480"/>
      <c r="J20" s="481"/>
      <c r="K20" s="482"/>
      <c r="L20" s="483"/>
      <c r="M20" s="75"/>
      <c r="N20" s="130"/>
      <c r="O20" s="484" t="s">
        <v>121</v>
      </c>
      <c r="P20" s="485"/>
      <c r="Q20" s="485"/>
      <c r="R20" s="485"/>
      <c r="S20" s="485"/>
      <c r="T20" s="485"/>
      <c r="U20" s="485"/>
      <c r="V20" s="485"/>
      <c r="W20" s="486"/>
      <c r="X20" s="487"/>
      <c r="Y20" s="488"/>
      <c r="Z20" s="489"/>
      <c r="AA20" s="75"/>
      <c r="AB20" s="92"/>
      <c r="AI20" s="646">
        <v>45689</v>
      </c>
      <c r="AJ20" s="647"/>
      <c r="AK20" s="648"/>
      <c r="BL20" s="64" t="s">
        <v>66</v>
      </c>
      <c r="BS20" s="64"/>
      <c r="BT20" s="64"/>
      <c r="BU20" s="84"/>
      <c r="BV20" s="84"/>
      <c r="BW20" s="84"/>
      <c r="BX20" s="84"/>
      <c r="BY20" s="84"/>
      <c r="BZ20" s="84"/>
      <c r="CA20" s="84"/>
    </row>
    <row r="21" spans="1:204" ht="15" customHeight="1" x14ac:dyDescent="0.25">
      <c r="A21" s="60"/>
      <c r="B21" s="501" t="s">
        <v>351</v>
      </c>
      <c r="C21" s="502"/>
      <c r="D21" s="502"/>
      <c r="E21" s="502"/>
      <c r="F21" s="502"/>
      <c r="G21" s="502"/>
      <c r="H21" s="502"/>
      <c r="I21" s="503"/>
      <c r="J21" s="481"/>
      <c r="K21" s="482"/>
      <c r="L21" s="483"/>
      <c r="M21" s="75"/>
      <c r="N21" s="130"/>
      <c r="O21" s="504" t="s">
        <v>124</v>
      </c>
      <c r="P21" s="505"/>
      <c r="Q21" s="505"/>
      <c r="R21" s="505"/>
      <c r="S21" s="505"/>
      <c r="T21" s="505"/>
      <c r="U21" s="505"/>
      <c r="V21" s="505"/>
      <c r="W21" s="506"/>
      <c r="X21" s="507"/>
      <c r="Y21" s="508"/>
      <c r="Z21" s="509"/>
      <c r="AA21" s="185"/>
      <c r="AB21" s="92"/>
      <c r="AI21" s="646">
        <v>45717</v>
      </c>
      <c r="AJ21" s="647"/>
      <c r="AK21" s="648"/>
      <c r="BL21" s="64" t="s">
        <v>112</v>
      </c>
      <c r="BS21" s="64"/>
      <c r="BT21" s="64"/>
      <c r="BU21" s="84"/>
      <c r="BV21" s="84"/>
      <c r="BW21" s="84"/>
      <c r="BX21" s="84"/>
      <c r="BY21" s="84"/>
      <c r="BZ21" s="84"/>
      <c r="CA21" s="84"/>
    </row>
    <row r="22" spans="1:204" ht="15" customHeight="1" x14ac:dyDescent="0.25">
      <c r="A22" s="60"/>
      <c r="B22" s="478" t="s">
        <v>352</v>
      </c>
      <c r="C22" s="479"/>
      <c r="D22" s="479"/>
      <c r="E22" s="479"/>
      <c r="F22" s="479"/>
      <c r="G22" s="479"/>
      <c r="H22" s="510" t="s">
        <v>44</v>
      </c>
      <c r="I22" s="511"/>
      <c r="J22" s="481"/>
      <c r="K22" s="482"/>
      <c r="L22" s="483"/>
      <c r="M22" s="75"/>
      <c r="N22" s="75"/>
      <c r="O22" s="512" t="s">
        <v>294</v>
      </c>
      <c r="P22" s="479"/>
      <c r="Q22" s="479"/>
      <c r="R22" s="479"/>
      <c r="S22" s="479"/>
      <c r="T22" s="479"/>
      <c r="U22" s="479"/>
      <c r="V22" s="479"/>
      <c r="W22" s="513"/>
      <c r="X22" s="514"/>
      <c r="Y22" s="515"/>
      <c r="Z22" s="516"/>
      <c r="AA22" s="75"/>
      <c r="AB22" s="92"/>
      <c r="AI22" s="646">
        <v>45748</v>
      </c>
      <c r="AJ22" s="647"/>
      <c r="AK22" s="648"/>
      <c r="BL22" s="64" t="s">
        <v>103</v>
      </c>
      <c r="BS22" s="64"/>
      <c r="BT22" s="64"/>
      <c r="BU22" s="84"/>
      <c r="BV22" s="84"/>
      <c r="BW22" s="84"/>
      <c r="BX22" s="84"/>
      <c r="BY22" s="84"/>
      <c r="BZ22" s="84"/>
      <c r="CA22" s="84"/>
    </row>
    <row r="23" spans="1:204" ht="15" customHeight="1" x14ac:dyDescent="0.25">
      <c r="A23" s="60"/>
      <c r="B23" s="524" t="s">
        <v>233</v>
      </c>
      <c r="C23" s="525"/>
      <c r="D23" s="525"/>
      <c r="E23" s="526"/>
      <c r="F23" s="679">
        <f>J23/2</f>
        <v>0</v>
      </c>
      <c r="G23" s="525"/>
      <c r="H23" s="525"/>
      <c r="I23" s="526"/>
      <c r="J23" s="481"/>
      <c r="K23" s="482"/>
      <c r="L23" s="483"/>
      <c r="M23" s="75"/>
      <c r="N23" s="75"/>
      <c r="O23" s="512" t="s">
        <v>313</v>
      </c>
      <c r="P23" s="479"/>
      <c r="Q23" s="479"/>
      <c r="R23" s="479"/>
      <c r="S23" s="479"/>
      <c r="T23" s="479"/>
      <c r="U23" s="479"/>
      <c r="V23" s="479"/>
      <c r="W23" s="513"/>
      <c r="X23" s="528"/>
      <c r="Y23" s="529"/>
      <c r="Z23" s="530"/>
      <c r="AA23" s="75"/>
      <c r="AB23" s="92"/>
      <c r="AI23" s="646">
        <v>45778</v>
      </c>
      <c r="AJ23" s="647"/>
      <c r="AK23" s="648"/>
      <c r="AY23" s="64" t="s">
        <v>93</v>
      </c>
      <c r="BS23" s="64"/>
      <c r="BT23" s="64"/>
      <c r="BU23" s="84"/>
      <c r="BV23" s="84"/>
      <c r="BW23" s="84"/>
      <c r="BX23" s="84"/>
      <c r="BY23" s="84"/>
      <c r="BZ23" s="84"/>
      <c r="CA23" s="84"/>
    </row>
    <row r="24" spans="1:204" ht="15" customHeight="1" x14ac:dyDescent="0.25">
      <c r="A24" s="60"/>
      <c r="B24" s="531" t="s">
        <v>232</v>
      </c>
      <c r="C24" s="532"/>
      <c r="D24" s="532"/>
      <c r="E24" s="532"/>
      <c r="F24" s="532"/>
      <c r="G24" s="532"/>
      <c r="H24" s="532" t="s">
        <v>44</v>
      </c>
      <c r="I24" s="533"/>
      <c r="J24" s="481"/>
      <c r="K24" s="482"/>
      <c r="L24" s="483"/>
      <c r="M24" s="75"/>
      <c r="N24" s="75"/>
      <c r="O24" s="534"/>
      <c r="P24" s="535"/>
      <c r="Q24" s="535"/>
      <c r="R24" s="535"/>
      <c r="S24" s="535"/>
      <c r="T24" s="535"/>
      <c r="U24" s="535"/>
      <c r="V24" s="535"/>
      <c r="W24" s="536"/>
      <c r="X24" s="537">
        <v>0</v>
      </c>
      <c r="Y24" s="538"/>
      <c r="Z24" s="539"/>
      <c r="AA24" s="75"/>
      <c r="AB24" s="92"/>
      <c r="AI24" s="646">
        <v>45809</v>
      </c>
      <c r="AJ24" s="647"/>
      <c r="AK24" s="648"/>
      <c r="AY24" s="64" t="s">
        <v>113</v>
      </c>
      <c r="BL24" s="64" t="s">
        <v>66</v>
      </c>
      <c r="BS24" s="64"/>
      <c r="BT24" s="64"/>
      <c r="BU24" s="84"/>
      <c r="BV24" s="84"/>
      <c r="BW24" s="84"/>
      <c r="BX24" s="84"/>
      <c r="BY24" s="84"/>
      <c r="BZ24" s="84"/>
      <c r="CA24" s="84"/>
    </row>
    <row r="25" spans="1:204" ht="15" customHeight="1" x14ac:dyDescent="0.25">
      <c r="A25" s="60"/>
      <c r="B25" s="478" t="s">
        <v>230</v>
      </c>
      <c r="C25" s="479"/>
      <c r="D25" s="479"/>
      <c r="E25" s="479"/>
      <c r="F25" s="479"/>
      <c r="G25" s="479"/>
      <c r="H25" s="479"/>
      <c r="I25" s="480"/>
      <c r="J25" s="481"/>
      <c r="K25" s="482"/>
      <c r="L25" s="483"/>
      <c r="M25" s="75"/>
      <c r="N25" s="75"/>
      <c r="O25" s="517" t="s">
        <v>128</v>
      </c>
      <c r="P25" s="518"/>
      <c r="Q25" s="518"/>
      <c r="R25" s="518"/>
      <c r="S25" s="518"/>
      <c r="T25" s="518"/>
      <c r="U25" s="518"/>
      <c r="V25" s="518"/>
      <c r="W25" s="519"/>
      <c r="X25" s="520">
        <f>X20-X21+X22+X23+X24</f>
        <v>0</v>
      </c>
      <c r="Y25" s="521"/>
      <c r="Z25" s="522"/>
      <c r="AA25" s="75"/>
      <c r="AB25" s="92"/>
      <c r="AI25" s="646">
        <v>45839</v>
      </c>
      <c r="AJ25" s="647"/>
      <c r="AK25" s="648"/>
      <c r="AY25" s="64" t="s">
        <v>115</v>
      </c>
      <c r="BL25" s="64" t="s">
        <v>67</v>
      </c>
      <c r="BS25" s="64"/>
      <c r="BT25" s="64"/>
      <c r="BU25" s="84"/>
      <c r="BV25" s="84"/>
      <c r="BW25" s="84"/>
      <c r="BX25" s="84"/>
      <c r="BY25" s="84"/>
      <c r="BZ25" s="84"/>
      <c r="CA25" s="84"/>
    </row>
    <row r="26" spans="1:204" ht="15" customHeight="1" x14ac:dyDescent="0.25">
      <c r="A26" s="60"/>
      <c r="B26" s="523" t="s">
        <v>114</v>
      </c>
      <c r="C26" s="479"/>
      <c r="D26" s="479"/>
      <c r="E26" s="479"/>
      <c r="F26" s="479"/>
      <c r="G26" s="479"/>
      <c r="H26" s="479"/>
      <c r="I26" s="480"/>
      <c r="J26" s="481"/>
      <c r="K26" s="482"/>
      <c r="L26" s="483"/>
      <c r="M26" s="75"/>
      <c r="N26" s="75"/>
      <c r="O26" s="60"/>
      <c r="P26" s="60"/>
      <c r="Q26" s="60"/>
      <c r="R26" s="60"/>
      <c r="S26" s="60"/>
      <c r="T26" s="60"/>
      <c r="U26" s="60"/>
      <c r="V26" s="60"/>
      <c r="W26" s="60"/>
      <c r="X26" s="60"/>
      <c r="Y26" s="60"/>
      <c r="Z26" s="60"/>
      <c r="AA26" s="75"/>
      <c r="AB26" s="92"/>
      <c r="AI26" s="646">
        <v>45870</v>
      </c>
      <c r="AJ26" s="647"/>
      <c r="AK26" s="648"/>
      <c r="AY26" s="64" t="s">
        <v>116</v>
      </c>
      <c r="BG26" s="64">
        <f>J46*5</f>
        <v>0</v>
      </c>
      <c r="BL26" s="64" t="s">
        <v>103</v>
      </c>
      <c r="BS26" s="64"/>
      <c r="BT26" s="64"/>
      <c r="BU26" s="84"/>
      <c r="BV26" s="84"/>
      <c r="BW26" s="84"/>
      <c r="BX26" s="84"/>
      <c r="BY26" s="84"/>
      <c r="BZ26" s="84"/>
      <c r="CA26" s="84"/>
    </row>
    <row r="27" spans="1:204" ht="15" customHeight="1" x14ac:dyDescent="0.25">
      <c r="A27" s="60"/>
      <c r="B27" s="478" t="s">
        <v>353</v>
      </c>
      <c r="C27" s="479"/>
      <c r="D27" s="479"/>
      <c r="E27" s="479"/>
      <c r="F27" s="479"/>
      <c r="G27" s="479"/>
      <c r="H27" s="479"/>
      <c r="I27" s="480"/>
      <c r="J27" s="481"/>
      <c r="K27" s="482"/>
      <c r="L27" s="483"/>
      <c r="M27" s="75"/>
      <c r="N27" s="544" t="s">
        <v>295</v>
      </c>
      <c r="O27" s="545"/>
      <c r="P27" s="545"/>
      <c r="Q27" s="545"/>
      <c r="R27" s="545"/>
      <c r="S27" s="545"/>
      <c r="T27" s="545"/>
      <c r="U27" s="545"/>
      <c r="V27" s="545"/>
      <c r="W27" s="545"/>
      <c r="X27" s="545"/>
      <c r="Y27" s="545"/>
      <c r="Z27" s="545"/>
      <c r="AA27" s="545"/>
      <c r="AB27" s="546"/>
      <c r="AI27" s="646">
        <v>45901</v>
      </c>
      <c r="AJ27" s="647"/>
      <c r="AK27" s="648"/>
      <c r="AY27" s="64" t="s">
        <v>119</v>
      </c>
      <c r="BG27" s="64">
        <v>1500</v>
      </c>
      <c r="BS27" s="64"/>
      <c r="BT27" s="64"/>
      <c r="BU27" s="84"/>
      <c r="BV27" s="84"/>
      <c r="BW27" s="84"/>
      <c r="BX27" s="84"/>
      <c r="BY27" s="84"/>
      <c r="BZ27" s="84"/>
      <c r="CA27" s="84"/>
    </row>
    <row r="28" spans="1:204" ht="15" customHeight="1" x14ac:dyDescent="0.25">
      <c r="A28" s="60"/>
      <c r="B28" s="501" t="s">
        <v>117</v>
      </c>
      <c r="C28" s="502"/>
      <c r="D28" s="502"/>
      <c r="E28" s="502"/>
      <c r="F28" s="502"/>
      <c r="G28" s="502"/>
      <c r="H28" s="502"/>
      <c r="I28" s="547"/>
      <c r="J28" s="481"/>
      <c r="K28" s="482"/>
      <c r="L28" s="483"/>
      <c r="M28" s="75"/>
      <c r="N28" s="75" t="s">
        <v>44</v>
      </c>
      <c r="O28" s="540" t="s">
        <v>408</v>
      </c>
      <c r="P28" s="541"/>
      <c r="Q28" s="541"/>
      <c r="R28" s="541"/>
      <c r="S28" s="541"/>
      <c r="T28" s="541"/>
      <c r="U28" s="541"/>
      <c r="V28" s="541"/>
      <c r="W28" s="542"/>
      <c r="X28" s="672">
        <f>Aug!X30</f>
        <v>0</v>
      </c>
      <c r="Y28" s="673"/>
      <c r="Z28" s="674"/>
      <c r="AA28" s="185"/>
      <c r="AB28" s="92"/>
      <c r="AI28" s="646">
        <v>45931</v>
      </c>
      <c r="AJ28" s="647"/>
      <c r="AK28" s="648"/>
      <c r="AY28" s="64" t="s">
        <v>122</v>
      </c>
      <c r="BL28" s="64" t="s">
        <v>104</v>
      </c>
      <c r="BS28" s="64"/>
      <c r="BT28" s="64"/>
      <c r="BU28" s="84"/>
      <c r="BV28" s="84"/>
      <c r="BW28" s="84"/>
      <c r="BX28" s="84"/>
      <c r="BY28" s="84"/>
      <c r="BZ28" s="84"/>
      <c r="CA28" s="84"/>
    </row>
    <row r="29" spans="1:204" ht="15" customHeight="1" x14ac:dyDescent="0.25">
      <c r="A29" s="60"/>
      <c r="B29" s="523" t="s">
        <v>120</v>
      </c>
      <c r="C29" s="479"/>
      <c r="D29" s="479"/>
      <c r="E29" s="479"/>
      <c r="F29" s="479"/>
      <c r="G29" s="479"/>
      <c r="H29" s="479"/>
      <c r="I29" s="480"/>
      <c r="J29" s="481"/>
      <c r="K29" s="482"/>
      <c r="L29" s="483"/>
      <c r="M29" s="75"/>
      <c r="N29" s="75" t="s">
        <v>44</v>
      </c>
      <c r="O29" s="540" t="s">
        <v>363</v>
      </c>
      <c r="P29" s="541"/>
      <c r="Q29" s="541"/>
      <c r="R29" s="541"/>
      <c r="S29" s="541"/>
      <c r="T29" s="541"/>
      <c r="U29" s="541"/>
      <c r="V29" s="541"/>
      <c r="W29" s="542"/>
      <c r="X29" s="514"/>
      <c r="Y29" s="515"/>
      <c r="Z29" s="516"/>
      <c r="AA29" s="185"/>
      <c r="AB29" s="92"/>
      <c r="AI29" s="646">
        <v>45962</v>
      </c>
      <c r="AJ29" s="647"/>
      <c r="AK29" s="648"/>
      <c r="BL29" s="64" t="s">
        <v>125</v>
      </c>
      <c r="BS29" s="64"/>
      <c r="BT29" s="64"/>
      <c r="BU29" s="84"/>
      <c r="BV29" s="84"/>
      <c r="BW29" s="84"/>
      <c r="BX29" s="84"/>
      <c r="BY29" s="84"/>
      <c r="BZ29" s="84"/>
      <c r="CA29" s="84"/>
    </row>
    <row r="30" spans="1:204" ht="15" customHeight="1" x14ac:dyDescent="0.25">
      <c r="A30" s="60"/>
      <c r="B30" s="478" t="s">
        <v>354</v>
      </c>
      <c r="C30" s="479"/>
      <c r="D30" s="479">
        <v>0</v>
      </c>
      <c r="E30" s="479"/>
      <c r="F30" s="479"/>
      <c r="G30" s="479"/>
      <c r="H30" s="479"/>
      <c r="I30" s="480"/>
      <c r="J30" s="481"/>
      <c r="K30" s="482"/>
      <c r="L30" s="483"/>
      <c r="M30" s="75"/>
      <c r="N30" s="75" t="s">
        <v>44</v>
      </c>
      <c r="O30" s="543" t="s">
        <v>409</v>
      </c>
      <c r="P30" s="479"/>
      <c r="Q30" s="479"/>
      <c r="R30" s="479"/>
      <c r="S30" s="479"/>
      <c r="T30" s="479"/>
      <c r="U30" s="479"/>
      <c r="V30" s="479"/>
      <c r="W30" s="480"/>
      <c r="X30" s="514"/>
      <c r="Y30" s="515"/>
      <c r="Z30" s="516"/>
      <c r="AA30" s="185"/>
      <c r="AB30" s="92"/>
      <c r="AI30" s="646">
        <v>45992</v>
      </c>
      <c r="AJ30" s="647"/>
      <c r="AK30" s="648"/>
      <c r="BL30" s="64" t="s">
        <v>127</v>
      </c>
      <c r="BS30" s="64"/>
      <c r="BT30" s="64"/>
      <c r="BU30" s="84"/>
      <c r="BV30" s="84"/>
      <c r="BW30" s="84"/>
      <c r="BX30" s="84"/>
      <c r="BY30" s="84"/>
      <c r="BZ30" s="84"/>
      <c r="CA30" s="84"/>
    </row>
    <row r="31" spans="1:204" ht="15" customHeight="1" x14ac:dyDescent="0.25">
      <c r="A31" s="60"/>
      <c r="B31" s="501" t="s">
        <v>231</v>
      </c>
      <c r="C31" s="502"/>
      <c r="D31" s="502"/>
      <c r="E31" s="502"/>
      <c r="F31" s="502"/>
      <c r="G31" s="502"/>
      <c r="H31" s="502"/>
      <c r="I31" s="547"/>
      <c r="J31" s="481"/>
      <c r="K31" s="482"/>
      <c r="L31" s="483"/>
      <c r="M31" s="75"/>
      <c r="N31" s="78"/>
      <c r="O31" s="557" t="s">
        <v>364</v>
      </c>
      <c r="P31" s="558"/>
      <c r="Q31" s="558"/>
      <c r="R31" s="558"/>
      <c r="S31" s="558"/>
      <c r="T31" s="558"/>
      <c r="U31" s="558"/>
      <c r="V31" s="558"/>
      <c r="W31" s="559"/>
      <c r="X31" s="560">
        <f>X28+X29-X30</f>
        <v>0</v>
      </c>
      <c r="Y31" s="561"/>
      <c r="Z31" s="562"/>
      <c r="AA31" s="78"/>
      <c r="AB31" s="131"/>
      <c r="AI31" s="646" t="s">
        <v>377</v>
      </c>
      <c r="AJ31" s="647"/>
      <c r="AK31" s="648"/>
      <c r="BL31" s="64" t="s">
        <v>129</v>
      </c>
      <c r="BS31" s="64"/>
      <c r="BT31" s="64"/>
      <c r="BU31" s="84"/>
      <c r="BV31" s="84"/>
      <c r="BW31" s="84"/>
      <c r="BX31" s="84"/>
      <c r="BY31" s="84"/>
      <c r="BZ31" s="84"/>
      <c r="CA31" s="84"/>
    </row>
    <row r="32" spans="1:204" ht="15" customHeight="1" x14ac:dyDescent="0.25">
      <c r="A32" s="60"/>
      <c r="B32" s="478" t="s">
        <v>355</v>
      </c>
      <c r="C32" s="479"/>
      <c r="D32" s="479"/>
      <c r="E32" s="479"/>
      <c r="F32" s="479"/>
      <c r="G32" s="479"/>
      <c r="H32" s="479"/>
      <c r="I32" s="480"/>
      <c r="J32" s="481"/>
      <c r="K32" s="482"/>
      <c r="L32" s="483"/>
      <c r="M32" s="75"/>
      <c r="N32" s="60"/>
      <c r="O32" s="60"/>
      <c r="P32" s="60"/>
      <c r="Q32" s="60"/>
      <c r="R32" s="60"/>
      <c r="S32" s="60"/>
      <c r="T32" s="60"/>
      <c r="U32" s="60"/>
      <c r="V32" s="60"/>
      <c r="W32" s="60"/>
      <c r="X32" s="60"/>
      <c r="Y32" s="60"/>
      <c r="Z32" s="60"/>
      <c r="AA32" s="60"/>
      <c r="AB32" s="77"/>
      <c r="AI32" s="665" t="s">
        <v>374</v>
      </c>
      <c r="AJ32" s="666"/>
      <c r="AK32" s="667"/>
      <c r="BL32" s="64" t="s">
        <v>130</v>
      </c>
      <c r="BS32" s="64"/>
      <c r="BT32" s="64"/>
      <c r="BU32" s="84"/>
      <c r="BV32" s="84"/>
      <c r="BW32" s="84"/>
      <c r="BX32" s="84"/>
      <c r="BY32" s="84"/>
      <c r="BZ32" s="84"/>
      <c r="CA32" s="84"/>
    </row>
    <row r="33" spans="1:88" ht="15" customHeight="1" x14ac:dyDescent="0.25">
      <c r="A33" s="60"/>
      <c r="B33" s="548" t="s">
        <v>131</v>
      </c>
      <c r="C33" s="549"/>
      <c r="D33" s="549"/>
      <c r="E33" s="549"/>
      <c r="F33" s="549"/>
      <c r="G33" s="549"/>
      <c r="H33" s="549"/>
      <c r="I33" s="550"/>
      <c r="J33" s="481"/>
      <c r="K33" s="482"/>
      <c r="L33" s="483"/>
      <c r="M33" s="75"/>
      <c r="N33" s="551" t="s">
        <v>132</v>
      </c>
      <c r="O33" s="552"/>
      <c r="P33" s="552"/>
      <c r="Q33" s="552"/>
      <c r="R33" s="552"/>
      <c r="S33" s="552"/>
      <c r="T33" s="552"/>
      <c r="U33" s="552"/>
      <c r="V33" s="552"/>
      <c r="W33" s="552"/>
      <c r="X33" s="552"/>
      <c r="Y33" s="552"/>
      <c r="Z33" s="552"/>
      <c r="AA33" s="552"/>
      <c r="AB33" s="553"/>
      <c r="AI33" s="665" t="s">
        <v>376</v>
      </c>
      <c r="AJ33" s="666"/>
      <c r="AK33" s="667"/>
      <c r="BS33" s="64"/>
      <c r="BT33" s="64"/>
      <c r="BU33" s="84"/>
      <c r="BV33" s="84"/>
      <c r="BW33" s="84"/>
      <c r="BX33" s="84"/>
      <c r="BY33" s="84"/>
      <c r="BZ33" s="84"/>
      <c r="CA33" s="84"/>
    </row>
    <row r="34" spans="1:88" ht="15" customHeight="1" x14ac:dyDescent="0.25">
      <c r="A34" s="60"/>
      <c r="B34" s="478" t="s">
        <v>356</v>
      </c>
      <c r="C34" s="479"/>
      <c r="D34" s="479"/>
      <c r="E34" s="479"/>
      <c r="F34" s="479"/>
      <c r="G34" s="479"/>
      <c r="H34" s="479"/>
      <c r="I34" s="480"/>
      <c r="J34" s="481"/>
      <c r="K34" s="482"/>
      <c r="L34" s="483"/>
      <c r="M34" s="75"/>
      <c r="N34" s="75"/>
      <c r="O34" s="543" t="s">
        <v>133</v>
      </c>
      <c r="P34" s="479"/>
      <c r="Q34" s="479"/>
      <c r="R34" s="479"/>
      <c r="S34" s="479"/>
      <c r="T34" s="479"/>
      <c r="U34" s="479"/>
      <c r="V34" s="479"/>
      <c r="W34" s="480"/>
      <c r="X34" s="554"/>
      <c r="Y34" s="555"/>
      <c r="Z34" s="556"/>
      <c r="AA34" s="197">
        <f>X34</f>
        <v>0</v>
      </c>
      <c r="AB34" s="92"/>
      <c r="AI34" s="665" t="s">
        <v>375</v>
      </c>
      <c r="AJ34" s="666"/>
      <c r="AK34" s="667"/>
      <c r="BS34" s="64"/>
      <c r="BT34" s="64"/>
      <c r="BU34" s="84"/>
      <c r="BV34" s="84"/>
      <c r="BW34" s="84"/>
      <c r="BX34" s="84"/>
      <c r="BY34" s="84"/>
      <c r="BZ34" s="84"/>
      <c r="CA34" s="84"/>
    </row>
    <row r="35" spans="1:88" ht="15" customHeight="1" x14ac:dyDescent="0.25">
      <c r="A35" s="60"/>
      <c r="B35" s="568" t="s">
        <v>357</v>
      </c>
      <c r="C35" s="569"/>
      <c r="D35" s="569"/>
      <c r="E35" s="569"/>
      <c r="F35" s="569"/>
      <c r="G35" s="570"/>
      <c r="H35" s="570"/>
      <c r="I35" s="571"/>
      <c r="J35" s="481"/>
      <c r="K35" s="482"/>
      <c r="L35" s="483"/>
      <c r="M35" s="75"/>
      <c r="N35" s="75"/>
      <c r="O35" s="572" t="s">
        <v>365</v>
      </c>
      <c r="P35" s="532"/>
      <c r="Q35" s="532"/>
      <c r="R35" s="532"/>
      <c r="S35" s="532"/>
      <c r="T35" s="532"/>
      <c r="U35" s="532"/>
      <c r="V35" s="532"/>
      <c r="W35" s="573"/>
      <c r="X35" s="554"/>
      <c r="Y35" s="555"/>
      <c r="Z35" s="556"/>
      <c r="AA35" s="197">
        <f>X35</f>
        <v>0</v>
      </c>
      <c r="AB35" s="92"/>
      <c r="AI35" s="665" t="s">
        <v>373</v>
      </c>
      <c r="AJ35" s="666"/>
      <c r="AK35" s="667"/>
      <c r="BS35" s="64"/>
      <c r="BT35" s="64"/>
      <c r="BU35" s="84"/>
      <c r="BV35" s="84"/>
      <c r="BW35" s="84"/>
      <c r="BX35" s="84"/>
      <c r="BY35" s="84"/>
      <c r="BZ35" s="84"/>
      <c r="CA35" s="84"/>
    </row>
    <row r="36" spans="1:88" ht="15" customHeight="1" x14ac:dyDescent="0.2">
      <c r="A36" s="60"/>
      <c r="B36" s="501" t="s">
        <v>135</v>
      </c>
      <c r="C36" s="502"/>
      <c r="D36" s="502"/>
      <c r="E36" s="502"/>
      <c r="F36" s="502"/>
      <c r="G36" s="502"/>
      <c r="H36" s="502"/>
      <c r="I36" s="547"/>
      <c r="J36" s="481"/>
      <c r="K36" s="482"/>
      <c r="L36" s="483"/>
      <c r="M36" s="75"/>
      <c r="N36" s="75"/>
      <c r="O36" s="574" t="s">
        <v>136</v>
      </c>
      <c r="P36" s="479"/>
      <c r="Q36" s="479"/>
      <c r="R36" s="479"/>
      <c r="S36" s="479"/>
      <c r="T36" s="479"/>
      <c r="U36" s="479"/>
      <c r="V36" s="479"/>
      <c r="W36" s="480"/>
      <c r="X36" s="575">
        <f>SUM(X34:Z35)</f>
        <v>0</v>
      </c>
      <c r="Y36" s="576"/>
      <c r="Z36" s="577"/>
      <c r="AA36" s="75"/>
      <c r="AB36" s="92"/>
      <c r="BS36" s="64"/>
      <c r="BT36" s="64"/>
      <c r="BU36" s="84"/>
      <c r="BV36" s="84"/>
      <c r="BW36" s="84"/>
      <c r="BX36" s="84"/>
      <c r="BY36" s="84"/>
      <c r="BZ36" s="84"/>
      <c r="CA36" s="84"/>
    </row>
    <row r="37" spans="1:88" ht="15" customHeight="1" x14ac:dyDescent="0.2">
      <c r="A37" s="60"/>
      <c r="B37" s="478" t="s">
        <v>312</v>
      </c>
      <c r="C37" s="479"/>
      <c r="D37" s="479"/>
      <c r="E37" s="479"/>
      <c r="F37" s="479"/>
      <c r="G37" s="479"/>
      <c r="H37" s="479"/>
      <c r="I37" s="480"/>
      <c r="J37" s="481"/>
      <c r="K37" s="482"/>
      <c r="L37" s="483"/>
      <c r="M37" s="75"/>
      <c r="N37" s="75"/>
      <c r="O37" s="662" t="s">
        <v>44</v>
      </c>
      <c r="P37" s="479"/>
      <c r="Q37" s="479"/>
      <c r="R37" s="479"/>
      <c r="S37" s="479"/>
      <c r="T37" s="479"/>
      <c r="U37" s="479"/>
      <c r="V37" s="479"/>
      <c r="W37" s="479"/>
      <c r="X37" s="563" t="s">
        <v>44</v>
      </c>
      <c r="Y37" s="564"/>
      <c r="Z37" s="564"/>
      <c r="AA37" s="132"/>
      <c r="AB37" s="92"/>
      <c r="BS37" s="64"/>
      <c r="BT37" s="64"/>
      <c r="BU37" s="84"/>
      <c r="BV37" s="84"/>
      <c r="BW37" s="84"/>
      <c r="BX37" s="84"/>
      <c r="BY37" s="84"/>
      <c r="BZ37" s="84"/>
      <c r="CA37" s="84"/>
    </row>
    <row r="38" spans="1:88" ht="15" customHeight="1" x14ac:dyDescent="0.2">
      <c r="A38" s="60"/>
      <c r="B38" s="523" t="s">
        <v>138</v>
      </c>
      <c r="C38" s="479"/>
      <c r="D38" s="479"/>
      <c r="E38" s="479"/>
      <c r="F38" s="479"/>
      <c r="G38" s="479"/>
      <c r="H38" s="479"/>
      <c r="I38" s="480"/>
      <c r="J38" s="481"/>
      <c r="K38" s="482"/>
      <c r="L38" s="483"/>
      <c r="M38" s="75"/>
      <c r="N38" s="565" t="s">
        <v>139</v>
      </c>
      <c r="O38" s="566"/>
      <c r="P38" s="566"/>
      <c r="Q38" s="566"/>
      <c r="R38" s="566"/>
      <c r="S38" s="566"/>
      <c r="T38" s="566"/>
      <c r="U38" s="566"/>
      <c r="V38" s="566"/>
      <c r="W38" s="566"/>
      <c r="X38" s="566"/>
      <c r="Y38" s="566"/>
      <c r="Z38" s="566"/>
      <c r="AA38" s="566"/>
      <c r="AB38" s="567"/>
      <c r="BS38" s="64"/>
      <c r="BT38" s="64"/>
      <c r="BU38" s="84"/>
      <c r="BV38" s="84"/>
      <c r="BW38" s="84"/>
      <c r="BX38" s="84"/>
      <c r="BY38" s="84"/>
      <c r="BZ38" s="84"/>
      <c r="CA38" s="84"/>
      <c r="CJ38" s="84" t="s">
        <v>44</v>
      </c>
    </row>
    <row r="39" spans="1:88" ht="15" customHeight="1" x14ac:dyDescent="0.2">
      <c r="A39" s="60"/>
      <c r="B39" s="523" t="s">
        <v>137</v>
      </c>
      <c r="C39" s="479"/>
      <c r="D39" s="479"/>
      <c r="E39" s="479"/>
      <c r="F39" s="479"/>
      <c r="G39" s="479"/>
      <c r="H39" s="479"/>
      <c r="I39" s="480"/>
      <c r="J39" s="481"/>
      <c r="K39" s="482"/>
      <c r="L39" s="483"/>
      <c r="M39" s="75"/>
      <c r="N39" s="60"/>
      <c r="O39" s="133" t="s">
        <v>141</v>
      </c>
      <c r="P39" s="134"/>
      <c r="Q39" s="134"/>
      <c r="R39" s="134"/>
      <c r="S39" s="134"/>
      <c r="T39" s="134"/>
      <c r="U39" s="134"/>
      <c r="V39" s="134"/>
      <c r="W39" s="135"/>
      <c r="X39" s="668"/>
      <c r="Y39" s="515"/>
      <c r="Z39" s="516"/>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23" t="s">
        <v>142</v>
      </c>
      <c r="C40" s="479"/>
      <c r="D40" s="479"/>
      <c r="E40" s="479"/>
      <c r="F40" s="479"/>
      <c r="G40" s="479"/>
      <c r="H40" s="479"/>
      <c r="I40" s="480"/>
      <c r="J40" s="481"/>
      <c r="K40" s="482"/>
      <c r="L40" s="483"/>
      <c r="M40" s="75"/>
      <c r="N40" s="60"/>
      <c r="O40" s="574" t="s">
        <v>143</v>
      </c>
      <c r="P40" s="479"/>
      <c r="Q40" s="479"/>
      <c r="R40" s="479"/>
      <c r="S40" s="479"/>
      <c r="T40" s="479"/>
      <c r="U40" s="479"/>
      <c r="V40" s="479"/>
      <c r="W40" s="480"/>
      <c r="X40" s="487"/>
      <c r="Y40" s="488"/>
      <c r="Z40" s="489"/>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78" t="s">
        <v>145</v>
      </c>
      <c r="C41" s="579"/>
      <c r="D41" s="579"/>
      <c r="E41" s="579"/>
      <c r="F41" s="579"/>
      <c r="G41" s="502"/>
      <c r="H41" s="479"/>
      <c r="I41" s="513"/>
      <c r="J41" s="481"/>
      <c r="K41" s="482"/>
      <c r="L41" s="483"/>
      <c r="M41" s="75"/>
      <c r="N41" s="60"/>
      <c r="O41" s="580" t="s">
        <v>146</v>
      </c>
      <c r="P41" s="502"/>
      <c r="Q41" s="502"/>
      <c r="R41" s="502"/>
      <c r="S41" s="502"/>
      <c r="T41" s="502"/>
      <c r="U41" s="502"/>
      <c r="V41" s="502"/>
      <c r="W41" s="547"/>
      <c r="X41" s="487"/>
      <c r="Y41" s="488"/>
      <c r="Z41" s="489"/>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23" t="s">
        <v>147</v>
      </c>
      <c r="C42" s="479"/>
      <c r="D42" s="479"/>
      <c r="E42" s="479"/>
      <c r="F42" s="479"/>
      <c r="G42" s="479"/>
      <c r="H42" s="479"/>
      <c r="I42" s="480"/>
      <c r="J42" s="481"/>
      <c r="K42" s="482"/>
      <c r="L42" s="483"/>
      <c r="M42" s="75"/>
      <c r="N42" s="95"/>
      <c r="O42" s="580" t="s">
        <v>366</v>
      </c>
      <c r="P42" s="502"/>
      <c r="Q42" s="502"/>
      <c r="R42" s="502"/>
      <c r="S42" s="502"/>
      <c r="T42" s="502"/>
      <c r="U42" s="502"/>
      <c r="V42" s="502"/>
      <c r="W42" s="547"/>
      <c r="X42" s="487"/>
      <c r="Y42" s="488"/>
      <c r="Z42" s="489"/>
      <c r="AA42" s="140"/>
      <c r="AB42" s="77"/>
      <c r="AC42" s="67"/>
      <c r="AD42" s="170"/>
      <c r="AE42" s="170"/>
      <c r="AF42" s="170"/>
      <c r="AH42" s="589"/>
      <c r="AI42" s="589"/>
      <c r="AJ42" s="589"/>
      <c r="AK42" s="589"/>
      <c r="AL42" s="589"/>
      <c r="AM42" s="589"/>
      <c r="AN42" s="589"/>
      <c r="AO42" s="589"/>
      <c r="AP42" s="589"/>
      <c r="AQ42" s="589"/>
      <c r="AR42" s="589"/>
      <c r="AS42" s="589"/>
      <c r="AT42" s="589"/>
      <c r="AU42" s="589"/>
      <c r="AV42" s="589"/>
      <c r="BS42" s="589"/>
      <c r="BT42" s="589"/>
      <c r="BU42" s="84"/>
      <c r="BV42" s="84"/>
      <c r="BW42" s="84"/>
      <c r="BX42" s="84"/>
      <c r="BY42" s="84"/>
      <c r="BZ42" s="84"/>
      <c r="CA42" s="84"/>
      <c r="CD42" s="67" t="s">
        <v>136</v>
      </c>
      <c r="CE42" s="67"/>
      <c r="CF42" s="67"/>
      <c r="CG42" s="67">
        <f>X36</f>
        <v>0</v>
      </c>
    </row>
    <row r="43" spans="1:88" ht="15" customHeight="1" x14ac:dyDescent="0.2">
      <c r="A43" s="60"/>
      <c r="B43" s="478" t="s">
        <v>358</v>
      </c>
      <c r="C43" s="479"/>
      <c r="D43" s="479"/>
      <c r="E43" s="479"/>
      <c r="F43" s="479"/>
      <c r="G43" s="479"/>
      <c r="H43" s="479"/>
      <c r="I43" s="480"/>
      <c r="J43" s="481"/>
      <c r="K43" s="482"/>
      <c r="L43" s="483"/>
      <c r="M43" s="75"/>
      <c r="N43" s="95"/>
      <c r="O43" s="590" t="s">
        <v>148</v>
      </c>
      <c r="P43" s="591"/>
      <c r="Q43" s="591"/>
      <c r="R43" s="591"/>
      <c r="S43" s="591"/>
      <c r="T43" s="591"/>
      <c r="U43" s="591"/>
      <c r="V43" s="591"/>
      <c r="W43" s="592"/>
      <c r="X43" s="593"/>
      <c r="Y43" s="594"/>
      <c r="Z43" s="595"/>
      <c r="AA43" s="140"/>
      <c r="AB43" s="77"/>
      <c r="AC43" s="139">
        <f>X43</f>
        <v>0</v>
      </c>
      <c r="AF43" s="68" t="s">
        <v>44</v>
      </c>
      <c r="AH43" s="587"/>
      <c r="AI43" s="587"/>
      <c r="AJ43" s="587"/>
      <c r="AK43" s="587"/>
      <c r="AL43" s="587"/>
      <c r="AM43" s="587"/>
      <c r="AN43" s="587"/>
      <c r="AO43" s="587"/>
      <c r="AP43" s="587"/>
      <c r="AQ43" s="587"/>
      <c r="AR43" s="587"/>
      <c r="AS43" s="587"/>
      <c r="AT43" s="587"/>
      <c r="AU43" s="587"/>
      <c r="AV43" s="587"/>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588"/>
      <c r="BT43" s="588"/>
      <c r="BU43" s="84"/>
      <c r="BV43" s="84"/>
      <c r="BW43" s="84"/>
      <c r="BX43" s="84"/>
      <c r="BY43" s="84"/>
      <c r="BZ43" s="84"/>
      <c r="CA43" s="84"/>
      <c r="CD43" s="67" t="s">
        <v>141</v>
      </c>
      <c r="CE43" s="67"/>
      <c r="CF43" s="67"/>
      <c r="CG43" s="67">
        <f>X39</f>
        <v>0</v>
      </c>
    </row>
    <row r="44" spans="1:88" ht="15" customHeight="1" x14ac:dyDescent="0.2">
      <c r="A44" s="60"/>
      <c r="B44" s="478" t="s">
        <v>321</v>
      </c>
      <c r="C44" s="479"/>
      <c r="D44" s="479"/>
      <c r="E44" s="479"/>
      <c r="F44" s="479"/>
      <c r="G44" s="479"/>
      <c r="H44" s="479"/>
      <c r="I44" s="480"/>
      <c r="J44" s="481"/>
      <c r="K44" s="482"/>
      <c r="L44" s="483"/>
      <c r="M44" s="75">
        <f>MIN(AD39,AD40)</f>
        <v>0</v>
      </c>
      <c r="N44" s="75"/>
      <c r="O44" s="581" t="s">
        <v>149</v>
      </c>
      <c r="P44" s="582"/>
      <c r="Q44" s="582"/>
      <c r="R44" s="582"/>
      <c r="S44" s="582"/>
      <c r="T44" s="582"/>
      <c r="U44" s="582"/>
      <c r="V44" s="582"/>
      <c r="W44" s="583"/>
      <c r="X44" s="584">
        <f>SUM(X39:Z42)</f>
        <v>0</v>
      </c>
      <c r="Y44" s="585"/>
      <c r="Z44" s="586"/>
      <c r="AA44" s="75"/>
      <c r="AB44" s="92"/>
      <c r="AC44" s="67"/>
      <c r="AF44" s="68" t="s">
        <v>44</v>
      </c>
      <c r="AH44" s="587"/>
      <c r="AI44" s="587"/>
      <c r="AJ44" s="587"/>
      <c r="AK44" s="587"/>
      <c r="AL44" s="587"/>
      <c r="AM44" s="587"/>
      <c r="AN44" s="587"/>
      <c r="AO44" s="587"/>
      <c r="AP44" s="587"/>
      <c r="AQ44" s="587"/>
      <c r="AR44" s="587"/>
      <c r="AS44" s="587"/>
      <c r="AT44" s="587"/>
      <c r="AU44" s="587"/>
      <c r="AV44" s="587"/>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588"/>
      <c r="BT44" s="588"/>
      <c r="BU44" s="84"/>
      <c r="BV44" s="84"/>
      <c r="BW44" s="84"/>
      <c r="BX44" s="84"/>
      <c r="BY44" s="84"/>
      <c r="BZ44" s="84"/>
      <c r="CA44" s="84"/>
      <c r="CD44" s="67" t="s">
        <v>150</v>
      </c>
      <c r="CE44" s="67"/>
      <c r="CF44" s="67"/>
      <c r="CG44" s="139">
        <f>X40+X41+X42</f>
        <v>0</v>
      </c>
    </row>
    <row r="45" spans="1:88" ht="15" customHeight="1" x14ac:dyDescent="0.25">
      <c r="A45" s="60"/>
      <c r="B45" s="478" t="s">
        <v>152</v>
      </c>
      <c r="C45" s="479"/>
      <c r="D45" s="479"/>
      <c r="E45" s="479"/>
      <c r="F45" s="479"/>
      <c r="G45" s="479"/>
      <c r="H45" s="479"/>
      <c r="I45" s="480"/>
      <c r="J45" s="481"/>
      <c r="K45" s="482"/>
      <c r="L45" s="483"/>
      <c r="M45" s="75"/>
      <c r="O45" s="605" t="s">
        <v>415</v>
      </c>
      <c r="P45" s="423"/>
      <c r="Q45" s="423"/>
      <c r="R45" s="423"/>
      <c r="S45" s="423"/>
      <c r="T45" s="423"/>
      <c r="U45" s="423"/>
      <c r="V45" s="423"/>
      <c r="W45" s="606"/>
      <c r="X45" s="607">
        <f>MIN(AA46,AA47)/12</f>
        <v>0</v>
      </c>
      <c r="Y45" s="608"/>
      <c r="Z45" s="609"/>
      <c r="AA45" s="398"/>
      <c r="AB45" s="92"/>
      <c r="AC45" s="67"/>
      <c r="AH45" s="603"/>
      <c r="AI45" s="603"/>
      <c r="AJ45" s="603"/>
      <c r="AK45" s="603"/>
      <c r="AL45" s="603"/>
      <c r="AM45" s="603"/>
      <c r="AN45" s="603"/>
      <c r="AO45" s="603"/>
      <c r="AP45" s="603"/>
      <c r="AQ45" s="603"/>
      <c r="AR45" s="603"/>
      <c r="AS45" s="603"/>
      <c r="AT45" s="603"/>
      <c r="AU45" s="603"/>
      <c r="AV45" s="603"/>
      <c r="BS45" s="603"/>
      <c r="BT45" s="603"/>
      <c r="BU45" s="84"/>
      <c r="BV45" s="84"/>
      <c r="BW45" s="84"/>
      <c r="BX45" s="84"/>
      <c r="BY45" s="84"/>
      <c r="BZ45" s="84"/>
      <c r="CA45" s="84"/>
      <c r="CD45" s="67" t="s">
        <v>151</v>
      </c>
      <c r="CE45" s="67"/>
      <c r="CF45" s="67"/>
      <c r="CG45" s="139">
        <f>X53</f>
        <v>0</v>
      </c>
    </row>
    <row r="46" spans="1:88" ht="15" customHeight="1" x14ac:dyDescent="0.2">
      <c r="A46" s="60"/>
      <c r="B46" s="478" t="s">
        <v>361</v>
      </c>
      <c r="C46" s="479"/>
      <c r="D46" s="479"/>
      <c r="E46" s="479"/>
      <c r="F46" s="479"/>
      <c r="G46" s="479"/>
      <c r="H46" s="479"/>
      <c r="I46" s="480"/>
      <c r="J46" s="481"/>
      <c r="K46" s="482"/>
      <c r="L46" s="483"/>
      <c r="M46" s="76"/>
      <c r="O46" s="597" t="s">
        <v>359</v>
      </c>
      <c r="P46" s="598"/>
      <c r="Q46" s="598"/>
      <c r="R46" s="598"/>
      <c r="S46" s="598"/>
      <c r="T46" s="598"/>
      <c r="U46" s="598"/>
      <c r="V46" s="598"/>
      <c r="W46" s="599"/>
      <c r="X46" s="600"/>
      <c r="Y46" s="601"/>
      <c r="Z46" s="602"/>
      <c r="AA46" s="138">
        <v>1500</v>
      </c>
      <c r="AB46" s="77"/>
      <c r="AC46" s="67"/>
      <c r="AH46" s="604"/>
      <c r="AI46" s="604"/>
      <c r="AJ46" s="604"/>
      <c r="AK46" s="604"/>
      <c r="AL46" s="604"/>
      <c r="AM46" s="604"/>
      <c r="AN46" s="604"/>
      <c r="AO46" s="604"/>
      <c r="AP46" s="604"/>
      <c r="AQ46" s="604"/>
      <c r="AR46" s="604"/>
      <c r="AS46" s="604"/>
      <c r="AT46" s="604"/>
      <c r="AU46" s="604"/>
      <c r="AV46" s="604"/>
      <c r="BS46" s="596"/>
      <c r="BT46" s="596"/>
      <c r="BU46" s="84"/>
      <c r="BV46" s="84"/>
      <c r="BW46" s="84"/>
      <c r="BX46" s="84"/>
      <c r="BY46" s="84"/>
      <c r="BZ46" s="84"/>
      <c r="CA46" s="84"/>
      <c r="CD46" s="67"/>
      <c r="CE46" s="67"/>
      <c r="CF46" s="67"/>
      <c r="CG46" s="67"/>
    </row>
    <row r="47" spans="1:88" ht="15" customHeight="1" x14ac:dyDescent="0.2">
      <c r="A47" s="60"/>
      <c r="B47" s="478" t="s">
        <v>153</v>
      </c>
      <c r="C47" s="479"/>
      <c r="D47" s="479"/>
      <c r="E47" s="479"/>
      <c r="F47" s="479"/>
      <c r="G47" s="479"/>
      <c r="H47" s="479"/>
      <c r="I47" s="480"/>
      <c r="J47" s="481"/>
      <c r="K47" s="482"/>
      <c r="L47" s="483"/>
      <c r="M47" s="169"/>
      <c r="N47" s="76"/>
      <c r="O47" s="597" t="s">
        <v>360</v>
      </c>
      <c r="P47" s="598"/>
      <c r="Q47" s="598"/>
      <c r="R47" s="598"/>
      <c r="S47" s="598"/>
      <c r="T47" s="598"/>
      <c r="U47" s="598"/>
      <c r="V47" s="598"/>
      <c r="W47" s="599"/>
      <c r="X47" s="600"/>
      <c r="Y47" s="601"/>
      <c r="Z47" s="602"/>
      <c r="AA47" s="79">
        <f>X47*5</f>
        <v>0</v>
      </c>
      <c r="AB47" s="77"/>
      <c r="AC47" s="67"/>
      <c r="AH47" s="604"/>
      <c r="AI47" s="604"/>
      <c r="AJ47" s="604"/>
      <c r="AK47" s="604"/>
      <c r="AL47" s="604"/>
      <c r="AM47" s="604"/>
      <c r="AN47" s="604"/>
      <c r="AO47" s="604"/>
      <c r="AP47" s="604"/>
      <c r="AQ47" s="604"/>
      <c r="AR47" s="604"/>
      <c r="AS47" s="604"/>
      <c r="AT47" s="604"/>
      <c r="AU47" s="604"/>
      <c r="AV47" s="604"/>
      <c r="BS47" s="596"/>
      <c r="BT47" s="596"/>
      <c r="BU47" s="84"/>
      <c r="BV47" s="84"/>
      <c r="BW47" s="84"/>
      <c r="BX47" s="84"/>
      <c r="BY47" s="84"/>
      <c r="BZ47" s="84"/>
      <c r="CA47" s="84"/>
      <c r="CD47" s="84" t="s">
        <v>44</v>
      </c>
    </row>
    <row r="48" spans="1:88" ht="15" customHeight="1" x14ac:dyDescent="0.2">
      <c r="A48" s="60"/>
      <c r="B48" s="610" t="s">
        <v>362</v>
      </c>
      <c r="C48" s="611"/>
      <c r="D48" s="611"/>
      <c r="E48" s="611"/>
      <c r="F48" s="611"/>
      <c r="G48" s="611"/>
      <c r="H48" s="611"/>
      <c r="I48" s="612"/>
      <c r="J48" s="481"/>
      <c r="K48" s="482"/>
      <c r="L48" s="483"/>
      <c r="M48" s="75"/>
      <c r="N48" s="60"/>
      <c r="O48" s="597" t="s">
        <v>310</v>
      </c>
      <c r="P48" s="598"/>
      <c r="Q48" s="598"/>
      <c r="R48" s="598"/>
      <c r="S48" s="598"/>
      <c r="T48" s="598"/>
      <c r="U48" s="598"/>
      <c r="V48" s="598"/>
      <c r="W48" s="599"/>
      <c r="X48" s="487"/>
      <c r="Y48" s="488"/>
      <c r="Z48" s="489"/>
      <c r="AA48" s="140"/>
      <c r="AB48" s="77"/>
      <c r="AC48" s="67"/>
      <c r="AH48" s="604"/>
      <c r="AI48" s="604"/>
      <c r="AJ48" s="604"/>
      <c r="AK48" s="604"/>
      <c r="AL48" s="604"/>
      <c r="AM48" s="604"/>
      <c r="AN48" s="604"/>
      <c r="AO48" s="604"/>
      <c r="AP48" s="604"/>
      <c r="AQ48" s="604"/>
      <c r="AR48" s="604"/>
      <c r="AS48" s="604"/>
      <c r="AT48" s="604"/>
      <c r="AU48" s="604"/>
      <c r="AV48" s="604"/>
      <c r="BS48" s="596"/>
      <c r="BT48" s="596"/>
      <c r="BU48" s="84"/>
      <c r="BV48" s="84"/>
      <c r="BW48" s="84"/>
      <c r="BX48" s="84"/>
      <c r="BY48" s="84"/>
      <c r="BZ48" s="84"/>
      <c r="CA48" s="84"/>
    </row>
    <row r="49" spans="1:120" ht="15" customHeight="1" x14ac:dyDescent="0.2">
      <c r="A49" s="60"/>
      <c r="B49" s="610" t="s">
        <v>156</v>
      </c>
      <c r="C49" s="611"/>
      <c r="D49" s="611"/>
      <c r="E49" s="611"/>
      <c r="F49" s="611"/>
      <c r="G49" s="611"/>
      <c r="H49" s="611"/>
      <c r="I49" s="612"/>
      <c r="J49" s="481"/>
      <c r="K49" s="482"/>
      <c r="L49" s="483"/>
      <c r="M49" s="75"/>
      <c r="N49" s="78"/>
      <c r="O49" s="613">
        <f>'YTD- 2025'!O49</f>
        <v>0</v>
      </c>
      <c r="P49" s="614"/>
      <c r="Q49" s="614"/>
      <c r="R49" s="614"/>
      <c r="S49" s="614"/>
      <c r="T49" s="614"/>
      <c r="U49" s="614"/>
      <c r="V49" s="614"/>
      <c r="W49" s="615"/>
      <c r="X49" s="487"/>
      <c r="Y49" s="488"/>
      <c r="Z49" s="489"/>
      <c r="AA49" s="141"/>
      <c r="AB49" s="92"/>
      <c r="AC49" s="67"/>
      <c r="AH49" s="604"/>
      <c r="AI49" s="604"/>
      <c r="AJ49" s="604"/>
      <c r="AK49" s="604"/>
      <c r="AL49" s="604"/>
      <c r="AM49" s="604"/>
      <c r="AN49" s="604"/>
      <c r="AO49" s="604"/>
      <c r="AP49" s="604"/>
      <c r="AQ49" s="604"/>
      <c r="AR49" s="604"/>
      <c r="AS49" s="604"/>
      <c r="AT49" s="604"/>
      <c r="AU49" s="604"/>
      <c r="AV49" s="604"/>
      <c r="BS49" s="596"/>
      <c r="BT49" s="596"/>
      <c r="BU49" s="84"/>
      <c r="BV49" s="84"/>
      <c r="BW49" s="84"/>
      <c r="BX49" s="84"/>
      <c r="BY49" s="84"/>
      <c r="BZ49" s="84"/>
      <c r="CA49" s="84"/>
    </row>
    <row r="50" spans="1:120" ht="15" customHeight="1" x14ac:dyDescent="0.2">
      <c r="A50" s="677"/>
      <c r="B50" s="610" t="str">
        <f>'YTD- 2025'!B50</f>
        <v>Internet Expense</v>
      </c>
      <c r="C50" s="611"/>
      <c r="D50" s="611"/>
      <c r="E50" s="611"/>
      <c r="F50" s="611"/>
      <c r="G50" s="611"/>
      <c r="H50" s="611"/>
      <c r="I50" s="612"/>
      <c r="J50" s="481"/>
      <c r="K50" s="482"/>
      <c r="L50" s="483"/>
      <c r="M50" s="75"/>
      <c r="N50" s="79"/>
      <c r="O50" s="613">
        <f>'YTD- 2025'!O50</f>
        <v>0</v>
      </c>
      <c r="P50" s="614"/>
      <c r="Q50" s="614"/>
      <c r="R50" s="614"/>
      <c r="S50" s="614"/>
      <c r="T50" s="614"/>
      <c r="U50" s="614"/>
      <c r="V50" s="614"/>
      <c r="W50" s="615"/>
      <c r="X50" s="487"/>
      <c r="Y50" s="488"/>
      <c r="Z50" s="489"/>
      <c r="AA50" s="79"/>
      <c r="AB50" s="117"/>
      <c r="AC50" s="67"/>
      <c r="AH50" s="604"/>
      <c r="AI50" s="604"/>
      <c r="AJ50" s="604"/>
      <c r="AK50" s="604"/>
      <c r="AL50" s="604"/>
      <c r="AM50" s="604"/>
      <c r="AN50" s="604"/>
      <c r="AO50" s="604"/>
      <c r="AP50" s="604"/>
      <c r="AQ50" s="604"/>
      <c r="AR50" s="604"/>
      <c r="AS50" s="604"/>
      <c r="AT50" s="604"/>
      <c r="AU50" s="604"/>
      <c r="AV50" s="604"/>
      <c r="BS50" s="596"/>
      <c r="BT50" s="596"/>
      <c r="BU50" s="84"/>
      <c r="BV50" s="84"/>
      <c r="BW50" s="84"/>
      <c r="BX50" s="84"/>
      <c r="BY50" s="84"/>
      <c r="BZ50" s="84"/>
      <c r="CA50" s="84"/>
    </row>
    <row r="51" spans="1:120" ht="15" customHeight="1" x14ac:dyDescent="0.2">
      <c r="A51" s="678"/>
      <c r="B51" s="616">
        <f>'YTD- 2025'!B51</f>
        <v>0</v>
      </c>
      <c r="C51" s="617"/>
      <c r="D51" s="617"/>
      <c r="E51" s="617"/>
      <c r="F51" s="617"/>
      <c r="G51" s="617"/>
      <c r="H51" s="617"/>
      <c r="I51" s="618"/>
      <c r="J51" s="481"/>
      <c r="K51" s="482"/>
      <c r="L51" s="483"/>
      <c r="M51" s="75"/>
      <c r="N51" s="79"/>
      <c r="O51" s="613">
        <f>'YTD- 2025'!O51</f>
        <v>0</v>
      </c>
      <c r="P51" s="614"/>
      <c r="Q51" s="614"/>
      <c r="R51" s="614"/>
      <c r="S51" s="614"/>
      <c r="T51" s="614"/>
      <c r="U51" s="614"/>
      <c r="V51" s="614"/>
      <c r="W51" s="615"/>
      <c r="X51" s="487"/>
      <c r="Y51" s="488"/>
      <c r="Z51" s="489"/>
      <c r="AA51" s="79"/>
      <c r="AB51" s="117"/>
      <c r="AC51" s="67"/>
      <c r="AH51" s="604"/>
      <c r="AI51" s="604"/>
      <c r="AJ51" s="604"/>
      <c r="AK51" s="604"/>
      <c r="AL51" s="604"/>
      <c r="AM51" s="604"/>
      <c r="AN51" s="604"/>
      <c r="AO51" s="604"/>
      <c r="AP51" s="604"/>
      <c r="AQ51" s="604"/>
      <c r="AR51" s="604"/>
      <c r="AS51" s="604"/>
      <c r="AT51" s="604"/>
      <c r="AU51" s="604"/>
      <c r="AV51" s="604"/>
      <c r="BS51" s="623"/>
      <c r="BT51" s="623"/>
      <c r="BU51" s="84"/>
      <c r="BV51" s="84"/>
      <c r="BW51" s="84"/>
      <c r="BX51" s="84"/>
      <c r="BY51" s="84"/>
      <c r="BZ51" s="84"/>
      <c r="CA51" s="84"/>
    </row>
    <row r="52" spans="1:120" ht="15" customHeight="1" x14ac:dyDescent="0.2">
      <c r="A52" s="678"/>
      <c r="B52" s="616">
        <f>'YTD- 2025'!B52</f>
        <v>0</v>
      </c>
      <c r="C52" s="617"/>
      <c r="D52" s="617"/>
      <c r="E52" s="617"/>
      <c r="F52" s="617"/>
      <c r="G52" s="617"/>
      <c r="H52" s="617"/>
      <c r="I52" s="618"/>
      <c r="J52" s="481"/>
      <c r="K52" s="482"/>
      <c r="L52" s="483"/>
      <c r="M52" s="75"/>
      <c r="N52" s="79"/>
      <c r="O52" s="613">
        <f>'YTD- 2025'!O52</f>
        <v>0</v>
      </c>
      <c r="P52" s="614"/>
      <c r="Q52" s="614"/>
      <c r="R52" s="614"/>
      <c r="S52" s="614"/>
      <c r="T52" s="614"/>
      <c r="U52" s="614"/>
      <c r="V52" s="614"/>
      <c r="W52" s="615"/>
      <c r="X52" s="659"/>
      <c r="Y52" s="660"/>
      <c r="Z52" s="661"/>
      <c r="AA52" s="79"/>
      <c r="AB52" s="117"/>
      <c r="AC52" s="157"/>
      <c r="AD52" s="157"/>
      <c r="AH52" s="604"/>
      <c r="AI52" s="604"/>
      <c r="AJ52" s="604"/>
      <c r="AK52" s="604"/>
      <c r="AL52" s="604"/>
      <c r="AM52" s="604"/>
      <c r="AN52" s="604"/>
      <c r="AO52" s="604"/>
      <c r="AP52" s="604"/>
      <c r="AQ52" s="604"/>
      <c r="AR52" s="604"/>
      <c r="AS52" s="604"/>
      <c r="AT52" s="604"/>
      <c r="AU52" s="604"/>
      <c r="AV52" s="604"/>
      <c r="BS52" s="596"/>
      <c r="BT52" s="596"/>
      <c r="BU52" s="84"/>
      <c r="BV52" s="84"/>
      <c r="BW52" s="84"/>
      <c r="BX52" s="84"/>
      <c r="BY52" s="84"/>
      <c r="BZ52" s="84"/>
      <c r="CA52" s="84"/>
    </row>
    <row r="53" spans="1:120" ht="15" customHeight="1" x14ac:dyDescent="0.2">
      <c r="A53" s="678"/>
      <c r="B53" s="616">
        <f>'YTD- 2025'!B53</f>
        <v>0</v>
      </c>
      <c r="C53" s="617"/>
      <c r="D53" s="617"/>
      <c r="E53" s="617"/>
      <c r="F53" s="617"/>
      <c r="G53" s="617"/>
      <c r="H53" s="617"/>
      <c r="I53" s="618"/>
      <c r="J53" s="481"/>
      <c r="K53" s="482"/>
      <c r="L53" s="483"/>
      <c r="M53" s="75"/>
      <c r="N53" s="631" t="s">
        <v>155</v>
      </c>
      <c r="O53" s="634" t="s">
        <v>151</v>
      </c>
      <c r="P53" s="635"/>
      <c r="Q53" s="635"/>
      <c r="R53" s="635"/>
      <c r="S53" s="635"/>
      <c r="T53" s="635"/>
      <c r="U53" s="635"/>
      <c r="V53" s="635"/>
      <c r="W53" s="636"/>
      <c r="X53" s="637">
        <f>X25-J56-X31-X36-X44</f>
        <v>0</v>
      </c>
      <c r="Y53" s="638"/>
      <c r="Z53" s="639"/>
      <c r="AA53" s="640" t="s">
        <v>219</v>
      </c>
      <c r="AB53" s="641"/>
      <c r="AC53" s="158">
        <f>X53</f>
        <v>0</v>
      </c>
      <c r="AD53" s="157"/>
      <c r="AE53" s="84">
        <v>0</v>
      </c>
      <c r="AF53" s="84"/>
      <c r="AH53" s="604"/>
      <c r="AI53" s="604"/>
      <c r="AJ53" s="604"/>
      <c r="AK53" s="604"/>
      <c r="AL53" s="604"/>
      <c r="AM53" s="604"/>
      <c r="AN53" s="604"/>
      <c r="AO53" s="604"/>
      <c r="AP53" s="604"/>
      <c r="AQ53" s="658"/>
      <c r="AR53" s="658"/>
      <c r="AS53" s="658"/>
      <c r="AT53" s="658"/>
      <c r="AU53" s="658"/>
      <c r="AV53" s="658"/>
      <c r="BS53" s="596"/>
      <c r="BT53" s="596"/>
      <c r="BU53" s="84"/>
      <c r="BV53" s="84"/>
      <c r="BW53" s="84"/>
      <c r="BX53" s="84"/>
      <c r="BY53" s="84"/>
      <c r="BZ53" s="84"/>
      <c r="CA53" s="84"/>
    </row>
    <row r="54" spans="1:120" ht="15" customHeight="1" x14ac:dyDescent="0.2">
      <c r="A54" s="678"/>
      <c r="B54" s="616">
        <f>'YTD- 2025'!B54</f>
        <v>0</v>
      </c>
      <c r="C54" s="617"/>
      <c r="D54" s="617"/>
      <c r="E54" s="617"/>
      <c r="F54" s="617"/>
      <c r="G54" s="617"/>
      <c r="H54" s="617"/>
      <c r="I54" s="618"/>
      <c r="J54" s="481"/>
      <c r="K54" s="482"/>
      <c r="L54" s="483"/>
      <c r="M54" s="75"/>
      <c r="N54" s="632"/>
      <c r="O54" s="675" t="str">
        <f>'YTD- 2025'!O54</f>
        <v>State Tax (update the rate)</v>
      </c>
      <c r="P54" s="676"/>
      <c r="Q54" s="676"/>
      <c r="R54" s="676"/>
      <c r="S54" s="676"/>
      <c r="T54" s="676"/>
      <c r="U54" s="676"/>
      <c r="V54" s="626">
        <v>1.4999999999999999E-2</v>
      </c>
      <c r="W54" s="627"/>
      <c r="X54" s="628">
        <f>MAX(AE53,AE54)</f>
        <v>0</v>
      </c>
      <c r="Y54" s="629"/>
      <c r="Z54" s="630"/>
      <c r="AA54" s="642"/>
      <c r="AB54" s="643"/>
      <c r="AC54" s="157"/>
      <c r="AD54" s="158"/>
      <c r="AE54" s="156">
        <f>X53*V54</f>
        <v>0</v>
      </c>
      <c r="AF54" s="84"/>
      <c r="BS54" s="64"/>
      <c r="BT54" s="64"/>
      <c r="BU54" s="84"/>
      <c r="BV54" s="84"/>
      <c r="BW54" s="84"/>
      <c r="BX54" s="84"/>
      <c r="BY54" s="84"/>
      <c r="BZ54" s="84"/>
      <c r="CA54" s="84"/>
    </row>
    <row r="55" spans="1:120" ht="15" customHeight="1" thickBot="1" x14ac:dyDescent="0.25">
      <c r="A55" s="678"/>
      <c r="B55" s="616">
        <f>'YTD- 2025'!B55</f>
        <v>0</v>
      </c>
      <c r="C55" s="617"/>
      <c r="D55" s="617"/>
      <c r="E55" s="617"/>
      <c r="F55" s="617"/>
      <c r="G55" s="617"/>
      <c r="H55" s="617"/>
      <c r="I55" s="618"/>
      <c r="J55" s="481"/>
      <c r="K55" s="482"/>
      <c r="L55" s="483"/>
      <c r="M55" s="75"/>
      <c r="N55" s="632"/>
      <c r="O55" s="619" t="s">
        <v>157</v>
      </c>
      <c r="P55" s="620"/>
      <c r="Q55" s="620"/>
      <c r="R55" s="620"/>
      <c r="S55" s="620"/>
      <c r="T55" s="620"/>
      <c r="U55" s="620"/>
      <c r="V55" s="621" t="e">
        <f ca="1">'2025 Tax Estimator'!E35</f>
        <v>#N/A</v>
      </c>
      <c r="W55" s="622">
        <v>0.18</v>
      </c>
      <c r="X55" s="628" t="e">
        <f ca="1">AD55*V55</f>
        <v>#N/A</v>
      </c>
      <c r="Y55" s="629"/>
      <c r="Z55" s="630"/>
      <c r="AA55" s="642"/>
      <c r="AB55" s="643"/>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78"/>
      <c r="B56" s="649" t="s">
        <v>158</v>
      </c>
      <c r="C56" s="650"/>
      <c r="D56" s="650"/>
      <c r="E56" s="650"/>
      <c r="F56" s="650"/>
      <c r="G56" s="650"/>
      <c r="H56" s="650"/>
      <c r="I56" s="651"/>
      <c r="J56" s="652">
        <f>SUM(J20:L55)-F23+X45+X48+X49+X50+X51+X52</f>
        <v>0</v>
      </c>
      <c r="K56" s="653"/>
      <c r="L56" s="654"/>
      <c r="M56" s="75"/>
      <c r="N56" s="633"/>
      <c r="O56" s="655" t="s">
        <v>159</v>
      </c>
      <c r="P56" s="656"/>
      <c r="Q56" s="656"/>
      <c r="R56" s="656"/>
      <c r="S56" s="656"/>
      <c r="T56" s="656"/>
      <c r="U56" s="657"/>
      <c r="V56" s="621">
        <v>4.9500000000000002E-2</v>
      </c>
      <c r="W56" s="622">
        <v>4.9500000000000002E-2</v>
      </c>
      <c r="X56" s="628">
        <f>AD55*V56</f>
        <v>0</v>
      </c>
      <c r="Y56" s="629">
        <f>(X53*0.8)-X43*W56</f>
        <v>0</v>
      </c>
      <c r="Z56" s="630"/>
      <c r="AA56" s="642"/>
      <c r="AB56" s="643"/>
      <c r="AC56" s="84"/>
      <c r="AD56" s="84"/>
      <c r="AE56" s="84">
        <f>(AD55+X39-X43)*V56</f>
        <v>0</v>
      </c>
      <c r="AF56" s="84"/>
      <c r="BS56" s="64"/>
      <c r="BT56" s="64"/>
      <c r="BU56" s="84"/>
      <c r="BV56" s="84"/>
      <c r="BW56" s="84"/>
      <c r="BX56" s="84"/>
      <c r="BY56" s="84"/>
      <c r="BZ56" s="84"/>
      <c r="CA56" s="84"/>
    </row>
    <row r="57" spans="1:120" ht="10.5" customHeight="1" thickBot="1" x14ac:dyDescent="0.25">
      <c r="A57" s="678"/>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44"/>
      <c r="AB57" s="645"/>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261</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257</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258</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259</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260</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8yMEAnw5g2sRrPKtUgJbFTHAcOr0NX8leYA16/0T4r0TwXJmGYjkael579hjP4DQxkhchdqs9j5X4GAlfk/7CQ==" saltValue="kq1oWsvZepXWsO77A5sq4A=="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7BC6E314-D354-4C8E-8E6A-55CF9B127845}">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37C3ED17-25B6-44A2-9F31-5625BC6CB27C}">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152E2DB7-87B1-4AE2-AC15-607CA3A09DDA}">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65F6AD22-3976-43AC-88D9-DBE0FBFA6136}">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AE1B584-754F-4815-A10B-07B004790F6E}">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41966DE5-F4EA-4712-B33A-288C75088448}">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2A8927B4-D276-4E93-933B-379869BF3FA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AAE96C90-5521-4259-8AB0-81134E6AB749}">
      <formula1>$AY$23:$AY$28</formula1>
    </dataValidation>
    <dataValidation type="list" allowBlank="1" showInputMessage="1" showErrorMessage="1" sqref="S9:AA9" xr:uid="{ACC8CC59-6750-4B76-922E-13495BC30267}">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DFF1B73A-68F2-493D-B1E0-73DB757880E2}"/>
  </dataValidations>
  <hyperlinks>
    <hyperlink ref="B33:I33" r:id="rId1" display="Payroll Processing Fee" xr:uid="{16AB7C28-3CA2-4891-8179-B304A8E920C2}"/>
    <hyperlink ref="B48:I48" location="'Basic Information'!A1" display="Other Exp not listed Above" xr:uid="{8EA1F15C-2D04-4BD9-B4D8-27A94434F168}"/>
    <hyperlink ref="S7:Y7" r:id="rId2" display="Business Activity Codes" xr:uid="{F4A9EEEE-1518-46C4-B159-5CAB5201C55D}"/>
    <hyperlink ref="CD22:CK22" r:id="rId3" display="Payroll Processing Fee" xr:uid="{CC9D716D-B306-47D2-86EE-860F7E5A6F75}"/>
    <hyperlink ref="CD34:CK34" r:id="rId4" display="Home Office ( Safe Harbor)" xr:uid="{A43D2249-8379-48E7-AA1B-2A486CED6D98}"/>
    <hyperlink ref="AI19:AK19" location="Jan!A1" display="Jan!A1" xr:uid="{0B4CD382-F748-4E4B-9EBA-189448F25072}"/>
    <hyperlink ref="AI20:AK20" location="Feb!A1" display="Feb!A1" xr:uid="{E8E52C8C-2879-4995-9F91-F2E2552FAC79}"/>
    <hyperlink ref="AI21:AK21" location="Mar!A1" display="Mar!A1" xr:uid="{7D3073B8-B58D-44E4-A2FB-F9DB38B3CD45}"/>
    <hyperlink ref="AI22:AK22" location="Apr!A1" display="Apr!A1" xr:uid="{1C1EDA5C-B84B-4CF0-BF86-88C287327018}"/>
    <hyperlink ref="AI23:AK23" location="May!A1" display="May!A1" xr:uid="{70CD6BB3-AC47-499D-B9FC-95D27E59D729}"/>
    <hyperlink ref="AI24:AK24" location="June!A1" display="June!A1" xr:uid="{0D60837E-06B1-4453-8F4F-D4B7499260BF}"/>
    <hyperlink ref="AI25:AK25" location="July!A1" display="July!A1" xr:uid="{FE60C7AF-0B05-4FA3-A90F-C3B7374FB2D7}"/>
    <hyperlink ref="AI26:AK26" location="Aug!A1" display="Aug!A1" xr:uid="{8F41DE76-860E-4645-A049-C7F12C4443F6}"/>
    <hyperlink ref="AI27:AK27" location="Sep!A1" display="Sep!A1" xr:uid="{B4A29F2D-C626-4C50-984D-CD4702E44743}"/>
    <hyperlink ref="AI28:AK28" location="Oct!A1" display="Oct!A1" xr:uid="{C46A4B0F-D16A-46DA-AB7F-921D3906057E}"/>
    <hyperlink ref="AI29:AK29" location="Nov!A1" display="Nov!A1" xr:uid="{A145FFE9-089B-47AF-B558-1752C52FCE32}"/>
    <hyperlink ref="AI30:AK30" location="Dec!A1" display="Dec!A1" xr:uid="{AFAF65EC-0D21-4A66-856D-5D2C041332D5}"/>
    <hyperlink ref="AI31:AK31" location="'YTD- 2025'!A1" display="YTD - 2025" xr:uid="{A6479C99-4922-4DC4-90D1-8F0AA5A75E9D}"/>
    <hyperlink ref="AI32:AK32" location="'Main Tab'!A1" display="Main Tab" xr:uid="{CA6B7018-37E1-4D4C-98D3-87839973913F}"/>
    <hyperlink ref="AI33:AK33" location="PandL!A1" display="Profit and Loss" xr:uid="{D4515918-1B72-45C4-9716-D5A4143C0B9D}"/>
    <hyperlink ref="AI34:AK34" location="'Balance sheet'!A1" display="Balance Sheet" xr:uid="{83B7F856-9165-4C20-81C7-53D17B21FA60}"/>
    <hyperlink ref="AI35:AK35" location="'2024 Tax Estimator'!A1" display="Estimate" xr:uid="{62C1BD3C-CAEB-43FD-BEAF-22C5CC235324}"/>
  </hyperlinks>
  <pageMargins left="0.25" right="0.25" top="0.25" bottom="0" header="0.05" footer="0"/>
  <pageSetup orientation="portrait" r:id="rId5"/>
  <headerFooter alignWithMargins="0"/>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Jan</vt:lpstr>
      <vt:lpstr>Feb</vt:lpstr>
      <vt:lpstr>Mar</vt:lpstr>
      <vt:lpstr>Apr</vt:lpstr>
      <vt:lpstr>May</vt:lpstr>
      <vt:lpstr>June</vt:lpstr>
      <vt:lpstr>July</vt:lpstr>
      <vt:lpstr>Aug</vt:lpstr>
      <vt:lpstr>Sep</vt:lpstr>
      <vt:lpstr>Oct</vt:lpstr>
      <vt:lpstr>Nov</vt:lpstr>
      <vt:lpstr>Dec</vt:lpstr>
      <vt:lpstr>YTD- 2025</vt:lpstr>
      <vt:lpstr>Main Tab</vt:lpstr>
      <vt:lpstr>PandL</vt:lpstr>
      <vt:lpstr>Balance sheet</vt:lpstr>
      <vt:lpstr>2025 Tax Estimator</vt:lpstr>
      <vt:lpstr>Personal Tax Savings</vt:lpstr>
      <vt:lpstr>Business Tax Savings</vt:lpstr>
      <vt:lpstr>Possible Business Expense</vt:lpstr>
      <vt:lpstr>2024 Tax Year Calculator</vt:lpstr>
      <vt:lpstr>'2025 Tax Estimator'!Print_Area</vt:lpstr>
      <vt:lpstr>Apr!Print_Area</vt:lpstr>
      <vt:lpstr>Aug!Print_Area</vt:lpstr>
      <vt:lpstr>'Balance sheet'!Print_Area</vt:lpstr>
      <vt:lpstr>Dec!Print_Area</vt:lpstr>
      <vt:lpstr>Feb!Print_Area</vt:lpstr>
      <vt:lpstr>Jan!Print_Area</vt:lpstr>
      <vt:lpstr>July!Print_Area</vt:lpstr>
      <vt:lpstr>June!Print_Area</vt:lpstr>
      <vt:lpstr>'Main Tab'!Print_Area</vt:lpstr>
      <vt:lpstr>Mar!Print_Area</vt:lpstr>
      <vt:lpstr>May!Print_Area</vt:lpstr>
      <vt:lpstr>Nov!Print_Area</vt:lpstr>
      <vt:lpstr>Oct!Print_Area</vt:lpstr>
      <vt:lpstr>PandL!Print_Area</vt:lpstr>
      <vt:lpstr>Sep!Print_Area</vt:lpstr>
      <vt:lpstr>'YTD- 2025'!Print_Area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Pramod Zacharias</dc:creator>
  <cp:lastModifiedBy>Pramod Zacharias</cp:lastModifiedBy>
  <cp:lastPrinted>2024-12-20T18:30:19Z</cp:lastPrinted>
  <dcterms:created xsi:type="dcterms:W3CDTF">2023-12-11T19:33:42Z</dcterms:created>
  <dcterms:modified xsi:type="dcterms:W3CDTF">2025-01-07T20:43:55Z</dcterms:modified>
</cp:coreProperties>
</file>