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10.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ERVER2019\Employee Data\OneDrive\2025 Tax Season\2025 Forms\"/>
    </mc:Choice>
  </mc:AlternateContent>
  <xr:revisionPtr revIDLastSave="0" documentId="13_ncr:1_{55E67A67-E59A-4FAF-A5C5-90809E46F4B6}" xr6:coauthVersionLast="47" xr6:coauthVersionMax="47" xr10:uidLastSave="{00000000-0000-0000-0000-000000000000}"/>
  <workbookProtection workbookAlgorithmName="SHA-512" workbookHashValue="AAChQNNfK4STe9mkhf9aSzcRLQBpPBhBaowA41eTExXi7OKjxXnsDPA2ux6Lzjd+AwmIzgIi5gBlRPIrameIPQ==" workbookSaltValue="owtP6swYypJBbJRF3+aCfQ==" workbookSpinCount="100000" lockStructure="1"/>
  <bookViews>
    <workbookView xWindow="-120" yWindow="-120" windowWidth="29040" windowHeight="15720" tabRatio="602" xr2:uid="{52B71FC4-918B-4594-8F25-1F8A676950E2}"/>
  </bookViews>
  <sheets>
    <sheet name="Main Tab" sheetId="14" r:id="rId1"/>
    <sheet name="Income &amp; Exp Worksheet " sheetId="4" r:id="rId2"/>
    <sheet name="2024 Mileage Log" sheetId="16" state="hidden" r:id="rId3"/>
    <sheet name="P&amp;L" sheetId="9" state="hidden" r:id="rId4"/>
    <sheet name="Balance sheet" sheetId="12" state="hidden" r:id="rId5"/>
    <sheet name="2024 Tax Estimator" sheetId="8" state="hidden" r:id="rId6"/>
    <sheet name="Great Rules" sheetId="15" r:id="rId7"/>
    <sheet name="P&amp;L (2)" sheetId="17" state="hidden" r:id="rId8"/>
    <sheet name="Balance sheet (2)" sheetId="18" state="hidden" r:id="rId9"/>
    <sheet name="Personal Tax Savings" sheetId="5" state="hidden" r:id="rId10"/>
    <sheet name="Business Tax Savings" sheetId="6" state="hidden" r:id="rId11"/>
    <sheet name="Possible Business Expense" sheetId="7" state="hidden" r:id="rId12"/>
    <sheet name="2024 Tax Year Calculator" sheetId="1" state="hidden" r:id="rId13"/>
  </sheets>
  <externalReferences>
    <externalReference r:id="rId14"/>
  </externalReferences>
  <definedNames>
    <definedName name="__IntlFixup" hidden="1">TRUE</definedName>
    <definedName name="_xlnm._FilterDatabase" localSheetId="4" hidden="1">'Balance sheet'!$G$2:$G$80</definedName>
    <definedName name="_xlnm._FilterDatabase" localSheetId="8" hidden="1">'Balance sheet (2)'!$G$2:$G$80</definedName>
    <definedName name="_xlnm._FilterDatabase" localSheetId="3" hidden="1">'P&amp;L'!$O$1:$O$109</definedName>
    <definedName name="_xlnm._FilterDatabase" localSheetId="7" hidden="1">'P&amp;L (2)'!$O$1:$O$109</definedName>
    <definedName name="_Order1" hidden="1">0</definedName>
    <definedName name="categories">OFFSET([1]Categories!$A$1,0,0,MATCH(REPT("z",255),[1]Categories!$A$1:$A$65536),1)</definedName>
    <definedName name="Data.Dump" localSheetId="8" hidden="1">OFFSET([0]!Data.Top.Left,1,0)</definedName>
    <definedName name="Data.Dump" localSheetId="6" hidden="1">OFFSET([0]!Data.Top.Left,1,0)</definedName>
    <definedName name="Data.Dump" localSheetId="0" hidden="1">OFFSET([0]!Data.Top.Left,1,0)</definedName>
    <definedName name="Data.Dump" localSheetId="7" hidden="1">OFFSET([0]!Data.Top.Left,1,0)</definedName>
    <definedName name="Data.Dump" hidden="1">OFFSET([0]!Data.Top.Left,1,0)</definedName>
    <definedName name="HTML_CodePage" hidden="1">1252</definedName>
    <definedName name="HTML_Control" localSheetId="6"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 localSheetId="6">'Great Rules'!Macro1</definedName>
    <definedName name="Macro1">[0]!Macro1</definedName>
    <definedName name="Macro2" localSheetId="6">'Great Rules'!Macro2</definedName>
    <definedName name="Macro2">[0]!Macro2</definedName>
    <definedName name="Ownership" localSheetId="8" hidden="1">OFFSET([0]!Data.Top.Left,1,0)</definedName>
    <definedName name="Ownership" localSheetId="6" hidden="1">OFFSET([0]!Data.Top.Left,1,0)</definedName>
    <definedName name="Ownership" localSheetId="0" hidden="1">OFFSET([0]!Data.Top.Left,1,0)</definedName>
    <definedName name="Ownership" localSheetId="7" hidden="1">OFFSET([0]!Data.Top.Left,1,0)</definedName>
    <definedName name="Ownership" hidden="1">OFFSET([0]!Data.Top.Left,1,0)</definedName>
    <definedName name="_xlnm.Print_Area" localSheetId="2">'2024 Mileage Log'!$A$1:$G$207</definedName>
    <definedName name="_xlnm.Print_Area" localSheetId="5">'2024 Tax Estimator'!$O$1:$Z$32</definedName>
    <definedName name="_xlnm.Print_Area" localSheetId="4">'Balance sheet'!$A$2:$E$81</definedName>
    <definedName name="_xlnm.Print_Area" localSheetId="8">'Balance sheet (2)'!$A$2:$E$81</definedName>
    <definedName name="_xlnm.Print_Area" localSheetId="6">'Great Rules'!$A$1:$J$45</definedName>
    <definedName name="_xlnm.Print_Area" localSheetId="1">'Income &amp; Exp Worksheet '!$A$1:$AB$57</definedName>
    <definedName name="_xlnm.Print_Area" localSheetId="0">'Main Tab'!$B$1:$AB$63</definedName>
    <definedName name="_xlnm.Print_Area" localSheetId="3">'P&amp;L'!$A$1:$M$87</definedName>
    <definedName name="_xlnm.Print_Area" localSheetId="7">'P&amp;L (2)'!$A$1:$M$87</definedName>
    <definedName name="Purpose">#REF!</definedName>
    <definedName name="valuevx">42.314159</definedName>
    <definedName name="vertex42_copyright" hidden="1">"© 2010-2019 by Vertex42.com"</definedName>
    <definedName name="vertex42_id" hidden="1">"expense-reimbursement-form.xlsx"</definedName>
    <definedName name="vertex42_title" hidden="1">"Expense Reimbursement Form"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3" i="14" l="1"/>
  <c r="G80" i="18"/>
  <c r="D79" i="18"/>
  <c r="G79" i="18" s="1"/>
  <c r="D69" i="18"/>
  <c r="G69" i="18" s="1"/>
  <c r="D67" i="18"/>
  <c r="G67" i="18" s="1"/>
  <c r="B67" i="18"/>
  <c r="D65" i="18"/>
  <c r="G65" i="18" s="1"/>
  <c r="B65" i="18"/>
  <c r="D64" i="18"/>
  <c r="G64" i="18" s="1"/>
  <c r="D63" i="18"/>
  <c r="G63" i="18" s="1"/>
  <c r="B63" i="18"/>
  <c r="D57" i="18"/>
  <c r="G57" i="18" s="1"/>
  <c r="B57" i="18"/>
  <c r="D56" i="18"/>
  <c r="D58" i="18" s="1"/>
  <c r="B56" i="18"/>
  <c r="D55" i="18"/>
  <c r="G55" i="18"/>
  <c r="B55" i="18"/>
  <c r="G52" i="18"/>
  <c r="G50" i="18"/>
  <c r="D48" i="18"/>
  <c r="G48" i="18" s="1"/>
  <c r="B48" i="18"/>
  <c r="D47" i="18"/>
  <c r="G47" i="18" s="1"/>
  <c r="D46" i="18"/>
  <c r="G46" i="18" s="1"/>
  <c r="B46" i="18"/>
  <c r="D45" i="18"/>
  <c r="G45" i="18" s="1"/>
  <c r="B45" i="18"/>
  <c r="B33" i="18"/>
  <c r="B32" i="18"/>
  <c r="D26" i="18"/>
  <c r="G26" i="18" s="1"/>
  <c r="B26" i="18"/>
  <c r="D24" i="18"/>
  <c r="G24" i="18" s="1"/>
  <c r="B24" i="18"/>
  <c r="D23" i="18"/>
  <c r="D25" i="18" s="1"/>
  <c r="G25" i="18" s="1"/>
  <c r="G23" i="18"/>
  <c r="B23" i="18"/>
  <c r="D16" i="18"/>
  <c r="G16" i="18" s="1"/>
  <c r="B16" i="18"/>
  <c r="D15" i="18"/>
  <c r="G15" i="18" s="1"/>
  <c r="D14" i="18"/>
  <c r="G14" i="18" s="1"/>
  <c r="D13" i="18"/>
  <c r="G13" i="18"/>
  <c r="B13" i="18"/>
  <c r="D12" i="18"/>
  <c r="G12" i="18" s="1"/>
  <c r="B12" i="18"/>
  <c r="D11" i="18"/>
  <c r="G11" i="18" s="1"/>
  <c r="B11" i="18"/>
  <c r="G10" i="18"/>
  <c r="B2" i="18"/>
  <c r="L85" i="17"/>
  <c r="L77" i="17"/>
  <c r="L76" i="17"/>
  <c r="O76" i="17" s="1"/>
  <c r="C76" i="17"/>
  <c r="L75" i="17"/>
  <c r="O75" i="17"/>
  <c r="C75" i="17"/>
  <c r="L74" i="17"/>
  <c r="O74" i="17" s="1"/>
  <c r="C74" i="17"/>
  <c r="L73" i="17"/>
  <c r="O73" i="17" s="1"/>
  <c r="C73" i="17"/>
  <c r="C72" i="17"/>
  <c r="L71" i="17"/>
  <c r="O71" i="17"/>
  <c r="C71" i="17"/>
  <c r="L70" i="17"/>
  <c r="O70" i="17"/>
  <c r="C70" i="17"/>
  <c r="L69" i="17"/>
  <c r="O69" i="17" s="1"/>
  <c r="C69" i="17"/>
  <c r="L68" i="17"/>
  <c r="O68" i="17" s="1"/>
  <c r="C68" i="17"/>
  <c r="L67" i="17"/>
  <c r="O67" i="17"/>
  <c r="C67" i="17"/>
  <c r="L66" i="17"/>
  <c r="O66" i="17"/>
  <c r="C66" i="17"/>
  <c r="L65" i="17"/>
  <c r="O65" i="17" s="1"/>
  <c r="C65" i="17"/>
  <c r="L64" i="17"/>
  <c r="O64" i="17" s="1"/>
  <c r="C64" i="17"/>
  <c r="L63" i="17"/>
  <c r="O63" i="17" s="1"/>
  <c r="C63" i="17"/>
  <c r="L62" i="17"/>
  <c r="O62" i="17" s="1"/>
  <c r="C62" i="17"/>
  <c r="L61" i="17"/>
  <c r="O61" i="17" s="1"/>
  <c r="C61" i="17"/>
  <c r="L60" i="17"/>
  <c r="O60" i="17" s="1"/>
  <c r="C60" i="17"/>
  <c r="L59" i="17"/>
  <c r="O59" i="17"/>
  <c r="C59" i="17"/>
  <c r="L58" i="17"/>
  <c r="O58" i="17"/>
  <c r="C58" i="17"/>
  <c r="L57" i="17"/>
  <c r="O57" i="17" s="1"/>
  <c r="C57" i="17"/>
  <c r="L56" i="17"/>
  <c r="O56" i="17" s="1"/>
  <c r="C56" i="17"/>
  <c r="L55" i="17"/>
  <c r="O55" i="17" s="1"/>
  <c r="C55" i="17"/>
  <c r="L54" i="17"/>
  <c r="O54" i="17"/>
  <c r="C54" i="17"/>
  <c r="L53" i="17"/>
  <c r="O53" i="17" s="1"/>
  <c r="C53" i="17"/>
  <c r="L52" i="17"/>
  <c r="O52" i="17" s="1"/>
  <c r="C52" i="17"/>
  <c r="L51" i="17"/>
  <c r="O51" i="17"/>
  <c r="C51" i="17"/>
  <c r="L50" i="17"/>
  <c r="O50" i="17" s="1"/>
  <c r="C50" i="17"/>
  <c r="L49" i="17"/>
  <c r="O49" i="17" s="1"/>
  <c r="C49" i="17"/>
  <c r="L48" i="17"/>
  <c r="O48" i="17" s="1"/>
  <c r="C48" i="17"/>
  <c r="L47" i="17"/>
  <c r="O47" i="17"/>
  <c r="C47" i="17"/>
  <c r="L46" i="17"/>
  <c r="O46" i="17"/>
  <c r="C46" i="17"/>
  <c r="L45" i="17"/>
  <c r="O45" i="17" s="1"/>
  <c r="C45" i="17"/>
  <c r="L44" i="17"/>
  <c r="O44" i="17" s="1"/>
  <c r="C44" i="17"/>
  <c r="L43" i="17"/>
  <c r="O43" i="17"/>
  <c r="C43" i="17"/>
  <c r="L42" i="17"/>
  <c r="O42" i="17"/>
  <c r="C42" i="17"/>
  <c r="L41" i="17"/>
  <c r="O41" i="17" s="1"/>
  <c r="C41" i="17"/>
  <c r="L40" i="17"/>
  <c r="O40" i="17" s="1"/>
  <c r="C40" i="17"/>
  <c r="L39" i="17"/>
  <c r="O39" i="17" s="1"/>
  <c r="C39" i="17"/>
  <c r="C38" i="17"/>
  <c r="L37" i="17"/>
  <c r="O37" i="17"/>
  <c r="C37" i="17"/>
  <c r="L36" i="17"/>
  <c r="O36" i="17" s="1"/>
  <c r="C36" i="17"/>
  <c r="C35" i="17"/>
  <c r="L30" i="17"/>
  <c r="O30" i="17" s="1"/>
  <c r="C30" i="17"/>
  <c r="L29" i="17"/>
  <c r="O29" i="17" s="1"/>
  <c r="C29" i="17"/>
  <c r="L28" i="17"/>
  <c r="O28" i="17"/>
  <c r="C28" i="17"/>
  <c r="L27" i="17"/>
  <c r="L31" i="17"/>
  <c r="O31" i="17" s="1"/>
  <c r="C27" i="17"/>
  <c r="L19" i="17"/>
  <c r="O19" i="17" s="1"/>
  <c r="C19" i="17"/>
  <c r="L18" i="17"/>
  <c r="O18" i="17"/>
  <c r="C17" i="17"/>
  <c r="L12" i="17"/>
  <c r="O12" i="17" s="1"/>
  <c r="C12" i="17"/>
  <c r="L11" i="17"/>
  <c r="O11" i="17" s="1"/>
  <c r="C11" i="17"/>
  <c r="L10" i="17"/>
  <c r="O10" i="17"/>
  <c r="C10" i="17"/>
  <c r="L9" i="17"/>
  <c r="O9" i="17" s="1"/>
  <c r="C9" i="17"/>
  <c r="O8" i="17"/>
  <c r="L8" i="17"/>
  <c r="C8" i="17"/>
  <c r="B1" i="17"/>
  <c r="A1" i="16"/>
  <c r="F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8" i="16"/>
  <c r="L13" i="17"/>
  <c r="L85" i="9"/>
  <c r="BS55" i="14"/>
  <c r="BP55" i="14"/>
  <c r="BS53" i="14"/>
  <c r="BS52" i="14"/>
  <c r="BP53" i="14"/>
  <c r="BP52" i="14"/>
  <c r="BS49" i="14"/>
  <c r="BP49" i="14"/>
  <c r="BP48" i="14"/>
  <c r="BS47" i="14"/>
  <c r="BP47" i="14"/>
  <c r="C72" i="9"/>
  <c r="L70" i="9"/>
  <c r="O70" i="9" s="1"/>
  <c r="L67" i="9"/>
  <c r="O67" i="9" s="1"/>
  <c r="L68" i="9"/>
  <c r="O68" i="9"/>
  <c r="L69" i="9"/>
  <c r="O69" i="9" s="1"/>
  <c r="L66" i="9"/>
  <c r="O66" i="9" s="1"/>
  <c r="L65" i="9"/>
  <c r="C70" i="9"/>
  <c r="C69" i="9"/>
  <c r="C68" i="9"/>
  <c r="C67" i="9"/>
  <c r="C66" i="9"/>
  <c r="C65" i="9"/>
  <c r="L60" i="9"/>
  <c r="O60" i="9" s="1"/>
  <c r="L61" i="9"/>
  <c r="O61" i="9" s="1"/>
  <c r="L62" i="9"/>
  <c r="O62" i="9" s="1"/>
  <c r="L63" i="9"/>
  <c r="O63" i="9" s="1"/>
  <c r="L64" i="9"/>
  <c r="O64" i="9" s="1"/>
  <c r="C64" i="9"/>
  <c r="C63" i="9"/>
  <c r="C61" i="9"/>
  <c r="C62" i="9"/>
  <c r="C60" i="9"/>
  <c r="L9" i="9"/>
  <c r="L13" i="9" s="1"/>
  <c r="L12" i="9"/>
  <c r="O12" i="9" s="1"/>
  <c r="L11" i="9"/>
  <c r="O11" i="9" s="1"/>
  <c r="L10" i="9"/>
  <c r="O10" i="9"/>
  <c r="C12" i="9"/>
  <c r="C9" i="9"/>
  <c r="C10" i="9"/>
  <c r="C11" i="9"/>
  <c r="C8" i="9"/>
  <c r="X25" i="4"/>
  <c r="AA47" i="4"/>
  <c r="X45" i="4"/>
  <c r="L72" i="17" s="1"/>
  <c r="O72" i="17" s="1"/>
  <c r="F23" i="4"/>
  <c r="D68" i="18" s="1"/>
  <c r="G68" i="18" s="1"/>
  <c r="D68" i="12"/>
  <c r="G68" i="12" s="1"/>
  <c r="L38" i="17"/>
  <c r="O38" i="17" s="1"/>
  <c r="L38" i="9"/>
  <c r="L43" i="14"/>
  <c r="L42" i="14"/>
  <c r="D67" i="12"/>
  <c r="G67" i="12" s="1"/>
  <c r="AA63" i="14"/>
  <c r="D33" i="12" s="1"/>
  <c r="AA62" i="14"/>
  <c r="D32" i="12" s="1"/>
  <c r="G32" i="12" s="1"/>
  <c r="AA59" i="14"/>
  <c r="AA60" i="14"/>
  <c r="L52" i="9"/>
  <c r="O52" i="9" s="1"/>
  <c r="B1" i="9"/>
  <c r="G52" i="12"/>
  <c r="D55" i="12"/>
  <c r="G55" i="12"/>
  <c r="L59" i="9"/>
  <c r="O59" i="9" s="1"/>
  <c r="C59" i="9"/>
  <c r="L37" i="9"/>
  <c r="L39" i="9"/>
  <c r="O39" i="9" s="1"/>
  <c r="L40" i="9"/>
  <c r="O40" i="9" s="1"/>
  <c r="L54" i="9"/>
  <c r="O54" i="9"/>
  <c r="D14" i="12"/>
  <c r="G14" i="12" s="1"/>
  <c r="D16" i="12"/>
  <c r="B16" i="12"/>
  <c r="B67" i="12"/>
  <c r="D69" i="12"/>
  <c r="G69" i="12" s="1"/>
  <c r="D65" i="12"/>
  <c r="G65" i="12" s="1"/>
  <c r="B65" i="12"/>
  <c r="D64" i="12"/>
  <c r="G64" i="12" s="1"/>
  <c r="D63" i="12"/>
  <c r="G63" i="12" s="1"/>
  <c r="B63" i="12"/>
  <c r="D57" i="12"/>
  <c r="G57" i="12" s="1"/>
  <c r="B57" i="12"/>
  <c r="B55" i="12"/>
  <c r="D56" i="12"/>
  <c r="G56" i="12" s="1"/>
  <c r="B56" i="12"/>
  <c r="D48" i="12"/>
  <c r="D49" i="12" s="1"/>
  <c r="G49" i="12" s="1"/>
  <c r="B48" i="12"/>
  <c r="D47" i="12"/>
  <c r="G47" i="12" s="1"/>
  <c r="D46" i="12"/>
  <c r="G46" i="12" s="1"/>
  <c r="B46" i="12"/>
  <c r="D45" i="12"/>
  <c r="G45" i="12" s="1"/>
  <c r="B45" i="12"/>
  <c r="G50" i="12"/>
  <c r="G80" i="12"/>
  <c r="B32" i="12"/>
  <c r="B33" i="12"/>
  <c r="D26" i="12"/>
  <c r="B26" i="12"/>
  <c r="B23" i="12"/>
  <c r="D24" i="12"/>
  <c r="G24" i="12" s="1"/>
  <c r="D23" i="12"/>
  <c r="D25" i="12" s="1"/>
  <c r="G25" i="12" s="1"/>
  <c r="B24" i="12"/>
  <c r="D15" i="12"/>
  <c r="G15" i="12" s="1"/>
  <c r="D12" i="12"/>
  <c r="G12" i="12" s="1"/>
  <c r="D13" i="12"/>
  <c r="G13" i="12" s="1"/>
  <c r="B12" i="12"/>
  <c r="B13" i="12"/>
  <c r="D11" i="12"/>
  <c r="B11" i="12"/>
  <c r="B2" i="12"/>
  <c r="AG15" i="14"/>
  <c r="B85" i="17"/>
  <c r="L76" i="9"/>
  <c r="O76" i="9" s="1"/>
  <c r="L75" i="9"/>
  <c r="O75" i="9"/>
  <c r="L74" i="9"/>
  <c r="O74" i="9" s="1"/>
  <c r="L73" i="9"/>
  <c r="O73" i="9" s="1"/>
  <c r="L71" i="9"/>
  <c r="O71" i="9" s="1"/>
  <c r="C75" i="9"/>
  <c r="C76" i="9"/>
  <c r="C74" i="9"/>
  <c r="C71" i="9"/>
  <c r="C73" i="9"/>
  <c r="C19" i="9"/>
  <c r="C17" i="9"/>
  <c r="L8" i="9"/>
  <c r="O8" i="9"/>
  <c r="X31" i="4"/>
  <c r="L17" i="9" s="1"/>
  <c r="CG52" i="14"/>
  <c r="AF5" i="14"/>
  <c r="B85" i="9"/>
  <c r="B79" i="12" s="1"/>
  <c r="G16" i="12"/>
  <c r="D79" i="12"/>
  <c r="G79" i="12" s="1"/>
  <c r="G11" i="12"/>
  <c r="G10" i="12"/>
  <c r="AD63" i="14"/>
  <c r="AE62" i="14"/>
  <c r="CG53" i="14"/>
  <c r="AC61" i="14"/>
  <c r="L28" i="9"/>
  <c r="O28" i="9"/>
  <c r="L29" i="9"/>
  <c r="O29" i="9"/>
  <c r="L30" i="9"/>
  <c r="L31" i="9" s="1"/>
  <c r="O31" i="9" s="1"/>
  <c r="L27" i="9"/>
  <c r="O27" i="9" s="1"/>
  <c r="L19" i="9"/>
  <c r="O19" i="9" s="1"/>
  <c r="L18" i="9"/>
  <c r="C58" i="9"/>
  <c r="C57" i="9"/>
  <c r="C56" i="9"/>
  <c r="L58" i="9"/>
  <c r="O58" i="9" s="1"/>
  <c r="L57" i="9"/>
  <c r="O57" i="9" s="1"/>
  <c r="L56" i="9"/>
  <c r="O56" i="9" s="1"/>
  <c r="L55" i="9"/>
  <c r="O55" i="9" s="1"/>
  <c r="L53" i="9"/>
  <c r="O53" i="9"/>
  <c r="L51" i="9"/>
  <c r="O51" i="9"/>
  <c r="L36" i="9"/>
  <c r="O36" i="9" s="1"/>
  <c r="O37" i="9"/>
  <c r="L41" i="9"/>
  <c r="O41" i="9" s="1"/>
  <c r="L42" i="9"/>
  <c r="O42" i="9"/>
  <c r="L43" i="9"/>
  <c r="O43" i="9" s="1"/>
  <c r="L44" i="9"/>
  <c r="O44" i="9" s="1"/>
  <c r="L45" i="9"/>
  <c r="O45" i="9"/>
  <c r="L46" i="9"/>
  <c r="O46" i="9" s="1"/>
  <c r="L47" i="9"/>
  <c r="O47" i="9"/>
  <c r="L48" i="9"/>
  <c r="O48" i="9" s="1"/>
  <c r="L49" i="9"/>
  <c r="O49" i="9"/>
  <c r="L50" i="9"/>
  <c r="O50" i="9" s="1"/>
  <c r="C30" i="9"/>
  <c r="C29" i="9"/>
  <c r="C28" i="9"/>
  <c r="C27" i="9"/>
  <c r="C55" i="9"/>
  <c r="C53" i="9"/>
  <c r="C54" i="9"/>
  <c r="C51" i="9"/>
  <c r="C52" i="9"/>
  <c r="C36" i="9"/>
  <c r="C37" i="9"/>
  <c r="C38" i="9"/>
  <c r="C39" i="9"/>
  <c r="C40" i="9"/>
  <c r="C41" i="9"/>
  <c r="C42" i="9"/>
  <c r="C43" i="9"/>
  <c r="C44" i="9"/>
  <c r="C45" i="9"/>
  <c r="C46" i="9"/>
  <c r="C47" i="9"/>
  <c r="C48" i="9"/>
  <c r="C49" i="9"/>
  <c r="C50" i="9"/>
  <c r="C35" i="9"/>
  <c r="AA35" i="4"/>
  <c r="AA34" i="4"/>
  <c r="C19" i="8"/>
  <c r="D20" i="8"/>
  <c r="E13" i="8"/>
  <c r="E8" i="8"/>
  <c r="E7" i="8"/>
  <c r="E6" i="8"/>
  <c r="E5" i="8"/>
  <c r="AD40" i="4"/>
  <c r="BG26" i="4"/>
  <c r="M47" i="4"/>
  <c r="AC39" i="4"/>
  <c r="J5" i="6" s="1"/>
  <c r="B20" i="8"/>
  <c r="C20" i="8" s="1"/>
  <c r="C21" i="8" s="1"/>
  <c r="D21" i="8"/>
  <c r="L48" i="8"/>
  <c r="L49" i="8" s="1"/>
  <c r="L50" i="8" s="1"/>
  <c r="L51" i="8" s="1"/>
  <c r="L52" i="8" s="1"/>
  <c r="L53" i="8" s="1"/>
  <c r="L54" i="8" s="1"/>
  <c r="L37" i="8"/>
  <c r="L38" i="8" s="1"/>
  <c r="L39" i="8" s="1"/>
  <c r="L40" i="8" s="1"/>
  <c r="L41" i="8" s="1"/>
  <c r="L42" i="8" s="1"/>
  <c r="L43" i="8" s="1"/>
  <c r="L26" i="8"/>
  <c r="L27" i="8" s="1"/>
  <c r="L28" i="8" s="1"/>
  <c r="L29" i="8" s="1"/>
  <c r="L30" i="8" s="1"/>
  <c r="L31" i="8" s="1"/>
  <c r="L32" i="8" s="1"/>
  <c r="L14" i="8"/>
  <c r="L15" i="8" s="1"/>
  <c r="L16" i="8" s="1"/>
  <c r="L17" i="8" s="1"/>
  <c r="L18" i="8" s="1"/>
  <c r="L19" i="8" s="1"/>
  <c r="L20" i="8" s="1"/>
  <c r="C11" i="8"/>
  <c r="E27" i="8"/>
  <c r="E4" i="8"/>
  <c r="AC43" i="4"/>
  <c r="J8" i="6" s="1"/>
  <c r="J16" i="6"/>
  <c r="M33" i="6"/>
  <c r="J22" i="5"/>
  <c r="CG44" i="4"/>
  <c r="X44" i="4"/>
  <c r="CG43" i="4"/>
  <c r="X36" i="4"/>
  <c r="CG42" i="4" s="1"/>
  <c r="AF5" i="4"/>
  <c r="E13" i="1"/>
  <c r="E10" i="1"/>
  <c r="E9" i="1"/>
  <c r="L48" i="1"/>
  <c r="L49" i="1" s="1"/>
  <c r="L50" i="1" s="1"/>
  <c r="L51" i="1" s="1"/>
  <c r="L52" i="1" s="1"/>
  <c r="L53" i="1" s="1"/>
  <c r="L54" i="1" s="1"/>
  <c r="L37" i="1"/>
  <c r="L38" i="1" s="1"/>
  <c r="L39" i="1" s="1"/>
  <c r="L40" i="1" s="1"/>
  <c r="L41" i="1" s="1"/>
  <c r="L42" i="1" s="1"/>
  <c r="L43" i="1" s="1"/>
  <c r="L26" i="1"/>
  <c r="L27" i="1" s="1"/>
  <c r="L28" i="1" s="1"/>
  <c r="L29" i="1" s="1"/>
  <c r="L30" i="1" s="1"/>
  <c r="L31" i="1" s="1"/>
  <c r="L32" i="1" s="1"/>
  <c r="L14" i="1"/>
  <c r="L15" i="1" s="1"/>
  <c r="L16" i="1" s="1"/>
  <c r="L17" i="1" s="1"/>
  <c r="L18" i="1" s="1"/>
  <c r="L19" i="1" s="1"/>
  <c r="L20" i="1" s="1"/>
  <c r="D15" i="1"/>
  <c r="D21" i="1"/>
  <c r="B11" i="1"/>
  <c r="C11" i="1"/>
  <c r="E27" i="1" s="1"/>
  <c r="E19" i="1"/>
  <c r="E8" i="1"/>
  <c r="E7" i="1"/>
  <c r="D25" i="1" s="1"/>
  <c r="E6" i="1"/>
  <c r="E5" i="1"/>
  <c r="E4" i="1"/>
  <c r="E3" i="1"/>
  <c r="E11" i="1" s="1"/>
  <c r="D11" i="1"/>
  <c r="L77" i="9"/>
  <c r="M44" i="4"/>
  <c r="O18" i="9"/>
  <c r="O65" i="9"/>
  <c r="E3" i="8"/>
  <c r="AE63" i="14"/>
  <c r="O38" i="9"/>
  <c r="CG40" i="4"/>
  <c r="CG41" i="4"/>
  <c r="D58" i="12"/>
  <c r="D33" i="18"/>
  <c r="G33" i="18" s="1"/>
  <c r="O27" i="17"/>
  <c r="D18" i="18"/>
  <c r="G18" i="18" s="1"/>
  <c r="D34" i="18"/>
  <c r="G23" i="12" l="1"/>
  <c r="B79" i="18"/>
  <c r="E21" i="8"/>
  <c r="D10" i="8" s="1"/>
  <c r="D23" i="8"/>
  <c r="D32" i="18"/>
  <c r="G32" i="18" s="1"/>
  <c r="L17" i="17"/>
  <c r="L21" i="17" s="1"/>
  <c r="O21" i="17" s="1"/>
  <c r="G207" i="16"/>
  <c r="D27" i="18"/>
  <c r="G27" i="18" s="1"/>
  <c r="D27" i="12"/>
  <c r="G27" i="12" s="1"/>
  <c r="O13" i="9"/>
  <c r="L23" i="17"/>
  <c r="L79" i="17" s="1"/>
  <c r="E10" i="8"/>
  <c r="D11" i="8"/>
  <c r="E21" i="1"/>
  <c r="E15" i="1"/>
  <c r="E17" i="1" s="1"/>
  <c r="J10" i="6"/>
  <c r="Q33" i="6"/>
  <c r="O17" i="9"/>
  <c r="L21" i="9"/>
  <c r="O21" i="9" s="1"/>
  <c r="D34" i="12"/>
  <c r="G33" i="12"/>
  <c r="G5" i="16"/>
  <c r="O17" i="17"/>
  <c r="D49" i="18"/>
  <c r="G49" i="18" s="1"/>
  <c r="O30" i="9"/>
  <c r="D18" i="12"/>
  <c r="G18" i="12" s="1"/>
  <c r="G48" i="12"/>
  <c r="O9" i="9"/>
  <c r="G56" i="18"/>
  <c r="O13" i="17"/>
  <c r="G26" i="12"/>
  <c r="J56" i="4"/>
  <c r="L72" i="9"/>
  <c r="O72" i="9" s="1"/>
  <c r="D36" i="18" l="1"/>
  <c r="E25" i="1"/>
  <c r="K5" i="1"/>
  <c r="L35" i="17"/>
  <c r="O35" i="17" s="1"/>
  <c r="L35" i="9"/>
  <c r="O35" i="9" s="1"/>
  <c r="BS59" i="14"/>
  <c r="X53" i="4"/>
  <c r="D36" i="12"/>
  <c r="L23" i="9"/>
  <c r="L79" i="9" s="1"/>
  <c r="X57" i="14" l="1"/>
  <c r="BS48" i="14" s="1"/>
  <c r="BS50" i="14" s="1"/>
  <c r="BS57" i="14" s="1"/>
  <c r="BS63" i="14" s="1"/>
  <c r="AC53" i="4"/>
  <c r="Y56" i="4"/>
  <c r="AE54" i="4"/>
  <c r="X54" i="4" s="1"/>
  <c r="D66" i="12"/>
  <c r="D66" i="18"/>
  <c r="CG45" i="4"/>
  <c r="AD55" i="4"/>
  <c r="K8" i="1"/>
  <c r="K7" i="1"/>
  <c r="D70" i="12" l="1"/>
  <c r="G66" i="12"/>
  <c r="D70" i="18"/>
  <c r="D72" i="18" s="1"/>
  <c r="D74" i="18" s="1"/>
  <c r="G74" i="18" s="1"/>
  <c r="G66" i="18"/>
  <c r="D72" i="12"/>
  <c r="D74" i="12" s="1"/>
  <c r="G74" i="12" s="1"/>
  <c r="G70" i="12"/>
  <c r="B35" i="1"/>
  <c r="E23" i="1"/>
  <c r="K9" i="1"/>
  <c r="X56" i="4"/>
  <c r="AE56" i="4"/>
  <c r="B9" i="8"/>
  <c r="J3" i="6"/>
  <c r="B11" i="8" l="1"/>
  <c r="J3" i="5" s="1"/>
  <c r="E9" i="8"/>
  <c r="E11" i="8" s="1"/>
  <c r="D15" i="8"/>
  <c r="E35" i="1"/>
  <c r="D31" i="1"/>
  <c r="E31" i="1" s="1"/>
  <c r="E33" i="1" s="1"/>
  <c r="S19" i="1" s="1"/>
  <c r="J26" i="6"/>
  <c r="Q31" i="6"/>
  <c r="E15" i="8" l="1"/>
  <c r="E17" i="8" s="1"/>
  <c r="K5" i="8" l="1"/>
  <c r="E23" i="8"/>
  <c r="K8" i="8"/>
  <c r="K7" i="8"/>
  <c r="K9" i="8" l="1"/>
  <c r="B35" i="8"/>
  <c r="D19" i="8" l="1"/>
  <c r="E19" i="8" s="1"/>
  <c r="E25" i="8" s="1"/>
  <c r="F35" i="8"/>
  <c r="Q3" i="5" l="1"/>
  <c r="Q3" i="6"/>
  <c r="E35" i="8"/>
  <c r="V55" i="4" s="1"/>
  <c r="D31" i="8"/>
  <c r="E31" i="8" s="1"/>
  <c r="E33" i="8" s="1"/>
  <c r="S19" i="8" s="1"/>
  <c r="X55" i="4" l="1"/>
  <c r="AE55" i="4"/>
  <c r="Q12" i="6"/>
  <c r="Q24" i="6"/>
  <c r="Q18" i="6"/>
  <c r="Q22" i="6"/>
  <c r="Q20" i="6"/>
  <c r="Q16" i="6"/>
  <c r="Q8" i="6"/>
  <c r="Q29" i="6" s="1"/>
  <c r="Q35" i="6" s="1"/>
  <c r="Q14" i="6"/>
  <c r="Q10" i="6"/>
  <c r="Q26" i="6"/>
  <c r="Q10" i="5"/>
  <c r="Q20" i="5"/>
  <c r="Q18" i="5"/>
  <c r="Q24" i="5"/>
  <c r="Q16" i="5"/>
  <c r="Q8" i="5"/>
  <c r="Q22" i="5"/>
  <c r="Q12" i="5"/>
  <c r="Q14" i="5"/>
  <c r="Q5" i="5"/>
  <c r="Q2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O48" authorId="0" shapeId="0" xr:uid="{3E0F3A09-F0C5-48D3-BA10-B1D5020B9AA0}">
      <text>
        <r>
          <rPr>
            <b/>
            <sz val="9"/>
            <color indexed="81"/>
            <rFont val="Tahoma"/>
            <family val="2"/>
          </rPr>
          <t>S corporations and LLCs by default are not subject to federal income tax .
Both S corporations and LLCs (with specific election) are considered "pass-through entities." This means the business's profits or losses "pass through" to the owners' personal tax returns, where they are taxed at the individual's income tax rate. So, while the S corporation or LLC itself doesn't pay federal income tax, the owners do.
State taxes: While most states don't subject S corporations or LLCs to the same income tax as C corporations, many states have alternative taxes in place, such as a franchise tax, replacement tax, or income tax based on specific activities. 
So, while there may not be a direct "S corporation income tax" in most states, there are often other taxes levied.
C corporations, in contrast, are separate entities from their owners. This means they pay federal income tax on their corporate profits at a flat rate, regardless of whether those profits are distributed to shareholders. Additionally, C corporations may also be subject to state income taxes.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B23" authorId="0" shapeId="0" xr:uid="{51FFEB1F-DB9A-4DDF-9A1C-AFFCDB61D91E}">
      <text>
        <r>
          <rPr>
            <b/>
            <sz val="9"/>
            <color indexed="81"/>
            <rFont val="Tahoma"/>
            <family val="2"/>
          </rPr>
          <t xml:space="preserve">Enter the full amount here.
Most business meals are just 50% deductible, according to the IRS rule. 
Business meals with clients (50%)
Food items for the office (50%)
Meals while traveling for work (50%)
Meals at a conference (50%)
</t>
        </r>
        <r>
          <rPr>
            <sz val="9"/>
            <color indexed="81"/>
            <rFont val="Tahoma"/>
            <family val="2"/>
          </rPr>
          <t xml:space="preserve">
</t>
        </r>
      </text>
    </comment>
    <comment ref="B24" authorId="0" shapeId="0" xr:uid="{7E57F8D0-52E6-43FC-B7B7-44CB8DEB7874}">
      <text>
        <r>
          <rPr>
            <b/>
            <sz val="9"/>
            <color indexed="81"/>
            <rFont val="Tahoma"/>
            <family val="2"/>
          </rPr>
          <t>Food for company holiday parties (100%)
Food and beverages given to the public (100%)
Dinner for employees working late at the office (100%)</t>
        </r>
      </text>
    </comment>
    <comment ref="B25" authorId="0" shapeId="0" xr:uid="{9968CA82-4B33-49F2-A504-CAE6F336B8EF}">
      <text>
        <r>
          <rPr>
            <b/>
            <sz val="9"/>
            <color indexed="81"/>
            <rFont val="Tahoma"/>
            <family val="2"/>
          </rPr>
          <t>You must retain documentation of the following:
A description of the gift.
The gift’s cost.
The date the gift was made.
The business purpose of the gift.
The business relationship to the taxpayer of the person receiving the gift.</t>
        </r>
      </text>
    </comment>
    <comment ref="O42" authorId="0" shapeId="0" xr:uid="{FB70AE7C-BD1B-44D8-B495-E4F695E0DC2E}">
      <text>
        <r>
          <rPr>
            <b/>
            <sz val="9"/>
            <color indexed="81"/>
            <rFont val="Tahoma"/>
            <family val="2"/>
          </rPr>
          <t>Only Employer share ( Not the employee share)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Pramod Zacharias</author>
  </authors>
  <commentList>
    <comment ref="D5" authorId="0" shapeId="0" xr:uid="{E2F7C2D4-A37D-47DE-8789-DB42D8F44219}">
      <text>
        <r>
          <rPr>
            <b/>
            <sz val="9"/>
            <color indexed="81"/>
            <rFont val="Tahoma"/>
            <family val="2"/>
          </rPr>
          <t>Traditional IRA 
Annual contribution limit for 2024 is $7,000 or $8,000 if you're age 50+.
Roth IRA Contributions are not tax deductible so don't enter Roth</t>
        </r>
        <r>
          <rPr>
            <sz val="9"/>
            <color indexed="81"/>
            <rFont val="Tahoma"/>
            <family val="2"/>
          </rPr>
          <t xml:space="preserve">
Last Day to Contribute: April 15th</t>
        </r>
      </text>
    </comment>
    <comment ref="D8" authorId="0" shapeId="0" xr:uid="{00F83B5D-E656-4DD2-936A-4D4954F452DD}">
      <text>
        <r>
          <rPr>
            <b/>
            <sz val="9"/>
            <color indexed="81"/>
            <rFont val="Tahoma"/>
            <family val="2"/>
          </rPr>
          <t>In 2024, you can contribute up to $4,150 if you have health coverage just for yourself or $8,300 if you have coverage for your family.
At age 55, individuals can contribute an additional $1,000.
Last Day to Contribute: April 15th</t>
        </r>
        <r>
          <rPr>
            <sz val="9"/>
            <color indexed="81"/>
            <rFont val="Tahoma"/>
            <family val="2"/>
          </rPr>
          <t xml:space="preserve">
</t>
        </r>
      </text>
    </comment>
    <comment ref="A15" authorId="0" shapeId="0" xr:uid="{D4517B50-7E9A-4EBA-A93B-66B694F53F84}">
      <text>
        <r>
          <rPr>
            <b/>
            <sz val="9"/>
            <color indexed="81"/>
            <rFont val="Tahoma"/>
            <family val="2"/>
          </rPr>
          <t>Phase-out range for QBI (If your income is above the threshold, QBI Deduction need to be manually enter and this is
Singles and heads of household: $191,950 to $241,950 (2024 tax year)
Married filing jointly: $383,900 to $483,900  (2024 tax year)
How it works:
Within this income range, the percentage of your QBI eligible for the deduction gradually decreases as your taxable income increases.
At the lower end of the range, you can claim the full QBI deduction.
For example, if you're single and have a taxable income of $160,000, you can claim the full deduction on your entire QBI.
As your income rises towards the upper end of the range, the deduction starts to shrink.
At the upper limit, the deduction is completely phased out, and you can no longer claim it on any of your QBI.</t>
        </r>
      </text>
    </comment>
    <comment ref="A21" authorId="0" shapeId="0" xr:uid="{5DFD2AF9-9D8D-4CE7-BD98-3633611F0267}">
      <text>
        <r>
          <rPr>
            <b/>
            <sz val="9"/>
            <color indexed="81"/>
            <rFont val="Tahoma"/>
            <family val="2"/>
          </rPr>
          <t>To avoid double counting, please leave this field blank if your self-employed person's W-2 income is above $160,200 (Social Security tax limit)</t>
        </r>
        <r>
          <rPr>
            <sz val="9"/>
            <color indexed="81"/>
            <rFont val="Tahoma"/>
            <family val="2"/>
          </rPr>
          <t xml:space="preserve">
</t>
        </r>
      </text>
    </comment>
  </commentList>
</comments>
</file>

<file path=xl/sharedStrings.xml><?xml version="1.0" encoding="utf-8"?>
<sst xmlns="http://schemas.openxmlformats.org/spreadsheetml/2006/main" count="879" uniqueCount="446">
  <si>
    <t>MFJ</t>
  </si>
  <si>
    <t>Income Source</t>
  </si>
  <si>
    <t>Amount ( Gross)</t>
  </si>
  <si>
    <t>Pre Tax Deduction</t>
  </si>
  <si>
    <t xml:space="preserve">Taxable income </t>
  </si>
  <si>
    <t>Wages (Spouse 1)</t>
  </si>
  <si>
    <t>Wages (Spouse 2)</t>
  </si>
  <si>
    <t>Input</t>
  </si>
  <si>
    <t>Interest</t>
  </si>
  <si>
    <t>Taxable Income</t>
  </si>
  <si>
    <t>Dividends</t>
  </si>
  <si>
    <t>Status</t>
  </si>
  <si>
    <t>Single</t>
  </si>
  <si>
    <t>Short Term Capital Gain</t>
  </si>
  <si>
    <t>Income Tax</t>
  </si>
  <si>
    <t>All Other Income</t>
  </si>
  <si>
    <t>Marginal Rate</t>
  </si>
  <si>
    <t>Long Term Capital Gain</t>
  </si>
  <si>
    <t>Effective Rate</t>
  </si>
  <si>
    <t>Net Business Income</t>
  </si>
  <si>
    <t>Total</t>
  </si>
  <si>
    <t>From</t>
  </si>
  <si>
    <t>Rate</t>
  </si>
  <si>
    <t>Cumulative</t>
  </si>
  <si>
    <t>Projected Taxable Income</t>
  </si>
  <si>
    <t>Long Term Capital Gain Tax @ 15%</t>
  </si>
  <si>
    <t xml:space="preserve">Projected Total tax </t>
  </si>
  <si>
    <t>MFS</t>
  </si>
  <si>
    <t>HH</t>
  </si>
  <si>
    <t>Estimated Payment Link and Steps to the IRS:</t>
  </si>
  <si>
    <t>1. Visit the Direct Pay website: https://directpay.irs.gov/directpay/payment.</t>
  </si>
  <si>
    <t>2. Select "Make a Payment."</t>
  </si>
  <si>
    <t>Date of birth</t>
  </si>
  <si>
    <t>Tax year</t>
  </si>
  <si>
    <t>Estimated tax</t>
  </si>
  <si>
    <t>5. Enter the payment amount.</t>
  </si>
  <si>
    <t>Routing number</t>
  </si>
  <si>
    <t>Account number</t>
  </si>
  <si>
    <t>Account type</t>
  </si>
  <si>
    <t>7. Review the information and submit your payment.</t>
  </si>
  <si>
    <t>3.Enter your personal information:</t>
  </si>
  <si>
    <t>Social Security number (SSN) </t>
  </si>
  <si>
    <t>4.Choose the payment type:</t>
  </si>
  <si>
    <t>6.Enter your banking information</t>
  </si>
  <si>
    <t xml:space="preserve"> </t>
  </si>
  <si>
    <t>Federal Withholding</t>
  </si>
  <si>
    <t>Income Tax withholding ( Total)</t>
  </si>
  <si>
    <t>Net Investment Tax ( If your income is above 250K)</t>
  </si>
  <si>
    <t>The QBI deduction (Single filers: $182,100, MFJ: 364,200,HHH:273300</t>
  </si>
  <si>
    <t>Just to be safe, let's add 10% since the calculation is only 90% accurate.</t>
  </si>
  <si>
    <t>Enter various Income Tax Credits, including Child, College, Dependent, and Solar credits.</t>
  </si>
  <si>
    <t>Enter your Name</t>
  </si>
  <si>
    <t>Net Tax Due ( IRS) or Refund ( If the result is a minus no tax due, it’s a refund)</t>
  </si>
  <si>
    <t>below</t>
  </si>
  <si>
    <t>Average Rate ( Tax Tax/Total Income)</t>
  </si>
  <si>
    <t>HHH</t>
  </si>
  <si>
    <t>Standard Deduction (Optional: Enter your itemized deductions here)</t>
  </si>
  <si>
    <t>at the time of tax preparation</t>
  </si>
  <si>
    <t>Pramod Zacharias EA</t>
  </si>
  <si>
    <t>Greatways Tax Service Inc</t>
  </si>
  <si>
    <t>1001 E Chicago Ave, Ste 151</t>
  </si>
  <si>
    <t>Naperville IL 60540</t>
  </si>
  <si>
    <t>630-663-1500, Tax@gratwaystax.com</t>
  </si>
  <si>
    <t xml:space="preserve">8. Please make sure to print/save the proof of payment from the IRS and provide to us </t>
  </si>
  <si>
    <t>Please Select your filing Status- 2024</t>
  </si>
  <si>
    <t>Yes</t>
  </si>
  <si>
    <t>No</t>
  </si>
  <si>
    <t>EIN</t>
  </si>
  <si>
    <t>Fist Name</t>
  </si>
  <si>
    <t>Last Name</t>
  </si>
  <si>
    <t>SSN</t>
  </si>
  <si>
    <t>% Share</t>
  </si>
  <si>
    <t>#1</t>
  </si>
  <si>
    <t>Home Address</t>
  </si>
  <si>
    <t>Active Participation</t>
  </si>
  <si>
    <t>#2</t>
  </si>
  <si>
    <t>#3</t>
  </si>
  <si>
    <t>#4</t>
  </si>
  <si>
    <t>Amount</t>
  </si>
  <si>
    <t>Asset Details ( Vehicles/Car/SUV)</t>
  </si>
  <si>
    <t>Purchase Date</t>
  </si>
  <si>
    <t>Detail of the Assets  Year/Make last 4 # of VIN</t>
  </si>
  <si>
    <t>Sale Date (If Sold)</t>
  </si>
  <si>
    <t>Sale Price (If Sold)</t>
  </si>
  <si>
    <t xml:space="preserve"> Greatways Tax Service Inc.</t>
  </si>
  <si>
    <t>Payroll Service - Please Select</t>
  </si>
  <si>
    <t xml:space="preserve">        Great Service @ Right Ways, Since 2002.</t>
  </si>
  <si>
    <t>Greatways - Less than Full Year</t>
  </si>
  <si>
    <t>Business Name</t>
  </si>
  <si>
    <t>Phone</t>
  </si>
  <si>
    <t>N/A</t>
  </si>
  <si>
    <t>No Payroll with Greatways</t>
  </si>
  <si>
    <t>Tax Entity Type - Please Select</t>
  </si>
  <si>
    <t>Business Activity Codes</t>
  </si>
  <si>
    <t>Need Help</t>
  </si>
  <si>
    <t>Yes, Issued</t>
  </si>
  <si>
    <t>Date of Inc</t>
  </si>
  <si>
    <t>Address</t>
  </si>
  <si>
    <t>No Need</t>
  </si>
  <si>
    <t>Need to Issue</t>
  </si>
  <si>
    <t>State of Inc</t>
  </si>
  <si>
    <t>Email</t>
  </si>
  <si>
    <t>Please Select</t>
  </si>
  <si>
    <t>Bank A/C Type: Please Select</t>
  </si>
  <si>
    <t>We will use this bank account for the tax payment and also for our fee</t>
  </si>
  <si>
    <t>Bank Name</t>
  </si>
  <si>
    <t>Routing #</t>
  </si>
  <si>
    <t>A/c #</t>
  </si>
  <si>
    <t xml:space="preserve">Please send us the final numbers only. Any changes will result us to redo &amp; will cost you an Extra $250 </t>
  </si>
  <si>
    <t>Operating Expenses</t>
  </si>
  <si>
    <t>Mandatory Questions</t>
  </si>
  <si>
    <t>Automobile and truck expenses</t>
  </si>
  <si>
    <t>No Change</t>
  </si>
  <si>
    <t>S Corp - Form 1120 S</t>
  </si>
  <si>
    <t>Delivery/Postage</t>
  </si>
  <si>
    <t>LLC - Partnership Form 1065</t>
  </si>
  <si>
    <t>LLC with S Corp Status</t>
  </si>
  <si>
    <t>Insurance (Business)</t>
  </si>
  <si>
    <t>Total sales for the year (Business Income)</t>
  </si>
  <si>
    <t>LLC Single Person Sch C</t>
  </si>
  <si>
    <t>Janitorial/Cleaning</t>
  </si>
  <si>
    <t>Gross Receipts or Sales</t>
  </si>
  <si>
    <t>C Corp Form 1120</t>
  </si>
  <si>
    <t>Legal and professional fees</t>
  </si>
  <si>
    <t>Returns and Allowances</t>
  </si>
  <si>
    <t>Business Checking</t>
  </si>
  <si>
    <t>Business Savings</t>
  </si>
  <si>
    <t>Total Income</t>
  </si>
  <si>
    <t>Personal Savings</t>
  </si>
  <si>
    <t>Personal Checking</t>
  </si>
  <si>
    <t>Payroll Processing Fee</t>
  </si>
  <si>
    <t>Cost of Goods/Labor</t>
  </si>
  <si>
    <t>Cost of Labor ( 1099 Misc.  if any)</t>
  </si>
  <si>
    <t>State Income Tax paid for last year</t>
  </si>
  <si>
    <t>Sec of State ( Annual Report)</t>
  </si>
  <si>
    <t>Total Cost  of Labor</t>
  </si>
  <si>
    <t>Software Exp</t>
  </si>
  <si>
    <t>Storage /Server Fees</t>
  </si>
  <si>
    <t xml:space="preserve">Wages, Salary, Payroll Tax  &amp; Retirement Expense
</t>
  </si>
  <si>
    <t>Security Service</t>
  </si>
  <si>
    <t>Officer/Owner Salary on W2</t>
  </si>
  <si>
    <t>Training Exp/Prof Development</t>
  </si>
  <si>
    <t>All Others Salary/Wages on W2</t>
  </si>
  <si>
    <t>Total Other Deductions</t>
  </si>
  <si>
    <t>Telephone  (Land, Cell, Fax)</t>
  </si>
  <si>
    <t>Payroll Tax ( Employer Share)</t>
  </si>
  <si>
    <t>Travel Exp (Flight, Taxi etc.)</t>
  </si>
  <si>
    <t>401K Officer Share from Paycheck</t>
  </si>
  <si>
    <t>Total Payroll/Sep/401K Expense</t>
  </si>
  <si>
    <t>All Other Payroll Expense</t>
  </si>
  <si>
    <t>Net Profit/Loss</t>
  </si>
  <si>
    <t>Repairs on Business Assets</t>
  </si>
  <si>
    <t>License and Permits</t>
  </si>
  <si>
    <t>Interest on business Loan/Car</t>
  </si>
  <si>
    <t>Estimated</t>
  </si>
  <si>
    <t>Advertisement</t>
  </si>
  <si>
    <t>Tax on Personal ( IRS)</t>
  </si>
  <si>
    <t>Total Expense</t>
  </si>
  <si>
    <t>Tax on Personal ( State)</t>
  </si>
  <si>
    <t>Total Expected Tax Savings Based on your estimated income @ your tax bracket</t>
  </si>
  <si>
    <t>Any Other Pre Tax Items</t>
  </si>
  <si>
    <t>315 per month</t>
  </si>
  <si>
    <t>Commuter Benefits</t>
  </si>
  <si>
    <t>No Limit</t>
  </si>
  <si>
    <t>Health insurance premiums</t>
  </si>
  <si>
    <t xml:space="preserve"> Pre-Tax Contributions- Medical Flex</t>
  </si>
  <si>
    <t>3500 for 1, 7000 max</t>
  </si>
  <si>
    <t>Pre-Tax Contributions -  Dependent Care</t>
  </si>
  <si>
    <t>Pre-Tax Contributions- HSA Account</t>
  </si>
  <si>
    <t>Above 50 Years- IRA Catch-Up:</t>
  </si>
  <si>
    <t>IRA Contribuions ( Roth/Traditional)</t>
  </si>
  <si>
    <t>Above 50 Years- 401(k) Catch-Up:</t>
  </si>
  <si>
    <t>(401(k), 403(b), 457 plans)</t>
  </si>
  <si>
    <t>Pre-Tax Retirement Contributions</t>
  </si>
  <si>
    <t>@ Tax Savings</t>
  </si>
  <si>
    <t xml:space="preserve">Annual Gross Income </t>
  </si>
  <si>
    <t>Pre-Tax Savings Calculator for Employees-2023</t>
  </si>
  <si>
    <t xml:space="preserve">Net Tax Savings on C2C arrangements </t>
  </si>
  <si>
    <t>Officer Payroll Tax Cost</t>
  </si>
  <si>
    <t xml:space="preserve">Pay Increase on C2C arrangements </t>
  </si>
  <si>
    <t>20 % QBI Tax Savings on Net Income</t>
  </si>
  <si>
    <t>Health insurance premiums ( HRA 105)</t>
  </si>
  <si>
    <t xml:space="preserve"> Depreciation expense /Section 179:</t>
  </si>
  <si>
    <t>Home Office (Simplified Method:)</t>
  </si>
  <si>
    <t>Above 50 Years- 401K Catch-Up:</t>
  </si>
  <si>
    <t>401 K Employer Share/Sep IRA (25%)</t>
  </si>
  <si>
    <t>401K  Employee Share</t>
  </si>
  <si>
    <t>Officer Payroll</t>
  </si>
  <si>
    <t>Net Business Income before the payroll</t>
  </si>
  <si>
    <t>Tax Savings Calculator for S Corp</t>
  </si>
  <si>
    <t>Website/Webhosting</t>
  </si>
  <si>
    <t>Travel Exp (Flight, Taxi etc)</t>
  </si>
  <si>
    <t>Traning Exp/Prof Development</t>
  </si>
  <si>
    <t>Small Tools/Small Office Furniture</t>
  </si>
  <si>
    <t>Seminars &amp; Trade Shows</t>
  </si>
  <si>
    <t>Rent for the office or Eqipments</t>
  </si>
  <si>
    <t>Postage/Delivery Expenses</t>
  </si>
  <si>
    <t>Parking and Toll</t>
  </si>
  <si>
    <t>Office Expense &amp; Printing</t>
  </si>
  <si>
    <t>Meal and Entetainment</t>
  </si>
  <si>
    <t>Lease Payments ( Car, Printer etc)</t>
  </si>
  <si>
    <t>Internet</t>
  </si>
  <si>
    <t>Insurance (Business Related)</t>
  </si>
  <si>
    <t>Dues &amp; Membership</t>
  </si>
  <si>
    <t>Cleaning / Janitorial</t>
  </si>
  <si>
    <t>Bank Service Charges</t>
  </si>
  <si>
    <t>Business Miles</t>
  </si>
  <si>
    <t>OR</t>
  </si>
  <si>
    <t>Accounting Fee</t>
  </si>
  <si>
    <t>Advertising, Sales Exp</t>
  </si>
  <si>
    <t>In order to claim an expense, it must be necessary and reasonable to the business</t>
  </si>
  <si>
    <t>Possible Business Expense</t>
  </si>
  <si>
    <t>22500 Maximum</t>
  </si>
  <si>
    <t>401K/Tax Deduction</t>
  </si>
  <si>
    <t>Net S Corp Income</t>
  </si>
  <si>
    <t>LLC Income/Self Employed</t>
  </si>
  <si>
    <t>Long Term Capital Gain Tax @ 15% or Smaller</t>
  </si>
  <si>
    <t>Information</t>
  </si>
  <si>
    <t>Total Wages from S Corp</t>
  </si>
  <si>
    <t>Other Wages for you/Spouse</t>
  </si>
  <si>
    <t xml:space="preserve">6. All the Information Must Match with the last year tax return </t>
  </si>
  <si>
    <t xml:space="preserve">Estimated /Withholding Tax </t>
  </si>
  <si>
    <t>Estimated Payment Link and Steps to the IRS (Personal)</t>
  </si>
  <si>
    <t>Business Gift ($25 per person limit)</t>
  </si>
  <si>
    <t>Office Supplies/Expense</t>
  </si>
  <si>
    <t>Interest/Dividends</t>
  </si>
  <si>
    <t>Net Rental/Other Income</t>
  </si>
  <si>
    <t xml:space="preserve">Traditional IRA </t>
  </si>
  <si>
    <t xml:space="preserve">HSA </t>
  </si>
  <si>
    <t>Any Estimated Payments (State)</t>
  </si>
  <si>
    <t>Projected Taxable Income after the IRA/HSA Deductions</t>
  </si>
  <si>
    <t>3.Tax Year of Verification : Please Select 2023</t>
  </si>
  <si>
    <t>S S Portion (12.4%) up to $168,600 and 2.9% Medicare</t>
  </si>
  <si>
    <t>Description</t>
  </si>
  <si>
    <t>Cost of Good Sold</t>
  </si>
  <si>
    <t>Total Sales</t>
  </si>
  <si>
    <t>Total cost of Goods Sold</t>
  </si>
  <si>
    <t>Gross Profit Before Operating Expense</t>
  </si>
  <si>
    <t>Total Operating Expenses</t>
  </si>
  <si>
    <t>Net Profit / Loss</t>
  </si>
  <si>
    <t>Test</t>
  </si>
  <si>
    <t>Contact Person</t>
  </si>
  <si>
    <t>President</t>
  </si>
  <si>
    <t>No Payroll Service in 2024</t>
  </si>
  <si>
    <t>Greatways - Full Year 2024</t>
  </si>
  <si>
    <t>Yes, Filed with Greatways</t>
  </si>
  <si>
    <t>No, This is the 1st Year</t>
  </si>
  <si>
    <t>No,  Attaching the 2023 Full Tax Return</t>
  </si>
  <si>
    <t xml:space="preserve">Want to close this business </t>
  </si>
  <si>
    <t>Please Select one</t>
  </si>
  <si>
    <t>How many Partners/Owners</t>
  </si>
  <si>
    <t>Did you file the 2023 business tax return with Greatways ?</t>
  </si>
  <si>
    <t>Assets</t>
  </si>
  <si>
    <t>Previous Year</t>
  </si>
  <si>
    <t>Cash</t>
  </si>
  <si>
    <t>Owner's equity:</t>
  </si>
  <si>
    <t>Accumulated retained earnings</t>
  </si>
  <si>
    <t>Capital Stock</t>
  </si>
  <si>
    <t>Under penalty of perjury, I hereby certify that all of the above information is taken from the business bank/credit card statements and is true and correct to the best of my knowledge</t>
  </si>
  <si>
    <t>Date</t>
  </si>
  <si>
    <t>Loan from Owner/Officer</t>
  </si>
  <si>
    <t>Show</t>
  </si>
  <si>
    <t>Accounting Method</t>
  </si>
  <si>
    <t>Business Activity</t>
  </si>
  <si>
    <t>Accounts Receivable ( if Accrual)</t>
  </si>
  <si>
    <t xml:space="preserve">Other Investments </t>
  </si>
  <si>
    <t>Balance Sheet Details: Current Assets</t>
  </si>
  <si>
    <t>Balance Sheet Details: Current Liabilities</t>
  </si>
  <si>
    <t>Short-Term Loans</t>
  </si>
  <si>
    <t>Tax Payable</t>
  </si>
  <si>
    <t>Balance Sheet Details: Non-Current Liabilities</t>
  </si>
  <si>
    <t>Credit Cards Balance as of Dec 31</t>
  </si>
  <si>
    <t>Business Bank Account - Dec 31</t>
  </si>
  <si>
    <t>Business Bank Account - Jan 1st</t>
  </si>
  <si>
    <t>Car Loan Balance as of Dec 31st</t>
  </si>
  <si>
    <t>Loan (EIDL Loan) as of Dec 31 st</t>
  </si>
  <si>
    <t>Mortgage/Loan Balance - Dec 31st</t>
  </si>
  <si>
    <t>Additional Paid in Capital</t>
  </si>
  <si>
    <t>Retained Earning as of Jan 1st</t>
  </si>
  <si>
    <t xml:space="preserve">Land </t>
  </si>
  <si>
    <t>Bank Interest</t>
  </si>
  <si>
    <t>Cost of Good Sold ( If Retail Business)</t>
  </si>
  <si>
    <t>Inventory as of Jan 1st</t>
  </si>
  <si>
    <t>Ending Inventory as Dec 31st</t>
  </si>
  <si>
    <t>Inventory ( If Retail)</t>
  </si>
  <si>
    <t>Owners Loan/Draw Details</t>
  </si>
  <si>
    <t>Only you are using Accrual Accounting</t>
  </si>
  <si>
    <t>Accounts Payable ( If Accrual)</t>
  </si>
  <si>
    <t>Weight</t>
  </si>
  <si>
    <t>If there is no change, existing clients may skip the below</t>
  </si>
  <si>
    <t>Security Deposit with Landlord</t>
  </si>
  <si>
    <t>C Corp - Form 1120</t>
  </si>
  <si>
    <t xml:space="preserve">Accrual </t>
  </si>
  <si>
    <t>Cash  basic</t>
  </si>
  <si>
    <t>Same as last year</t>
  </si>
  <si>
    <t>No Bank Account</t>
  </si>
  <si>
    <t>Depreciation/New Assets</t>
  </si>
  <si>
    <t>Prepared &amp; Verified by the above signed Officer</t>
  </si>
  <si>
    <t>Sale Tax ( Retail Business)</t>
  </si>
  <si>
    <t>Commission/Misc</t>
  </si>
  <si>
    <t>, President/Partner</t>
  </si>
  <si>
    <t>Balance Sheet As of 12/31/2024</t>
  </si>
  <si>
    <t>Inventory</t>
  </si>
  <si>
    <t>Accounts Receivable</t>
  </si>
  <si>
    <t>Automobile, Property &amp; Equipment</t>
  </si>
  <si>
    <t>Net Automobile, Property &amp; Equipment</t>
  </si>
  <si>
    <t>Accounts Payable</t>
  </si>
  <si>
    <t>Loan to Officer</t>
  </si>
  <si>
    <t>Utilities (Business Only)</t>
  </si>
  <si>
    <t>Column1</t>
  </si>
  <si>
    <t>Hide</t>
  </si>
  <si>
    <t xml:space="preserve"> 2</t>
  </si>
  <si>
    <t>Current Assets:</t>
  </si>
  <si>
    <t>Total Current Assets</t>
  </si>
  <si>
    <t>Fixed Assets:</t>
  </si>
  <si>
    <t>show</t>
  </si>
  <si>
    <t>Total Fixed Assets</t>
  </si>
  <si>
    <t>Other Assets:</t>
  </si>
  <si>
    <t>Total Assets</t>
  </si>
  <si>
    <t>Liabilities &amp; Owner's Equity</t>
  </si>
  <si>
    <t>Current Liabilities:</t>
  </si>
  <si>
    <t>Column2</t>
  </si>
  <si>
    <t>Owner's Equity:</t>
  </si>
  <si>
    <t>Total Other Assets</t>
  </si>
  <si>
    <t>Total Current Liabilities</t>
  </si>
  <si>
    <t>Total long-Term Liabilities</t>
  </si>
  <si>
    <t>Total Owner's Equity</t>
  </si>
  <si>
    <t>Long-Term Liabilities:</t>
  </si>
  <si>
    <t>Income</t>
  </si>
  <si>
    <t>Less Accumulated Depreciation</t>
  </si>
  <si>
    <t>Owners Draw/Profit Distributions</t>
  </si>
  <si>
    <t>Loan from Owner to the Business</t>
  </si>
  <si>
    <t xml:space="preserve">Did you Issue any 1099 </t>
  </si>
  <si>
    <t># of W2 Issued to the Owners</t>
  </si>
  <si>
    <t># of W2 Issued other than owners</t>
  </si>
  <si>
    <t>Intangible Assets/Goodwill</t>
  </si>
  <si>
    <t>Less Accumulated Amortization</t>
  </si>
  <si>
    <t>Bank Charges</t>
  </si>
  <si>
    <t>Credit Card Processing Fees</t>
  </si>
  <si>
    <t>Dues and Subscriptions</t>
  </si>
  <si>
    <t>Legal and Professional Fees</t>
  </si>
  <si>
    <t>Parking Fees and Tolls</t>
  </si>
  <si>
    <t>Small Tools and Equipment</t>
  </si>
  <si>
    <t xml:space="preserve">State Income Tax Paid </t>
  </si>
  <si>
    <t>Website/ Hosting Charges</t>
  </si>
  <si>
    <t>Total SQ of Your Home</t>
  </si>
  <si>
    <t>SQ Used for the Home Office</t>
  </si>
  <si>
    <t>Rent for the Office or Equipment's</t>
  </si>
  <si>
    <t>Interest on Business Loan/Car</t>
  </si>
  <si>
    <t>Purchase of Goods for Sale</t>
  </si>
  <si>
    <t>Net Cost of Goods Sold</t>
  </si>
  <si>
    <t>Consulting fees/Other Direct Exp</t>
  </si>
  <si>
    <t>401K/Sep IRA ( Employer Share)</t>
  </si>
  <si>
    <t>Any Change in Ownership?</t>
  </si>
  <si>
    <t>Total Liabilities &amp; Owner's Equity</t>
  </si>
  <si>
    <t>Standard Deduction (Optional: Enter your itemized Deductions here)</t>
  </si>
  <si>
    <t>The QBI Deduction (Single Filers: $191,950, MFJ: 383,900,HHH:191950)</t>
  </si>
  <si>
    <t>Net Investment Tax ( If your Income is above 250K)</t>
  </si>
  <si>
    <t>Income Tax Withholding and Estimated Tax Payments ( Total)</t>
  </si>
  <si>
    <t>Enter Various Income Tax Credits, Including Child, College, Dependent, and Solar Credits.</t>
  </si>
  <si>
    <t>Net Tax Due ( IRS) or Refund ( If the Result is a Minus no Tax Due, it’s a Refund)</t>
  </si>
  <si>
    <t>Just to be Safe, Let's Add 10% Since the Calculation is only 90% Accurate.</t>
  </si>
  <si>
    <t>4.Then Select the tax Filing Status from your Last year Tax Return</t>
  </si>
  <si>
    <t>5. Your First Name, Last Name , SSN, Date of Birth, Address on the Last Year Tax Return</t>
  </si>
  <si>
    <t>7. Enter the Payment Amount.</t>
  </si>
  <si>
    <t>8.Enter your Banking Information</t>
  </si>
  <si>
    <t>Routing Number</t>
  </si>
  <si>
    <t>Account Number</t>
  </si>
  <si>
    <t>Account Type</t>
  </si>
  <si>
    <t>9. Review the Information and Submit your Payment.</t>
  </si>
  <si>
    <t>Balance Sheet Details will be Corrected by Greatways</t>
  </si>
  <si>
    <t>Tax Year 2024</t>
  </si>
  <si>
    <t>Tax@greatwaystax.com</t>
  </si>
  <si>
    <t>Personal  Miles</t>
  </si>
  <si>
    <t xml:space="preserve">  Price </t>
  </si>
  <si>
    <t>If Purchase in 2024</t>
  </si>
  <si>
    <t>Home Office  (Simplified Option)</t>
  </si>
  <si>
    <t>Auto or Business Miles Exp Reimp</t>
  </si>
  <si>
    <t>2. Select "Estimated Tax" as the Reason for Payment, Then Select: 1040  ES and Tax Period as 2024</t>
  </si>
  <si>
    <t>Select One</t>
  </si>
  <si>
    <t>Business Usage in  %</t>
  </si>
  <si>
    <t>Internet Expense</t>
  </si>
  <si>
    <t>State Tax (Update the Rate)</t>
  </si>
  <si>
    <t xml:space="preserve">Nondeductible Expense </t>
  </si>
  <si>
    <t>Greatways Rules for Great Bookkeeping</t>
  </si>
  <si>
    <t>Starting a business requires understanding fundamental financial principles. Your business is a separate entity, and all expenses should benefit the business, not your personal interests. The IRS mandates that business expenses must be reasonable and necessary.</t>
  </si>
  <si>
    <t>Key Rules to Follow:</t>
  </si>
  <si>
    <r>
      <t>1. Separate Accounts:</t>
    </r>
    <r>
      <rPr>
        <sz val="12"/>
        <color indexed="63"/>
        <rFont val="Arial"/>
        <family val="2"/>
      </rPr>
      <t> Open a dedicated business bank account and credit card. All business transactions should be conducted through these accounts.</t>
    </r>
  </si>
  <si>
    <r>
      <t>2. Initial Deposit:</t>
    </r>
    <r>
      <rPr>
        <sz val="12"/>
        <color indexed="63"/>
        <rFont val="Arial"/>
        <family val="2"/>
      </rPr>
      <t> Start with a $100 deposit, labeled as "Capital."</t>
    </r>
  </si>
  <si>
    <r>
      <t>3. Business Funding:</t>
    </r>
    <r>
      <rPr>
        <sz val="12"/>
        <color indexed="63"/>
        <rFont val="Arial"/>
        <family val="2"/>
      </rPr>
      <t> If your business needs more funds, transfer money from your personal account to the business account, noting it as a "Loan from Officer."</t>
    </r>
  </si>
  <si>
    <r>
      <t>4. Avoid Personal Lending:</t>
    </r>
    <r>
      <rPr>
        <sz val="12"/>
        <color indexed="63"/>
        <rFont val="Arial"/>
        <family val="2"/>
      </rPr>
      <t> Lending business money to friends is generally not allowed unless your business is in the lending industry.</t>
    </r>
  </si>
  <si>
    <r>
      <t>5. Loan Agreements:</t>
    </r>
    <r>
      <rPr>
        <sz val="12"/>
        <color indexed="63"/>
        <rFont val="Arial"/>
        <family val="2"/>
      </rPr>
      <t> For loans from third parties, have a detailed loan agreement outlining the amount, purpose, interest rate, and terms.</t>
    </r>
  </si>
  <si>
    <r>
      <t>6. Keep Finances Separate:</t>
    </r>
    <r>
      <rPr>
        <sz val="12"/>
        <color indexed="63"/>
        <rFont val="Arial"/>
        <family val="2"/>
      </rPr>
      <t> Avoid mixing personal and business accounts. Transfer money between accounts as needed, labeling transactions as "Loan from Officer" or "Repayment of Loan."</t>
    </r>
  </si>
  <si>
    <r>
      <t>7. Justify Expenses:</t>
    </r>
    <r>
      <rPr>
        <sz val="12"/>
        <color indexed="63"/>
        <rFont val="Arial"/>
        <family val="2"/>
      </rPr>
      <t> All business expenses should be necessary and reasonable. For example, travel expenses must be directly related to business activities.</t>
    </r>
  </si>
  <si>
    <r>
      <t>8. Home Office Deduction:</t>
    </r>
    <r>
      <rPr>
        <sz val="12"/>
        <color indexed="63"/>
        <rFont val="Arial"/>
        <family val="2"/>
      </rPr>
      <t> If you have a dedicated home office space used exclusively for business, you may qualify for a home office deduction (up to $1,500).</t>
    </r>
  </si>
  <si>
    <r>
      <t>9. Client Visits:</t>
    </r>
    <r>
      <rPr>
        <sz val="12"/>
        <color indexed="63"/>
        <rFont val="Arial"/>
        <family val="2"/>
      </rPr>
      <t> If your business requires clients to visit your home office regularly and expenses exceed $1,500, you may claim actual expenses based on the percentage of space used for business.</t>
    </r>
  </si>
  <si>
    <r>
      <t>10. Owner's Draw:</t>
    </r>
    <r>
      <rPr>
        <sz val="12"/>
        <color indexed="63"/>
        <rFont val="Arial"/>
        <family val="2"/>
      </rPr>
      <t> As the business owner, you can withdraw profits up to your initial investment plus accumulated profits, minus depreciation. Excess withdrawals may be considered short-term capital gains.</t>
    </r>
  </si>
  <si>
    <r>
      <t>11. Depreciation:</t>
    </r>
    <r>
      <rPr>
        <sz val="12"/>
        <color indexed="63"/>
        <rFont val="Arial"/>
        <family val="2"/>
      </rPr>
      <t> When you purchase business assets, you can claim depreciation expenses on your tax return. Maintain a depreciation reserve in your business account.</t>
    </r>
  </si>
  <si>
    <t>12. Compensation for Owners/Officers:</t>
  </si>
  <si>
    <r>
      <t>S Corporations:</t>
    </r>
    <r>
      <rPr>
        <sz val="12"/>
        <color indexed="63"/>
        <rFont val="Arial"/>
        <family val="2"/>
      </rPr>
      <t> Take reasonable payroll to avoid self-employment taxes.</t>
    </r>
  </si>
  <si>
    <r>
      <t>LLCs:</t>
    </r>
    <r>
      <rPr>
        <sz val="12"/>
        <color indexed="63"/>
        <rFont val="Arial"/>
        <family val="2"/>
      </rPr>
      <t> Pay self-employment tax on profits. No payroll taxes for owners.</t>
    </r>
  </si>
  <si>
    <r>
      <t>13. LLC Business Structure:</t>
    </r>
    <r>
      <rPr>
        <sz val="12"/>
        <color indexed="63"/>
        <rFont val="Arial"/>
        <family val="2"/>
      </rPr>
      <t> LLCs pay self-employment tax on net profits, while S Corporations pay payroll taxes on owner compensation.</t>
    </r>
  </si>
  <si>
    <r>
      <t>13. Reasonable Salary:</t>
    </r>
    <r>
      <rPr>
        <sz val="12"/>
        <color indexed="63"/>
        <rFont val="Arial"/>
        <family val="2"/>
      </rPr>
      <t> Determine a reasonable salary for yourself based on industry standards and your role in the business.</t>
    </r>
  </si>
  <si>
    <r>
      <t>14. C Corporations:</t>
    </r>
    <r>
      <rPr>
        <sz val="12"/>
        <color indexed="63"/>
        <rFont val="Arial"/>
        <family val="2"/>
      </rPr>
      <t> Profits can be taken as salary or dividends. Dividends are reported on personal tax returns.</t>
    </r>
  </si>
  <si>
    <t>By following these guidelines, you'll ensure sound financial practices and optimize your business's tax efficiency.</t>
  </si>
  <si>
    <t>Retained Earning as of Dec 31st</t>
  </si>
  <si>
    <t>Maximum Allowed Distribution</t>
  </si>
  <si>
    <t>Reserve Funds (Min 2 Months)</t>
  </si>
  <si>
    <t>Suggested Distributions</t>
  </si>
  <si>
    <t>Cashflow Analysis for Owners Draw</t>
  </si>
  <si>
    <t>Additional Reserves</t>
  </si>
  <si>
    <t>Prepared &amp; Verified by the above signed Officer ( President/Partner)</t>
  </si>
  <si>
    <t>Description:</t>
  </si>
  <si>
    <t>Payroll &amp; Retirement Expense</t>
  </si>
  <si>
    <t>Total Payroll &amp; Retirement Expense</t>
  </si>
  <si>
    <t>Profit &amp; Loss Statement - 2024</t>
  </si>
  <si>
    <t>Business Promotions</t>
  </si>
  <si>
    <t xml:space="preserve">Business Meals  </t>
  </si>
  <si>
    <t>Business Mileage Log- 2024</t>
  </si>
  <si>
    <t>2024 Rate</t>
  </si>
  <si>
    <t>JAN</t>
  </si>
  <si>
    <t>Name:</t>
  </si>
  <si>
    <t>Select Month</t>
  </si>
  <si>
    <t>FEB</t>
  </si>
  <si>
    <t>MAR</t>
  </si>
  <si>
    <t>TO</t>
  </si>
  <si>
    <t>Business Details</t>
  </si>
  <si>
    <t>Year &amp; Make</t>
  </si>
  <si>
    <t>Miles</t>
  </si>
  <si>
    <t>Deduction</t>
  </si>
  <si>
    <t>APR</t>
  </si>
  <si>
    <t>Home</t>
  </si>
  <si>
    <t>1001 E Chicago Ave Naperville</t>
  </si>
  <si>
    <t>Meeting with Accountant</t>
  </si>
  <si>
    <t>17, BMW X 5</t>
  </si>
  <si>
    <t>MAY</t>
  </si>
  <si>
    <t>Please use the above as sample and start entering from below</t>
  </si>
  <si>
    <t>JUN</t>
  </si>
  <si>
    <t>JUL</t>
  </si>
  <si>
    <t>AUG</t>
  </si>
  <si>
    <t>SEP</t>
  </si>
  <si>
    <t>OCT</t>
  </si>
  <si>
    <t>NOV</t>
  </si>
  <si>
    <t>DEC</t>
  </si>
  <si>
    <t>TOTAL</t>
  </si>
  <si>
    <t>Differnce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</si>
</sst>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000\-00\-0000"/>
    <numFmt numFmtId="167" formatCode="m/d/yy;@"/>
    <numFmt numFmtId="168" formatCode="&quot;$&quot;#,##0"/>
    <numFmt numFmtId="169" formatCode="[&lt;=9999999]###\-####;\(###\)\ ###\-####"/>
    <numFmt numFmtId="170" formatCode="&quot;$&quot;#,##0.0_);[Red]\(&quot;$&quot;#,##0.0\)"/>
    <numFmt numFmtId="171" formatCode="&quot;$&quot;#,##0.000_);[Red]\(&quot;$&quot;#,##0.000\)"/>
    <numFmt numFmtId="172" formatCode="&quot;$&quot;#,##0.0000_);[Red]\(&quot;$&quot;#,##0.0000\)"/>
    <numFmt numFmtId="173" formatCode="&quot;$&quot;#,##0\ ;\(&quot;$&quot;#,##0.0\)"/>
    <numFmt numFmtId="174" formatCode="00\-0000000"/>
    <numFmt numFmtId="175" formatCode="&quot;$&quot;#,##0;[Red]&quot;$&quot;#,##0"/>
    <numFmt numFmtId="176" formatCode="0.000"/>
  </numFmts>
  <fonts count="112" x14ac:knownFonts="1">
    <font>
      <sz val="11"/>
      <color theme="1"/>
      <name val="Calibri"/>
      <family val="2"/>
      <scheme val="minor"/>
    </font>
    <font>
      <sz val="11"/>
      <name val="Arial"/>
      <family val="2"/>
    </font>
    <font>
      <sz val="10"/>
      <name val="Arial"/>
      <family val="2"/>
    </font>
    <font>
      <sz val="10"/>
      <name val="Arial"/>
      <family val="2"/>
    </font>
    <font>
      <sz val="12"/>
      <name val="Arial"/>
      <family val="2"/>
    </font>
    <font>
      <i/>
      <sz val="10"/>
      <name val="Arial"/>
      <family val="2"/>
    </font>
    <font>
      <b/>
      <sz val="10"/>
      <name val="Arial"/>
      <family val="2"/>
    </font>
    <font>
      <b/>
      <sz val="12"/>
      <name val="Arial"/>
      <family val="2"/>
    </font>
    <font>
      <sz val="9"/>
      <name val="Arial"/>
      <family val="2"/>
    </font>
    <font>
      <b/>
      <sz val="9"/>
      <color indexed="81"/>
      <name val="Tahoma"/>
      <family val="2"/>
    </font>
    <font>
      <sz val="9"/>
      <color indexed="81"/>
      <name val="Tahoma"/>
      <family val="2"/>
    </font>
    <font>
      <sz val="11"/>
      <name val="Corbel"/>
      <family val="2"/>
    </font>
    <font>
      <b/>
      <sz val="18"/>
      <name val="Corbel"/>
      <family val="2"/>
    </font>
    <font>
      <sz val="8"/>
      <name val="Corbel"/>
      <family val="2"/>
    </font>
    <font>
      <sz val="12"/>
      <name val="Corbel"/>
      <family val="2"/>
    </font>
    <font>
      <b/>
      <sz val="11"/>
      <name val="Corbel"/>
      <family val="2"/>
    </font>
    <font>
      <b/>
      <sz val="9"/>
      <name val="Arial"/>
      <family val="2"/>
    </font>
    <font>
      <sz val="11"/>
      <name val="Calibri"/>
      <family val="2"/>
    </font>
    <font>
      <b/>
      <sz val="18"/>
      <name val="Calibri"/>
      <family val="2"/>
    </font>
    <font>
      <b/>
      <sz val="11"/>
      <name val="Calibri"/>
      <family val="2"/>
    </font>
    <font>
      <sz val="8"/>
      <name val="Calibri"/>
      <family val="2"/>
    </font>
    <font>
      <sz val="8"/>
      <name val="Arial"/>
      <family val="2"/>
    </font>
    <font>
      <sz val="12"/>
      <color indexed="63"/>
      <name val="Arial"/>
      <family val="2"/>
    </font>
    <font>
      <b/>
      <sz val="22"/>
      <name val="Calibri"/>
      <family val="2"/>
    </font>
    <font>
      <sz val="12"/>
      <name val="Calibri"/>
      <family val="2"/>
    </font>
    <font>
      <b/>
      <sz val="20"/>
      <name val="Arial"/>
      <family val="2"/>
    </font>
    <font>
      <b/>
      <sz val="11"/>
      <name val="Arial"/>
      <family val="2"/>
    </font>
    <font>
      <b/>
      <u/>
      <sz val="11"/>
      <name val="Arial"/>
      <family val="2"/>
    </font>
    <font>
      <sz val="11"/>
      <color theme="1"/>
      <name val="Calibri"/>
      <family val="2"/>
      <scheme val="minor"/>
    </font>
    <font>
      <sz val="11"/>
      <color theme="0"/>
      <name val="Calibri"/>
      <family val="2"/>
      <scheme val="minor"/>
    </font>
    <font>
      <sz val="12"/>
      <color theme="1"/>
      <name val="Calibri"/>
      <family val="2"/>
      <scheme val="minor"/>
    </font>
    <font>
      <sz val="10"/>
      <color theme="1"/>
      <name val="Calibri"/>
      <family val="2"/>
      <scheme val="minor"/>
    </font>
    <font>
      <b/>
      <sz val="13"/>
      <color theme="1"/>
      <name val="Arial"/>
      <family val="2"/>
    </font>
    <font>
      <u/>
      <sz val="11"/>
      <color theme="10"/>
      <name val="Calibri"/>
      <family val="2"/>
      <scheme val="minor"/>
    </font>
    <font>
      <u/>
      <sz val="10"/>
      <color theme="10"/>
      <name val="Arial"/>
      <family val="2"/>
    </font>
    <font>
      <sz val="11"/>
      <color rgb="FF3F3F76"/>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8"/>
      <color theme="1"/>
      <name val="Calibri"/>
      <family val="2"/>
      <scheme val="minor"/>
    </font>
    <font>
      <sz val="11"/>
      <color theme="1"/>
      <name val="Arial"/>
      <family val="2"/>
    </font>
    <font>
      <sz val="14"/>
      <color theme="1"/>
      <name val="Calibri"/>
      <family val="2"/>
      <scheme val="minor"/>
    </font>
    <font>
      <sz val="11"/>
      <color rgb="FFFF0000"/>
      <name val="Arial"/>
      <family val="2"/>
    </font>
    <font>
      <sz val="11"/>
      <color rgb="FFFFFF00"/>
      <name val="Calibri"/>
      <family val="2"/>
      <scheme val="minor"/>
    </font>
    <font>
      <b/>
      <sz val="12"/>
      <color theme="1"/>
      <name val="Arial"/>
      <family val="2"/>
    </font>
    <font>
      <b/>
      <sz val="11"/>
      <color rgb="FFFF0000"/>
      <name val="Calibri"/>
      <family val="2"/>
      <scheme val="minor"/>
    </font>
    <font>
      <b/>
      <sz val="11"/>
      <color rgb="FF0070C0"/>
      <name val="Calibri"/>
      <family val="2"/>
      <scheme val="minor"/>
    </font>
    <font>
      <u/>
      <sz val="20"/>
      <color theme="0"/>
      <name val="Arial"/>
      <family val="2"/>
    </font>
    <font>
      <sz val="10"/>
      <color theme="0" tint="-0.34998626667073579"/>
      <name val="Arial"/>
      <family val="2"/>
    </font>
    <font>
      <sz val="11"/>
      <color theme="0"/>
      <name val="Arial"/>
      <family val="2"/>
    </font>
    <font>
      <sz val="10"/>
      <color rgb="FFFF0000"/>
      <name val="Arial"/>
      <family val="2"/>
    </font>
    <font>
      <sz val="10"/>
      <color theme="0"/>
      <name val="Arial"/>
      <family val="2"/>
    </font>
    <font>
      <sz val="10"/>
      <color theme="0" tint="-0.249977111117893"/>
      <name val="Arial"/>
      <family val="2"/>
    </font>
    <font>
      <sz val="10"/>
      <color theme="0" tint="-0.14999847407452621"/>
      <name val="Arial"/>
      <family val="2"/>
    </font>
    <font>
      <sz val="22"/>
      <color theme="0"/>
      <name val="Arial"/>
      <family val="2"/>
    </font>
    <font>
      <b/>
      <sz val="10"/>
      <color theme="1"/>
      <name val="Arial"/>
      <family val="2"/>
    </font>
    <font>
      <i/>
      <sz val="10"/>
      <color rgb="FFFF0000"/>
      <name val="Arial"/>
      <family val="2"/>
    </font>
    <font>
      <i/>
      <sz val="10"/>
      <color theme="0" tint="-0.249977111117893"/>
      <name val="Arial"/>
      <family val="2"/>
    </font>
    <font>
      <sz val="12"/>
      <color theme="0"/>
      <name val="Arial"/>
      <family val="2"/>
    </font>
    <font>
      <sz val="8"/>
      <color rgb="FF000000"/>
      <name val="Helvetica"/>
      <family val="2"/>
    </font>
    <font>
      <b/>
      <sz val="11"/>
      <color theme="1"/>
      <name val="Arial"/>
      <family val="2"/>
    </font>
    <font>
      <sz val="10"/>
      <color theme="2" tint="-0.249977111117893"/>
      <name val="Arial"/>
      <family val="2"/>
    </font>
    <font>
      <sz val="10"/>
      <color theme="3"/>
      <name val="Arial"/>
      <family val="2"/>
    </font>
    <font>
      <b/>
      <sz val="11"/>
      <color rgb="FF3F3F76"/>
      <name val="Calibri"/>
      <family val="2"/>
      <scheme val="minor"/>
    </font>
    <font>
      <b/>
      <sz val="10"/>
      <color theme="1"/>
      <name val="Calibri Light"/>
      <family val="2"/>
      <scheme val="major"/>
    </font>
    <font>
      <b/>
      <sz val="14"/>
      <color theme="1"/>
      <name val="Calibri Light"/>
      <family val="2"/>
      <scheme val="major"/>
    </font>
    <font>
      <b/>
      <sz val="16"/>
      <color theme="1"/>
      <name val="Calibri Light"/>
      <family val="2"/>
      <scheme val="major"/>
    </font>
    <font>
      <sz val="16"/>
      <color theme="1"/>
      <name val="Calibri"/>
      <family val="2"/>
      <scheme val="minor"/>
    </font>
    <font>
      <b/>
      <sz val="18"/>
      <color theme="1"/>
      <name val="Calibri Light"/>
      <family val="2"/>
      <scheme val="major"/>
    </font>
    <font>
      <sz val="10"/>
      <color theme="8"/>
      <name val="Calibri"/>
      <family val="2"/>
      <scheme val="minor"/>
    </font>
    <font>
      <b/>
      <sz val="10"/>
      <color theme="8"/>
      <name val="Calibri Light"/>
      <family val="2"/>
      <scheme val="major"/>
    </font>
    <font>
      <b/>
      <sz val="14"/>
      <color theme="8"/>
      <name val="Calibri Light"/>
      <family val="2"/>
      <scheme val="major"/>
    </font>
    <font>
      <b/>
      <sz val="16"/>
      <color theme="8"/>
      <name val="Calibri Light"/>
      <family val="2"/>
      <scheme val="major"/>
    </font>
    <font>
      <sz val="16"/>
      <color theme="8"/>
      <name val="Calibri"/>
      <family val="2"/>
      <scheme val="minor"/>
    </font>
    <font>
      <b/>
      <sz val="18"/>
      <color theme="8"/>
      <name val="Calibri Light"/>
      <family val="2"/>
      <scheme val="major"/>
    </font>
    <font>
      <sz val="14"/>
      <color theme="8"/>
      <name val="Calibri"/>
      <family val="2"/>
      <scheme val="minor"/>
    </font>
    <font>
      <sz val="16"/>
      <color theme="8"/>
      <name val="Calibri Light"/>
      <family val="2"/>
      <scheme val="major"/>
    </font>
    <font>
      <sz val="16"/>
      <color theme="1"/>
      <name val="Calibri Light"/>
      <family val="2"/>
      <scheme val="major"/>
    </font>
    <font>
      <sz val="18"/>
      <color theme="1"/>
      <name val="Calibri"/>
      <family val="2"/>
      <scheme val="minor"/>
    </font>
    <font>
      <sz val="18"/>
      <color theme="8"/>
      <name val="Calibri"/>
      <family val="2"/>
      <scheme val="minor"/>
    </font>
    <font>
      <sz val="11"/>
      <color theme="8"/>
      <name val="Calibri Light"/>
      <family val="2"/>
      <scheme val="major"/>
    </font>
    <font>
      <sz val="11"/>
      <color theme="1"/>
      <name val="Calibri Light"/>
      <family val="2"/>
      <scheme val="major"/>
    </font>
    <font>
      <b/>
      <sz val="12"/>
      <color rgb="FF222222"/>
      <name val="Arial"/>
      <family val="2"/>
    </font>
    <font>
      <sz val="11"/>
      <color theme="1"/>
      <name val="Calibri"/>
      <family val="2"/>
    </font>
    <font>
      <b/>
      <sz val="12"/>
      <color theme="0"/>
      <name val="Arial"/>
      <family val="2"/>
    </font>
    <font>
      <sz val="12"/>
      <color rgb="FFFF0000"/>
      <name val="Arial"/>
      <family val="2"/>
    </font>
    <font>
      <sz val="12"/>
      <color theme="1"/>
      <name val="Arial"/>
      <family val="2"/>
    </font>
    <font>
      <b/>
      <sz val="12"/>
      <color rgb="FFFF0000"/>
      <name val="Arial"/>
      <family val="2"/>
    </font>
    <font>
      <sz val="12"/>
      <color theme="8"/>
      <name val="Arial"/>
      <family val="2"/>
    </font>
    <font>
      <b/>
      <u/>
      <sz val="12"/>
      <color theme="1"/>
      <name val="Arial"/>
      <family val="2"/>
    </font>
    <font>
      <b/>
      <sz val="16"/>
      <color theme="1"/>
      <name val="Calibri"/>
      <family val="2"/>
      <scheme val="minor"/>
    </font>
    <font>
      <b/>
      <sz val="14"/>
      <color theme="1"/>
      <name val="Calibri"/>
      <family val="2"/>
      <scheme val="minor"/>
    </font>
    <font>
      <sz val="8"/>
      <color theme="1"/>
      <name val="Calibri"/>
      <family val="2"/>
      <scheme val="minor"/>
    </font>
    <font>
      <u/>
      <sz val="11"/>
      <color theme="0"/>
      <name val="Calibri"/>
      <family val="2"/>
      <scheme val="minor"/>
    </font>
    <font>
      <b/>
      <sz val="9"/>
      <color rgb="FF0070C0"/>
      <name val="Arial"/>
      <family val="2"/>
    </font>
    <font>
      <b/>
      <sz val="10"/>
      <color rgb="FF0070C0"/>
      <name val="Arial"/>
      <family val="2"/>
    </font>
    <font>
      <i/>
      <sz val="10"/>
      <color theme="1"/>
      <name val="Arial"/>
      <family val="2"/>
    </font>
    <font>
      <sz val="10"/>
      <color theme="1"/>
      <name val="Arial"/>
      <family val="2"/>
    </font>
    <font>
      <sz val="10"/>
      <color rgb="FF00B0F0"/>
      <name val="Arial"/>
      <family val="2"/>
    </font>
    <font>
      <b/>
      <sz val="10"/>
      <color rgb="FF00B0F0"/>
      <name val="Arial"/>
      <family val="2"/>
    </font>
    <font>
      <sz val="9"/>
      <color rgb="FFFF0000"/>
      <name val="Arial"/>
      <family val="2"/>
    </font>
    <font>
      <b/>
      <sz val="8"/>
      <color theme="1"/>
      <name val="Arial"/>
      <family val="2"/>
    </font>
    <font>
      <b/>
      <sz val="20"/>
      <name val="Calibri"/>
      <family val="2"/>
      <scheme val="minor"/>
    </font>
    <font>
      <sz val="20"/>
      <color theme="1"/>
      <name val="Arial"/>
      <family val="2"/>
    </font>
    <font>
      <b/>
      <sz val="20"/>
      <color theme="1"/>
      <name val="Arial"/>
      <family val="2"/>
    </font>
    <font>
      <u/>
      <sz val="18"/>
      <color rgb="FF1F1F1F"/>
      <name val="Arial"/>
      <family val="2"/>
    </font>
    <font>
      <u/>
      <sz val="11"/>
      <color theme="1"/>
      <name val="Calibri"/>
      <family val="2"/>
      <scheme val="minor"/>
    </font>
    <font>
      <b/>
      <u/>
      <sz val="11"/>
      <color theme="10"/>
      <name val="Calibri"/>
      <family val="2"/>
      <scheme val="minor"/>
    </font>
    <font>
      <i/>
      <u/>
      <sz val="22"/>
      <color theme="1"/>
      <name val="Calibri"/>
      <family val="2"/>
      <scheme val="minor"/>
    </font>
    <font>
      <b/>
      <sz val="20"/>
      <color theme="1"/>
      <name val="Calibri"/>
      <family val="2"/>
      <scheme val="minor"/>
    </font>
    <font>
      <b/>
      <sz val="20"/>
      <color rgb="FFFF0000"/>
      <name val="Calibri"/>
      <family val="2"/>
      <scheme val="minor"/>
    </font>
    <font>
      <b/>
      <u/>
      <sz val="11"/>
      <color theme="1"/>
      <name val="Calibri"/>
      <family val="2"/>
      <scheme val="minor"/>
    </font>
  </fonts>
  <fills count="34">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42"/>
        <bgColor indexed="64"/>
      </patternFill>
    </fill>
    <fill>
      <patternFill patternType="solid">
        <fgColor rgb="FFF2F2F2"/>
      </patternFill>
    </fill>
    <fill>
      <patternFill patternType="lightUp">
        <fgColor theme="0"/>
        <bgColor theme="4" tint="0.79998168889431442"/>
      </patternFill>
    </fill>
    <fill>
      <patternFill patternType="lightUp">
        <fgColor theme="0"/>
        <bgColor theme="5" tint="0.79998168889431442"/>
      </patternFill>
    </fill>
    <fill>
      <patternFill patternType="solid">
        <fgColor rgb="FFFFCC99"/>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0070C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bgColor indexed="64"/>
      </patternFill>
    </fill>
    <fill>
      <patternFill patternType="solid">
        <fgColor theme="7" tint="0.79998168889431442"/>
        <bgColor theme="0"/>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FFB212"/>
        <bgColor indexed="64"/>
      </patternFill>
    </fill>
    <fill>
      <patternFill patternType="solid">
        <fgColor theme="7" tint="0.79998168889431442"/>
        <bgColor indexed="64"/>
      </patternFill>
    </fill>
    <fill>
      <patternFill patternType="solid">
        <fgColor theme="6" tint="0.79998168889431442"/>
        <bgColor theme="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7"/>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diagonal/>
    </border>
    <border>
      <left/>
      <right style="thick">
        <color indexed="64"/>
      </right>
      <top/>
      <bottom/>
      <diagonal/>
    </border>
    <border>
      <left style="thick">
        <color indexed="64"/>
      </left>
      <right/>
      <top/>
      <bottom/>
      <diagonal/>
    </border>
    <border>
      <left/>
      <right/>
      <top style="thick">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thick">
        <color indexed="64"/>
      </right>
      <top/>
      <bottom style="thick">
        <color indexed="64"/>
      </bottom>
      <diagonal/>
    </border>
    <border>
      <left/>
      <right style="thick">
        <color indexed="64"/>
      </right>
      <top style="thick">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style="thick">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right/>
      <top/>
      <bottom style="thick">
        <color theme="4" tint="0.39997558519241921"/>
      </bottom>
      <diagonal/>
    </border>
    <border>
      <left style="thin">
        <color rgb="FF3F3F3F"/>
      </left>
      <right style="thin">
        <color rgb="FF3F3F3F"/>
      </right>
      <top style="thin">
        <color rgb="FF3F3F3F"/>
      </top>
      <bottom style="thin">
        <color rgb="FF3F3F3F"/>
      </bottom>
      <diagonal/>
    </border>
    <border>
      <left/>
      <right style="thin">
        <color rgb="FF7F7F7F"/>
      </right>
      <top/>
      <bottom style="thin">
        <color indexed="64"/>
      </bottom>
      <diagonal/>
    </border>
  </borders>
  <cellStyleXfs count="13">
    <xf numFmtId="0" fontId="0" fillId="0" borderId="0"/>
    <xf numFmtId="43" fontId="28" fillId="0" borderId="0" applyFont="0" applyFill="0" applyBorder="0" applyAlignment="0" applyProtection="0"/>
    <xf numFmtId="44" fontId="30" fillId="0" borderId="0" applyFont="0" applyFill="0" applyBorder="0" applyAlignment="0" applyProtection="0"/>
    <xf numFmtId="0" fontId="31" fillId="6" borderId="0" applyNumberFormat="0" applyBorder="0" applyAlignment="0" applyProtection="0"/>
    <xf numFmtId="0" fontId="31" fillId="7" borderId="0" applyNumberFormat="0" applyBorder="0" applyAlignment="0" applyProtection="0"/>
    <xf numFmtId="0" fontId="32" fillId="0" borderId="46"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8" borderId="45" applyNumberFormat="0" applyAlignment="0" applyProtection="0"/>
    <xf numFmtId="0" fontId="2" fillId="0" borderId="0"/>
    <xf numFmtId="0" fontId="31" fillId="0" borderId="0"/>
    <xf numFmtId="0" fontId="30" fillId="0" borderId="0"/>
    <xf numFmtId="0" fontId="36" fillId="5" borderId="47" applyNumberFormat="0" applyAlignment="0" applyProtection="0"/>
  </cellStyleXfs>
  <cellXfs count="988">
    <xf numFmtId="0" fontId="0" fillId="0" borderId="0" xfId="0"/>
    <xf numFmtId="0" fontId="39" fillId="0" borderId="0" xfId="0" applyFont="1"/>
    <xf numFmtId="0" fontId="40" fillId="0" borderId="1" xfId="0" applyFont="1" applyBorder="1" applyAlignment="1">
      <alignment horizontal="left" vertical="center" wrapText="1" indent="1"/>
    </xf>
    <xf numFmtId="0" fontId="41" fillId="0" borderId="0" xfId="0" applyFont="1"/>
    <xf numFmtId="6" fontId="40" fillId="0" borderId="1" xfId="0" applyNumberFormat="1" applyFont="1" applyBorder="1" applyAlignment="1">
      <alignment horizontal="left" vertical="center" wrapText="1" indent="1"/>
    </xf>
    <xf numFmtId="0" fontId="37" fillId="0" borderId="0" xfId="0" applyFont="1"/>
    <xf numFmtId="0" fontId="40" fillId="0" borderId="2" xfId="0" applyFont="1" applyBorder="1" applyAlignment="1">
      <alignment horizontal="left" vertical="center" wrapText="1" indent="1"/>
    </xf>
    <xf numFmtId="6" fontId="40" fillId="0" borderId="2" xfId="0" applyNumberFormat="1" applyFont="1" applyBorder="1" applyAlignment="1">
      <alignment horizontal="left" vertical="center" wrapText="1" indent="1"/>
    </xf>
    <xf numFmtId="0" fontId="40" fillId="0" borderId="3" xfId="0" applyFont="1" applyBorder="1" applyAlignment="1">
      <alignment horizontal="left" vertical="center" wrapText="1" indent="1"/>
    </xf>
    <xf numFmtId="0" fontId="40" fillId="0" borderId="4" xfId="0" applyFont="1" applyBorder="1" applyAlignment="1">
      <alignment horizontal="left" vertical="center" wrapText="1" indent="1"/>
    </xf>
    <xf numFmtId="6" fontId="40" fillId="0" borderId="3" xfId="0" applyNumberFormat="1" applyFont="1" applyBorder="1" applyAlignment="1">
      <alignment horizontal="left" vertical="center" wrapText="1" indent="1"/>
    </xf>
    <xf numFmtId="0" fontId="40" fillId="9" borderId="5" xfId="0" applyFont="1" applyFill="1" applyBorder="1" applyAlignment="1">
      <alignment horizontal="left" vertical="center" wrapText="1" indent="1"/>
    </xf>
    <xf numFmtId="6" fontId="40" fillId="9" borderId="6" xfId="0" applyNumberFormat="1" applyFont="1" applyFill="1" applyBorder="1" applyAlignment="1">
      <alignment horizontal="left" vertical="center" wrapText="1" indent="1"/>
    </xf>
    <xf numFmtId="0" fontId="40" fillId="0" borderId="0" xfId="0" applyFont="1" applyAlignment="1">
      <alignment horizontal="left" vertical="center" wrapText="1" indent="1"/>
    </xf>
    <xf numFmtId="0" fontId="37" fillId="0" borderId="7" xfId="0" applyFont="1" applyBorder="1" applyAlignment="1">
      <alignment horizontal="center"/>
    </xf>
    <xf numFmtId="6" fontId="40" fillId="0" borderId="0" xfId="0" applyNumberFormat="1" applyFont="1" applyAlignment="1">
      <alignment horizontal="left" vertical="center" wrapText="1" indent="1"/>
    </xf>
    <xf numFmtId="3" fontId="0" fillId="0" borderId="0" xfId="0" applyNumberFormat="1"/>
    <xf numFmtId="9" fontId="0" fillId="0" borderId="0" xfId="0" applyNumberFormat="1"/>
    <xf numFmtId="4" fontId="0" fillId="0" borderId="0" xfId="0" applyNumberFormat="1"/>
    <xf numFmtId="0" fontId="0" fillId="0" borderId="8" xfId="0" applyBorder="1" applyAlignment="1">
      <alignment horizontal="left" vertical="center" wrapText="1" indent="1"/>
    </xf>
    <xf numFmtId="8" fontId="0" fillId="0" borderId="9" xfId="0" applyNumberFormat="1" applyBorder="1" applyAlignment="1">
      <alignment horizontal="left" vertical="center" wrapText="1" indent="1"/>
    </xf>
    <xf numFmtId="6" fontId="40" fillId="10" borderId="1" xfId="0" applyNumberFormat="1" applyFont="1" applyFill="1" applyBorder="1" applyAlignment="1">
      <alignment horizontal="left" vertical="center" wrapText="1" indent="1"/>
    </xf>
    <xf numFmtId="0" fontId="0" fillId="0" borderId="0" xfId="0" applyAlignment="1">
      <alignment horizontal="left" vertical="center" wrapText="1" indent="1"/>
    </xf>
    <xf numFmtId="0" fontId="0" fillId="0" borderId="0" xfId="0" applyAlignment="1">
      <alignment vertical="center"/>
    </xf>
    <xf numFmtId="0" fontId="0" fillId="0" borderId="0" xfId="0" applyAlignment="1">
      <alignment horizontal="right" vertical="center"/>
    </xf>
    <xf numFmtId="164" fontId="0" fillId="0" borderId="0" xfId="0" applyNumberFormat="1"/>
    <xf numFmtId="6" fontId="29" fillId="0" borderId="9" xfId="0" applyNumberFormat="1" applyFont="1" applyBorder="1" applyAlignment="1">
      <alignment horizontal="left" vertical="center" wrapText="1" indent="1"/>
    </xf>
    <xf numFmtId="6" fontId="40" fillId="11" borderId="1" xfId="0" applyNumberFormat="1" applyFont="1" applyFill="1" applyBorder="1" applyAlignment="1" applyProtection="1">
      <alignment horizontal="left" vertical="center" wrapText="1" indent="1"/>
      <protection locked="0"/>
    </xf>
    <xf numFmtId="6" fontId="40" fillId="11" borderId="2" xfId="0" applyNumberFormat="1" applyFont="1" applyFill="1" applyBorder="1" applyAlignment="1" applyProtection="1">
      <alignment horizontal="left" vertical="center" wrapText="1" indent="1"/>
      <protection locked="0"/>
    </xf>
    <xf numFmtId="6" fontId="40" fillId="11" borderId="3" xfId="0" applyNumberFormat="1" applyFont="1" applyFill="1" applyBorder="1" applyAlignment="1" applyProtection="1">
      <alignment horizontal="left" vertical="center" wrapText="1" indent="1"/>
      <protection locked="0"/>
    </xf>
    <xf numFmtId="8" fontId="0" fillId="12" borderId="9" xfId="0" applyNumberFormat="1" applyFill="1" applyBorder="1" applyAlignment="1" applyProtection="1">
      <alignment horizontal="left" vertical="center" wrapText="1" indent="1"/>
      <protection locked="0"/>
    </xf>
    <xf numFmtId="6" fontId="40" fillId="13" borderId="1" xfId="0" applyNumberFormat="1" applyFont="1" applyFill="1" applyBorder="1" applyAlignment="1">
      <alignment horizontal="left" vertical="center" wrapText="1" indent="1"/>
    </xf>
    <xf numFmtId="6" fontId="40" fillId="13" borderId="0" xfId="0" applyNumberFormat="1" applyFont="1" applyFill="1" applyAlignment="1">
      <alignment horizontal="left" vertical="center" wrapText="1" indent="1"/>
    </xf>
    <xf numFmtId="0" fontId="40" fillId="13" borderId="0" xfId="0" applyFont="1" applyFill="1" applyAlignment="1">
      <alignment horizontal="right" vertical="center" wrapText="1" indent="1"/>
    </xf>
    <xf numFmtId="0" fontId="0" fillId="13" borderId="0" xfId="0" applyFill="1" applyAlignment="1">
      <alignment horizontal="right" vertical="center"/>
    </xf>
    <xf numFmtId="3" fontId="35" fillId="9" borderId="45" xfId="8" applyNumberFormat="1" applyFill="1" applyAlignment="1" applyProtection="1">
      <alignment horizontal="center"/>
      <protection locked="0"/>
    </xf>
    <xf numFmtId="165" fontId="40" fillId="11" borderId="1" xfId="0" applyNumberFormat="1" applyFont="1" applyFill="1" applyBorder="1" applyAlignment="1" applyProtection="1">
      <alignment horizontal="left" vertical="center" wrapText="1" indent="1"/>
      <protection locked="0"/>
    </xf>
    <xf numFmtId="6" fontId="42" fillId="10" borderId="6" xfId="0" applyNumberFormat="1" applyFont="1" applyFill="1" applyBorder="1" applyAlignment="1">
      <alignment horizontal="left" vertical="center" wrapText="1" indent="1"/>
    </xf>
    <xf numFmtId="0" fontId="37" fillId="0" borderId="0" xfId="0" applyFont="1" applyAlignment="1">
      <alignment horizontal="center"/>
    </xf>
    <xf numFmtId="3" fontId="35" fillId="8" borderId="45" xfId="8" applyNumberFormat="1"/>
    <xf numFmtId="3" fontId="36" fillId="5" borderId="47" xfId="12" applyNumberFormat="1"/>
    <xf numFmtId="164" fontId="36" fillId="5" borderId="47" xfId="12" applyNumberFormat="1"/>
    <xf numFmtId="6" fontId="40" fillId="9" borderId="1" xfId="0" applyNumberFormat="1" applyFont="1" applyFill="1" applyBorder="1" applyAlignment="1">
      <alignment horizontal="left" vertical="center" wrapText="1" indent="1"/>
    </xf>
    <xf numFmtId="164" fontId="37" fillId="9" borderId="1" xfId="0" applyNumberFormat="1" applyFont="1" applyFill="1" applyBorder="1" applyAlignment="1">
      <alignment horizontal="center"/>
    </xf>
    <xf numFmtId="0" fontId="0" fillId="10" borderId="1" xfId="0" applyFill="1" applyBorder="1" applyAlignment="1">
      <alignment horizontal="center"/>
    </xf>
    <xf numFmtId="6" fontId="43" fillId="9" borderId="10" xfId="0" applyNumberFormat="1" applyFont="1" applyFill="1" applyBorder="1" applyAlignment="1">
      <alignment horizontal="left" vertical="center" wrapText="1" indent="1"/>
    </xf>
    <xf numFmtId="6" fontId="1" fillId="14" borderId="1" xfId="0" applyNumberFormat="1" applyFont="1" applyFill="1" applyBorder="1" applyAlignment="1">
      <alignment horizontal="left" vertical="center" wrapText="1" indent="1"/>
    </xf>
    <xf numFmtId="6" fontId="40" fillId="14" borderId="1" xfId="0" applyNumberFormat="1" applyFont="1" applyFill="1" applyBorder="1" applyAlignment="1">
      <alignment horizontal="left" vertical="center" wrapText="1" indent="1"/>
    </xf>
    <xf numFmtId="6" fontId="40" fillId="15" borderId="1" xfId="0" applyNumberFormat="1" applyFont="1" applyFill="1" applyBorder="1" applyAlignment="1" applyProtection="1">
      <alignment horizontal="left" vertical="center" wrapText="1" indent="1"/>
      <protection locked="0"/>
    </xf>
    <xf numFmtId="0" fontId="0" fillId="13" borderId="0" xfId="0" applyFill="1"/>
    <xf numFmtId="0" fontId="37" fillId="13" borderId="0" xfId="0" applyFont="1" applyFill="1"/>
    <xf numFmtId="0" fontId="44" fillId="13" borderId="0" xfId="0" applyFont="1" applyFill="1"/>
    <xf numFmtId="0" fontId="37" fillId="13" borderId="0" xfId="0" applyFont="1" applyFill="1" applyAlignment="1">
      <alignment horizontal="center"/>
    </xf>
    <xf numFmtId="6" fontId="45" fillId="13" borderId="0" xfId="0" applyNumberFormat="1" applyFont="1" applyFill="1"/>
    <xf numFmtId="0" fontId="46" fillId="13" borderId="0" xfId="0" applyFont="1" applyFill="1"/>
    <xf numFmtId="165" fontId="40" fillId="13" borderId="1" xfId="0" applyNumberFormat="1" applyFont="1" applyFill="1" applyBorder="1" applyAlignment="1">
      <alignment horizontal="left" vertical="center" wrapText="1" indent="1"/>
    </xf>
    <xf numFmtId="165" fontId="40" fillId="13" borderId="2" xfId="0" applyNumberFormat="1" applyFont="1" applyFill="1" applyBorder="1" applyAlignment="1">
      <alignment horizontal="left" vertical="center" wrapText="1" indent="1"/>
    </xf>
    <xf numFmtId="165" fontId="40" fillId="13" borderId="3" xfId="0" applyNumberFormat="1" applyFont="1" applyFill="1" applyBorder="1" applyAlignment="1">
      <alignment horizontal="left" vertical="center" wrapText="1" indent="1"/>
    </xf>
    <xf numFmtId="0" fontId="2" fillId="13" borderId="0" xfId="9" applyFill="1"/>
    <xf numFmtId="0" fontId="47" fillId="16" borderId="11" xfId="9" applyFont="1" applyFill="1" applyBorder="1" applyAlignment="1">
      <alignment horizontal="center"/>
    </xf>
    <xf numFmtId="0" fontId="2" fillId="17" borderId="0" xfId="9" applyFill="1"/>
    <xf numFmtId="0" fontId="48" fillId="17" borderId="0" xfId="9" applyFont="1" applyFill="1"/>
    <xf numFmtId="0" fontId="3" fillId="17" borderId="0" xfId="9" applyFont="1" applyFill="1"/>
    <xf numFmtId="0" fontId="49" fillId="16" borderId="12" xfId="9" applyFont="1" applyFill="1" applyBorder="1" applyAlignment="1">
      <alignment horizontal="center" vertical="top" wrapText="1"/>
    </xf>
    <xf numFmtId="0" fontId="49" fillId="13" borderId="13" xfId="9" applyFont="1" applyFill="1" applyBorder="1" applyAlignment="1">
      <alignment horizontal="center" vertical="top" wrapText="1"/>
    </xf>
    <xf numFmtId="0" fontId="49" fillId="13" borderId="0" xfId="9" applyFont="1" applyFill="1" applyAlignment="1">
      <alignment horizontal="center" vertical="top" wrapText="1"/>
    </xf>
    <xf numFmtId="0" fontId="49" fillId="13" borderId="12" xfId="9" applyFont="1" applyFill="1" applyBorder="1" applyAlignment="1">
      <alignment horizontal="center" vertical="top" wrapText="1"/>
    </xf>
    <xf numFmtId="0" fontId="2" fillId="2" borderId="13" xfId="9" applyFill="1" applyBorder="1" applyAlignment="1">
      <alignment horizontal="center" vertical="center"/>
    </xf>
    <xf numFmtId="0" fontId="50" fillId="13" borderId="0" xfId="9" applyFont="1" applyFill="1"/>
    <xf numFmtId="0" fontId="2" fillId="13" borderId="12" xfId="9" applyFill="1" applyBorder="1"/>
    <xf numFmtId="0" fontId="3" fillId="13" borderId="0" xfId="9" applyFont="1" applyFill="1" applyAlignment="1">
      <alignment horizontal="center"/>
    </xf>
    <xf numFmtId="0" fontId="51" fillId="13" borderId="0" xfId="9" applyFont="1" applyFill="1"/>
    <xf numFmtId="0" fontId="5" fillId="13" borderId="0" xfId="9" applyFont="1" applyFill="1"/>
    <xf numFmtId="0" fontId="2" fillId="3" borderId="0" xfId="9" applyFill="1"/>
    <xf numFmtId="0" fontId="2" fillId="0" borderId="0" xfId="9"/>
    <xf numFmtId="0" fontId="2" fillId="16" borderId="14" xfId="9" applyFill="1" applyBorder="1" applyAlignment="1">
      <alignment horizontal="center"/>
    </xf>
    <xf numFmtId="0" fontId="50" fillId="17" borderId="0" xfId="9" applyFont="1" applyFill="1"/>
    <xf numFmtId="0" fontId="52" fillId="17" borderId="0" xfId="9" applyFont="1" applyFill="1"/>
    <xf numFmtId="0" fontId="52" fillId="0" borderId="0" xfId="9" applyFont="1"/>
    <xf numFmtId="0" fontId="2" fillId="16" borderId="13" xfId="9" applyFill="1" applyBorder="1" applyAlignment="1">
      <alignment horizontal="center"/>
    </xf>
    <xf numFmtId="0" fontId="2" fillId="16" borderId="0" xfId="9" applyFill="1" applyAlignment="1">
      <alignment horizontal="center"/>
    </xf>
    <xf numFmtId="0" fontId="53" fillId="17" borderId="0" xfId="9" applyFont="1" applyFill="1"/>
    <xf numFmtId="0" fontId="54" fillId="16" borderId="13" xfId="9" applyFont="1" applyFill="1" applyBorder="1" applyAlignment="1">
      <alignment horizontal="center"/>
    </xf>
    <xf numFmtId="0" fontId="54" fillId="16" borderId="0" xfId="9" applyFont="1" applyFill="1" applyAlignment="1">
      <alignment horizontal="center"/>
    </xf>
    <xf numFmtId="49" fontId="48" fillId="17" borderId="0" xfId="9" applyNumberFormat="1" applyFont="1" applyFill="1"/>
    <xf numFmtId="0" fontId="2" fillId="13" borderId="0" xfId="9" applyFill="1" applyAlignment="1">
      <alignment horizontal="center" vertical="center"/>
    </xf>
    <xf numFmtId="0" fontId="3" fillId="13" borderId="0" xfId="9" applyFont="1" applyFill="1"/>
    <xf numFmtId="0" fontId="2" fillId="13" borderId="15" xfId="9" applyFill="1" applyBorder="1"/>
    <xf numFmtId="166" fontId="3" fillId="13" borderId="0" xfId="9" applyNumberFormat="1" applyFont="1" applyFill="1" applyAlignment="1">
      <alignment horizontal="center"/>
    </xf>
    <xf numFmtId="166" fontId="2" fillId="13" borderId="0" xfId="9" applyNumberFormat="1" applyFill="1" applyAlignment="1">
      <alignment horizontal="center"/>
    </xf>
    <xf numFmtId="0" fontId="3" fillId="13" borderId="0" xfId="9" applyFont="1" applyFill="1" applyAlignment="1">
      <alignment horizontal="center" vertical="center"/>
    </xf>
    <xf numFmtId="0" fontId="4" fillId="13" borderId="0" xfId="9" applyFont="1" applyFill="1" applyAlignment="1">
      <alignment horizontal="center" vertical="center"/>
    </xf>
    <xf numFmtId="0" fontId="50" fillId="13" borderId="0" xfId="9" applyFont="1" applyFill="1" applyProtection="1">
      <protection locked="0"/>
    </xf>
    <xf numFmtId="0" fontId="6" fillId="2" borderId="13" xfId="9" applyFont="1" applyFill="1" applyBorder="1" applyAlignment="1">
      <alignment horizontal="center" vertical="center"/>
    </xf>
    <xf numFmtId="0" fontId="2" fillId="0" borderId="16" xfId="9" applyBorder="1" applyAlignment="1">
      <alignment wrapText="1"/>
    </xf>
    <xf numFmtId="0" fontId="6" fillId="13" borderId="0" xfId="9" applyFont="1" applyFill="1" applyAlignment="1">
      <alignment horizontal="center" vertical="center" wrapText="1"/>
    </xf>
    <xf numFmtId="0" fontId="6" fillId="0" borderId="0" xfId="9" applyFont="1" applyAlignment="1">
      <alignment horizontal="center" vertical="center"/>
    </xf>
    <xf numFmtId="169" fontId="3" fillId="13" borderId="8" xfId="9" applyNumberFormat="1" applyFont="1" applyFill="1" applyBorder="1" applyAlignment="1">
      <alignment wrapText="1"/>
    </xf>
    <xf numFmtId="0" fontId="2" fillId="13" borderId="15" xfId="9" applyFill="1" applyBorder="1" applyAlignment="1">
      <alignment wrapText="1"/>
    </xf>
    <xf numFmtId="0" fontId="2" fillId="13" borderId="0" xfId="9" applyFill="1" applyAlignment="1">
      <alignment wrapText="1"/>
    </xf>
    <xf numFmtId="0" fontId="3" fillId="13" borderId="0" xfId="9" applyFont="1" applyFill="1" applyAlignment="1">
      <alignment horizontal="center" vertical="center" wrapText="1"/>
    </xf>
    <xf numFmtId="0" fontId="2" fillId="13" borderId="0" xfId="9" applyFill="1" applyAlignment="1">
      <alignment horizontal="center" vertical="center" wrapText="1"/>
    </xf>
    <xf numFmtId="0" fontId="51" fillId="2" borderId="12" xfId="9" applyFont="1" applyFill="1" applyBorder="1"/>
    <xf numFmtId="0" fontId="6" fillId="13" borderId="0" xfId="9" applyFont="1" applyFill="1" applyAlignment="1">
      <alignment horizontal="center" vertical="center"/>
    </xf>
    <xf numFmtId="0" fontId="3" fillId="13" borderId="15" xfId="9" applyFont="1" applyFill="1" applyBorder="1"/>
    <xf numFmtId="0" fontId="55" fillId="13" borderId="0" xfId="9" applyFont="1" applyFill="1" applyAlignment="1">
      <alignment horizontal="center" vertical="center" wrapText="1"/>
    </xf>
    <xf numFmtId="0" fontId="6" fillId="13" borderId="0" xfId="9" applyFont="1" applyFill="1" applyAlignment="1">
      <alignment vertical="center" wrapText="1"/>
    </xf>
    <xf numFmtId="49" fontId="50" fillId="13" borderId="0" xfId="9" applyNumberFormat="1" applyFont="1" applyFill="1" applyAlignment="1">
      <alignment horizontal="left" vertical="center" wrapText="1"/>
    </xf>
    <xf numFmtId="0" fontId="51" fillId="13" borderId="12" xfId="9" applyFont="1" applyFill="1" applyBorder="1"/>
    <xf numFmtId="0" fontId="50" fillId="13" borderId="13" xfId="9" applyFont="1" applyFill="1" applyBorder="1" applyAlignment="1" applyProtection="1">
      <alignment horizontal="center" vertical="center" wrapText="1"/>
      <protection locked="0"/>
    </xf>
    <xf numFmtId="0" fontId="2" fillId="13" borderId="0" xfId="9" applyFill="1" applyAlignment="1" applyProtection="1">
      <alignment horizontal="center" vertical="center" wrapText="1"/>
      <protection locked="0"/>
    </xf>
    <xf numFmtId="0" fontId="2" fillId="13" borderId="7" xfId="9" applyFill="1" applyBorder="1" applyAlignment="1" applyProtection="1">
      <alignment horizontal="center" vertical="center" wrapText="1"/>
      <protection locked="0"/>
    </xf>
    <xf numFmtId="0" fontId="50" fillId="13" borderId="0" xfId="9" applyFont="1" applyFill="1" applyAlignment="1">
      <alignment wrapText="1"/>
    </xf>
    <xf numFmtId="0" fontId="2" fillId="13" borderId="12" xfId="9" applyFill="1" applyBorder="1" applyAlignment="1">
      <alignment wrapText="1"/>
    </xf>
    <xf numFmtId="0" fontId="5" fillId="2" borderId="13" xfId="9" applyFont="1" applyFill="1" applyBorder="1"/>
    <xf numFmtId="0" fontId="56" fillId="2" borderId="0" xfId="9" applyFont="1" applyFill="1"/>
    <xf numFmtId="0" fontId="5" fillId="2" borderId="12" xfId="9" applyFont="1" applyFill="1" applyBorder="1"/>
    <xf numFmtId="0" fontId="5" fillId="17" borderId="0" xfId="9" applyFont="1" applyFill="1"/>
    <xf numFmtId="0" fontId="57" fillId="17" borderId="0" xfId="9" applyFont="1" applyFill="1"/>
    <xf numFmtId="0" fontId="57" fillId="0" borderId="0" xfId="9" applyFont="1"/>
    <xf numFmtId="0" fontId="5" fillId="0" borderId="0" xfId="9" applyFont="1"/>
    <xf numFmtId="0" fontId="3" fillId="13" borderId="12" xfId="9" applyFont="1" applyFill="1" applyBorder="1" applyAlignment="1">
      <alignment horizontal="center"/>
    </xf>
    <xf numFmtId="0" fontId="2" fillId="2" borderId="7" xfId="9" applyFill="1" applyBorder="1"/>
    <xf numFmtId="0" fontId="6" fillId="2" borderId="17" xfId="9" applyFont="1" applyFill="1" applyBorder="1"/>
    <xf numFmtId="0" fontId="6" fillId="13" borderId="7" xfId="9" applyFont="1" applyFill="1" applyBorder="1"/>
    <xf numFmtId="0" fontId="6" fillId="2" borderId="18" xfId="9" applyFont="1" applyFill="1" applyBorder="1"/>
    <xf numFmtId="0" fontId="58" fillId="0" borderId="0" xfId="9" applyFont="1"/>
    <xf numFmtId="0" fontId="58" fillId="13" borderId="12" xfId="9" applyFont="1" applyFill="1" applyBorder="1"/>
    <xf numFmtId="0" fontId="51" fillId="13" borderId="16" xfId="9" applyFont="1" applyFill="1" applyBorder="1"/>
    <xf numFmtId="165" fontId="48" fillId="17" borderId="0" xfId="9" applyNumberFormat="1" applyFont="1" applyFill="1"/>
    <xf numFmtId="0" fontId="2" fillId="13" borderId="16" xfId="9" applyFill="1" applyBorder="1"/>
    <xf numFmtId="0" fontId="2" fillId="13" borderId="0" xfId="9" applyFill="1" applyAlignment="1">
      <alignment horizontal="center"/>
    </xf>
    <xf numFmtId="0" fontId="2" fillId="2" borderId="19" xfId="9" applyFill="1" applyBorder="1"/>
    <xf numFmtId="0" fontId="2" fillId="2" borderId="20" xfId="9" applyFill="1" applyBorder="1"/>
    <xf numFmtId="0" fontId="0" fillId="13" borderId="0" xfId="0" applyFill="1" applyAlignment="1">
      <alignment horizontal="center"/>
    </xf>
    <xf numFmtId="165" fontId="0" fillId="13" borderId="0" xfId="0" applyNumberFormat="1" applyFill="1" applyAlignment="1">
      <alignment horizontal="center" wrapText="1"/>
    </xf>
    <xf numFmtId="165" fontId="0" fillId="13" borderId="0" xfId="0" applyNumberFormat="1" applyFill="1" applyAlignment="1">
      <alignment wrapText="1"/>
    </xf>
    <xf numFmtId="0" fontId="0" fillId="13" borderId="0" xfId="0" applyFill="1" applyAlignment="1">
      <alignment wrapText="1"/>
    </xf>
    <xf numFmtId="0" fontId="59" fillId="13" borderId="0" xfId="0" applyFont="1" applyFill="1"/>
    <xf numFmtId="0" fontId="29" fillId="13" borderId="0" xfId="0" applyFont="1" applyFill="1"/>
    <xf numFmtId="0" fontId="3" fillId="2" borderId="21" xfId="0" applyFont="1" applyFill="1" applyBorder="1"/>
    <xf numFmtId="0" fontId="0" fillId="2" borderId="8" xfId="0" applyFill="1" applyBorder="1"/>
    <xf numFmtId="8" fontId="29" fillId="0" borderId="8" xfId="0" applyNumberFormat="1" applyFont="1" applyBorder="1" applyAlignment="1">
      <alignment horizontal="left" vertical="center" wrapText="1" indent="1"/>
    </xf>
    <xf numFmtId="8" fontId="40" fillId="9" borderId="6" xfId="0" applyNumberFormat="1" applyFont="1" applyFill="1" applyBorder="1" applyAlignment="1">
      <alignment horizontal="left" vertical="center" wrapText="1" indent="1"/>
    </xf>
    <xf numFmtId="170" fontId="29" fillId="0" borderId="9" xfId="0" applyNumberFormat="1" applyFont="1" applyBorder="1" applyAlignment="1">
      <alignment horizontal="left" vertical="center" wrapText="1" indent="1"/>
    </xf>
    <xf numFmtId="8" fontId="0" fillId="12" borderId="9" xfId="0" applyNumberFormat="1" applyFill="1" applyBorder="1" applyAlignment="1">
      <alignment horizontal="left" vertical="center" wrapText="1" indent="1"/>
    </xf>
    <xf numFmtId="6" fontId="60" fillId="9" borderId="1" xfId="0" applyNumberFormat="1" applyFont="1" applyFill="1" applyBorder="1" applyAlignment="1">
      <alignment horizontal="left" vertical="center" wrapText="1" indent="1"/>
    </xf>
    <xf numFmtId="165" fontId="50" fillId="17" borderId="0" xfId="9" applyNumberFormat="1" applyFont="1" applyFill="1"/>
    <xf numFmtId="0" fontId="61" fillId="17" borderId="0" xfId="9" applyFont="1" applyFill="1"/>
    <xf numFmtId="165" fontId="61" fillId="17" borderId="0" xfId="9" applyNumberFormat="1" applyFont="1" applyFill="1"/>
    <xf numFmtId="165" fontId="0" fillId="13" borderId="0" xfId="0" applyNumberFormat="1" applyFill="1"/>
    <xf numFmtId="171" fontId="29" fillId="0" borderId="8" xfId="0" applyNumberFormat="1" applyFont="1" applyBorder="1" applyAlignment="1">
      <alignment horizontal="left" vertical="center" wrapText="1" indent="1"/>
    </xf>
    <xf numFmtId="0" fontId="29" fillId="0" borderId="8" xfId="0" applyFont="1" applyBorder="1" applyAlignment="1">
      <alignment horizontal="left" vertical="center" wrapText="1" indent="1"/>
    </xf>
    <xf numFmtId="164" fontId="29" fillId="13" borderId="0" xfId="0" applyNumberFormat="1" applyFont="1" applyFill="1"/>
    <xf numFmtId="172" fontId="29" fillId="0" borderId="0" xfId="0" applyNumberFormat="1" applyFont="1" applyAlignment="1">
      <alignment horizontal="left" vertical="center" wrapText="1" indent="1"/>
    </xf>
    <xf numFmtId="4" fontId="0" fillId="13" borderId="0" xfId="0" applyNumberFormat="1" applyFill="1"/>
    <xf numFmtId="0" fontId="37" fillId="13" borderId="7" xfId="0" applyFont="1" applyFill="1" applyBorder="1" applyAlignment="1">
      <alignment horizontal="center"/>
    </xf>
    <xf numFmtId="3" fontId="0" fillId="13" borderId="0" xfId="0" applyNumberFormat="1" applyFill="1"/>
    <xf numFmtId="9" fontId="0" fillId="13" borderId="0" xfId="0" applyNumberFormat="1" applyFill="1"/>
    <xf numFmtId="164" fontId="0" fillId="13" borderId="0" xfId="0" applyNumberFormat="1" applyFill="1"/>
    <xf numFmtId="0" fontId="50" fillId="2" borderId="0" xfId="9" applyFont="1" applyFill="1"/>
    <xf numFmtId="0" fontId="62" fillId="14" borderId="0" xfId="9" applyFont="1" applyFill="1"/>
    <xf numFmtId="3" fontId="63" fillId="18" borderId="45" xfId="8" applyNumberFormat="1" applyFont="1" applyFill="1" applyAlignment="1" applyProtection="1">
      <alignment horizontal="center"/>
      <protection locked="0"/>
    </xf>
    <xf numFmtId="165" fontId="40" fillId="18" borderId="1" xfId="0" applyNumberFormat="1" applyFont="1" applyFill="1" applyBorder="1" applyAlignment="1">
      <alignment horizontal="left" vertical="center" wrapText="1" indent="1"/>
    </xf>
    <xf numFmtId="6" fontId="40" fillId="10" borderId="1" xfId="0" applyNumberFormat="1" applyFont="1" applyFill="1" applyBorder="1" applyAlignment="1" applyProtection="1">
      <alignment horizontal="left" vertical="center" wrapText="1" indent="1"/>
      <protection locked="0"/>
    </xf>
    <xf numFmtId="6" fontId="40" fillId="10" borderId="2" xfId="0" applyNumberFormat="1" applyFont="1" applyFill="1" applyBorder="1" applyAlignment="1" applyProtection="1">
      <alignment horizontal="left" vertical="center" wrapText="1" indent="1"/>
      <protection locked="0"/>
    </xf>
    <xf numFmtId="6" fontId="40" fillId="10" borderId="3" xfId="0" applyNumberFormat="1" applyFont="1" applyFill="1" applyBorder="1" applyAlignment="1" applyProtection="1">
      <alignment horizontal="left" vertical="center" wrapText="1" indent="1"/>
      <protection locked="0"/>
    </xf>
    <xf numFmtId="0" fontId="12" fillId="19" borderId="22" xfId="0" applyFont="1" applyFill="1" applyBorder="1" applyAlignment="1">
      <alignment vertical="center"/>
    </xf>
    <xf numFmtId="0" fontId="11" fillId="0" borderId="0" xfId="0" applyFont="1"/>
    <xf numFmtId="0" fontId="11" fillId="0" borderId="0" xfId="0" applyFont="1" applyAlignment="1">
      <alignment vertical="center"/>
    </xf>
    <xf numFmtId="168" fontId="2" fillId="2" borderId="0" xfId="9" applyNumberFormat="1" applyFill="1"/>
    <xf numFmtId="40" fontId="11" fillId="19" borderId="23" xfId="0" applyNumberFormat="1" applyFont="1" applyFill="1" applyBorder="1" applyAlignment="1">
      <alignment vertical="center"/>
    </xf>
    <xf numFmtId="0" fontId="33" fillId="0" borderId="0" xfId="6" applyAlignment="1" applyProtection="1">
      <alignment horizontal="center" wrapText="1"/>
    </xf>
    <xf numFmtId="0" fontId="33" fillId="0" borderId="0" xfId="6" applyAlignment="1">
      <alignment horizontal="center" wrapText="1"/>
    </xf>
    <xf numFmtId="0" fontId="50" fillId="14" borderId="13" xfId="9" applyFont="1" applyFill="1" applyBorder="1" applyAlignment="1" applyProtection="1">
      <alignment horizontal="center" vertical="center" wrapText="1"/>
      <protection locked="0"/>
    </xf>
    <xf numFmtId="0" fontId="50" fillId="14" borderId="0" xfId="9" applyFont="1" applyFill="1" applyAlignment="1" applyProtection="1">
      <alignment wrapText="1"/>
      <protection locked="0"/>
    </xf>
    <xf numFmtId="4" fontId="50" fillId="14" borderId="0" xfId="9" applyNumberFormat="1" applyFont="1" applyFill="1" applyAlignment="1" applyProtection="1">
      <alignment horizontal="center" wrapText="1"/>
      <protection locked="0"/>
    </xf>
    <xf numFmtId="0" fontId="50" fillId="14" borderId="0" xfId="9" applyFont="1" applyFill="1" applyAlignment="1">
      <alignment horizontal="center" wrapText="1"/>
    </xf>
    <xf numFmtId="166" fontId="33" fillId="13" borderId="0" xfId="6" applyNumberFormat="1" applyFill="1" applyBorder="1" applyAlignment="1" applyProtection="1">
      <alignment horizontal="center" wrapText="1"/>
    </xf>
    <xf numFmtId="0" fontId="33" fillId="0" borderId="0" xfId="6" applyBorder="1" applyAlignment="1">
      <alignment horizontal="center" wrapText="1"/>
    </xf>
    <xf numFmtId="49" fontId="3" fillId="20" borderId="0" xfId="9" applyNumberFormat="1" applyFont="1" applyFill="1" applyAlignment="1" applyProtection="1">
      <alignment horizontal="center" vertical="center" wrapText="1"/>
      <protection locked="0"/>
    </xf>
    <xf numFmtId="0" fontId="2" fillId="20" borderId="0" xfId="9" applyFill="1" applyAlignment="1" applyProtection="1">
      <alignment horizontal="center" vertical="center" wrapText="1"/>
      <protection locked="0"/>
    </xf>
    <xf numFmtId="168" fontId="51" fillId="2" borderId="0" xfId="9" applyNumberFormat="1" applyFont="1" applyFill="1"/>
    <xf numFmtId="0" fontId="31" fillId="0" borderId="0" xfId="10"/>
    <xf numFmtId="0" fontId="64" fillId="0" borderId="0" xfId="10" applyFont="1" applyAlignment="1">
      <alignment vertical="center"/>
    </xf>
    <xf numFmtId="0" fontId="65" fillId="0" borderId="0" xfId="10" applyFont="1" applyAlignment="1">
      <alignment vertical="center"/>
    </xf>
    <xf numFmtId="0" fontId="64" fillId="0" borderId="0" xfId="10" applyFont="1"/>
    <xf numFmtId="0" fontId="66" fillId="0" borderId="0" xfId="10" applyFont="1" applyAlignment="1">
      <alignment vertical="center"/>
    </xf>
    <xf numFmtId="0" fontId="67" fillId="0" borderId="0" xfId="10" applyFont="1" applyAlignment="1">
      <alignment vertical="center"/>
    </xf>
    <xf numFmtId="0" fontId="68" fillId="0" borderId="0" xfId="10" applyFont="1"/>
    <xf numFmtId="0" fontId="69" fillId="0" borderId="0" xfId="10" applyFont="1"/>
    <xf numFmtId="0" fontId="31" fillId="0" borderId="0" xfId="10" applyAlignment="1">
      <alignment horizontal="center"/>
    </xf>
    <xf numFmtId="0" fontId="69" fillId="13" borderId="0" xfId="10" applyFont="1" applyFill="1"/>
    <xf numFmtId="0" fontId="31" fillId="13" borderId="0" xfId="10" applyFill="1"/>
    <xf numFmtId="0" fontId="70" fillId="13" borderId="0" xfId="10" applyFont="1" applyFill="1" applyAlignment="1">
      <alignment vertical="center"/>
    </xf>
    <xf numFmtId="0" fontId="64" fillId="13" borderId="0" xfId="10" applyFont="1" applyFill="1" applyAlignment="1">
      <alignment vertical="center"/>
    </xf>
    <xf numFmtId="166" fontId="33" fillId="13" borderId="0" xfId="6" applyNumberFormat="1" applyFill="1" applyBorder="1" applyAlignment="1" applyProtection="1">
      <alignment horizontal="center"/>
    </xf>
    <xf numFmtId="0" fontId="55" fillId="13" borderId="0" xfId="9" applyFont="1" applyFill="1"/>
    <xf numFmtId="0" fontId="55" fillId="13" borderId="12" xfId="9" applyFont="1" applyFill="1" applyBorder="1"/>
    <xf numFmtId="0" fontId="50" fillId="13" borderId="13" xfId="9" applyFont="1" applyFill="1" applyBorder="1" applyAlignment="1">
      <alignment horizontal="center" vertical="center" wrapText="1"/>
    </xf>
    <xf numFmtId="0" fontId="2" fillId="13" borderId="7" xfId="9" applyFill="1" applyBorder="1" applyAlignment="1">
      <alignment horizontal="center" vertical="center" wrapText="1"/>
    </xf>
    <xf numFmtId="0" fontId="5" fillId="13" borderId="13" xfId="9" applyFont="1" applyFill="1" applyBorder="1"/>
    <xf numFmtId="0" fontId="56" fillId="13" borderId="0" xfId="9" applyFont="1" applyFill="1"/>
    <xf numFmtId="49" fontId="56" fillId="13" borderId="0" xfId="9" applyNumberFormat="1" applyFont="1" applyFill="1" applyAlignment="1">
      <alignment horizontal="center" vertical="center"/>
    </xf>
    <xf numFmtId="0" fontId="5" fillId="13" borderId="12" xfId="9" applyFont="1" applyFill="1" applyBorder="1"/>
    <xf numFmtId="0" fontId="50" fillId="13" borderId="13" xfId="9" applyFont="1" applyFill="1" applyBorder="1"/>
    <xf numFmtId="0" fontId="3" fillId="13" borderId="13" xfId="9" applyFont="1" applyFill="1" applyBorder="1"/>
    <xf numFmtId="0" fontId="2" fillId="13" borderId="13" xfId="9" applyFill="1" applyBorder="1"/>
    <xf numFmtId="49" fontId="2" fillId="14" borderId="0" xfId="9" applyNumberFormat="1" applyFill="1"/>
    <xf numFmtId="0" fontId="2" fillId="13" borderId="12" xfId="9" applyFill="1" applyBorder="1" applyAlignment="1">
      <alignment horizontal="center"/>
    </xf>
    <xf numFmtId="0" fontId="51" fillId="13" borderId="20" xfId="9" applyFont="1" applyFill="1" applyBorder="1"/>
    <xf numFmtId="0" fontId="2" fillId="13" borderId="24" xfId="9" applyFill="1" applyBorder="1"/>
    <xf numFmtId="4" fontId="50" fillId="13" borderId="0" xfId="9" applyNumberFormat="1" applyFont="1" applyFill="1" applyAlignment="1">
      <alignment horizontal="center" wrapText="1"/>
    </xf>
    <xf numFmtId="0" fontId="50" fillId="13" borderId="0" xfId="9" applyFont="1" applyFill="1" applyAlignment="1">
      <alignment horizontal="center" wrapText="1"/>
    </xf>
    <xf numFmtId="0" fontId="33" fillId="13" borderId="0" xfId="6" applyFill="1" applyBorder="1" applyAlignment="1" applyProtection="1">
      <alignment horizontal="center" wrapText="1"/>
    </xf>
    <xf numFmtId="49" fontId="3" fillId="13" borderId="0" xfId="9" applyNumberFormat="1" applyFont="1" applyFill="1" applyAlignment="1">
      <alignment horizontal="center" vertical="center" wrapText="1"/>
    </xf>
    <xf numFmtId="0" fontId="50" fillId="13" borderId="13" xfId="9" applyFont="1" applyFill="1" applyBorder="1" applyAlignment="1">
      <alignment horizontal="center" vertical="center"/>
    </xf>
    <xf numFmtId="4" fontId="50" fillId="13" borderId="0" xfId="9" applyNumberFormat="1" applyFont="1" applyFill="1" applyAlignment="1">
      <alignment horizontal="center"/>
    </xf>
    <xf numFmtId="0" fontId="50" fillId="13" borderId="0" xfId="9" applyFont="1" applyFill="1" applyAlignment="1">
      <alignment horizontal="center"/>
    </xf>
    <xf numFmtId="0" fontId="33" fillId="13" borderId="0" xfId="6" applyFill="1" applyBorder="1" applyAlignment="1" applyProtection="1">
      <alignment horizontal="center"/>
    </xf>
    <xf numFmtId="49" fontId="3" fillId="13" borderId="0" xfId="9" applyNumberFormat="1" applyFont="1" applyFill="1" applyAlignment="1">
      <alignment horizontal="center" vertical="center"/>
    </xf>
    <xf numFmtId="0" fontId="2" fillId="21" borderId="0" xfId="9" applyFill="1"/>
    <xf numFmtId="0" fontId="11" fillId="13" borderId="0" xfId="0" applyFont="1" applyFill="1"/>
    <xf numFmtId="0" fontId="69" fillId="13" borderId="0" xfId="10" applyFont="1" applyFill="1" applyAlignment="1">
      <alignment horizontal="center"/>
    </xf>
    <xf numFmtId="0" fontId="71" fillId="13" borderId="0" xfId="10" applyFont="1" applyFill="1" applyAlignment="1">
      <alignment vertical="center"/>
    </xf>
    <xf numFmtId="0" fontId="65" fillId="13" borderId="0" xfId="10" applyFont="1" applyFill="1" applyAlignment="1">
      <alignment vertical="center"/>
    </xf>
    <xf numFmtId="0" fontId="70" fillId="13" borderId="0" xfId="10" applyFont="1" applyFill="1"/>
    <xf numFmtId="0" fontId="64" fillId="13" borderId="0" xfId="10" applyFont="1" applyFill="1"/>
    <xf numFmtId="0" fontId="72" fillId="13" borderId="0" xfId="10" applyFont="1" applyFill="1" applyAlignment="1">
      <alignment vertical="center"/>
    </xf>
    <xf numFmtId="0" fontId="66" fillId="13" borderId="0" xfId="10" applyFont="1" applyFill="1" applyAlignment="1">
      <alignment vertical="center"/>
    </xf>
    <xf numFmtId="0" fontId="73" fillId="13" borderId="0" xfId="10" applyFont="1" applyFill="1" applyAlignment="1">
      <alignment vertical="center"/>
    </xf>
    <xf numFmtId="0" fontId="67" fillId="13" borderId="0" xfId="10" applyFont="1" applyFill="1" applyAlignment="1">
      <alignment vertical="center"/>
    </xf>
    <xf numFmtId="0" fontId="74" fillId="13" borderId="0" xfId="10" applyFont="1" applyFill="1"/>
    <xf numFmtId="0" fontId="68" fillId="13" borderId="0" xfId="10" applyFont="1" applyFill="1"/>
    <xf numFmtId="168" fontId="31" fillId="13" borderId="0" xfId="10" applyNumberFormat="1" applyFill="1" applyAlignment="1">
      <alignment horizontal="right" vertical="center"/>
    </xf>
    <xf numFmtId="168" fontId="31" fillId="0" borderId="0" xfId="10" applyNumberFormat="1" applyAlignment="1">
      <alignment horizontal="right" vertical="center"/>
    </xf>
    <xf numFmtId="0" fontId="11" fillId="13" borderId="0" xfId="0" applyFont="1" applyFill="1" applyAlignment="1">
      <alignment vertical="top"/>
    </xf>
    <xf numFmtId="168" fontId="17" fillId="13" borderId="0" xfId="0" applyNumberFormat="1" applyFont="1" applyFill="1" applyAlignment="1">
      <alignment horizontal="right" vertical="center"/>
    </xf>
    <xf numFmtId="0" fontId="11" fillId="13" borderId="0" xfId="0" applyFont="1" applyFill="1" applyAlignment="1">
      <alignment vertical="center"/>
    </xf>
    <xf numFmtId="0" fontId="15" fillId="13" borderId="0" xfId="0" applyFont="1" applyFill="1" applyAlignment="1">
      <alignment vertical="center"/>
    </xf>
    <xf numFmtId="0" fontId="14" fillId="13" borderId="0" xfId="0" applyFont="1" applyFill="1" applyAlignment="1">
      <alignment vertical="center"/>
    </xf>
    <xf numFmtId="0" fontId="13" fillId="13" borderId="0" xfId="0" applyFont="1" applyFill="1"/>
    <xf numFmtId="0" fontId="75" fillId="13" borderId="0" xfId="10" applyFont="1" applyFill="1"/>
    <xf numFmtId="0" fontId="41" fillId="13" borderId="0" xfId="10" applyFont="1" applyFill="1"/>
    <xf numFmtId="0" fontId="41" fillId="0" borderId="0" xfId="10" applyFont="1"/>
    <xf numFmtId="0" fontId="76" fillId="13" borderId="0" xfId="10" applyFont="1" applyFill="1"/>
    <xf numFmtId="0" fontId="77" fillId="13" borderId="0" xfId="10" applyFont="1" applyFill="1"/>
    <xf numFmtId="0" fontId="77" fillId="0" borderId="0" xfId="10" applyFont="1"/>
    <xf numFmtId="0" fontId="74" fillId="13" borderId="0" xfId="10" applyFont="1" applyFill="1" applyAlignment="1">
      <alignment vertical="center"/>
    </xf>
    <xf numFmtId="0" fontId="68" fillId="13" borderId="0" xfId="10" applyFont="1" applyFill="1" applyAlignment="1">
      <alignment vertical="center"/>
    </xf>
    <xf numFmtId="0" fontId="68" fillId="0" borderId="0" xfId="10" applyFont="1" applyAlignment="1">
      <alignment vertical="center"/>
    </xf>
    <xf numFmtId="0" fontId="72" fillId="13" borderId="0" xfId="10" applyFont="1" applyFill="1"/>
    <xf numFmtId="0" fontId="66" fillId="13" borderId="0" xfId="10" applyFont="1" applyFill="1"/>
    <xf numFmtId="0" fontId="66" fillId="0" borderId="0" xfId="10" applyFont="1"/>
    <xf numFmtId="0" fontId="12" fillId="13" borderId="0" xfId="0" applyFont="1" applyFill="1" applyAlignment="1">
      <alignment vertical="center"/>
    </xf>
    <xf numFmtId="1" fontId="17" fillId="13" borderId="0" xfId="0" applyNumberFormat="1" applyFont="1" applyFill="1" applyAlignment="1">
      <alignment horizontal="center" vertical="center"/>
    </xf>
    <xf numFmtId="0" fontId="78" fillId="13" borderId="0" xfId="10" applyFont="1" applyFill="1"/>
    <xf numFmtId="0" fontId="79" fillId="13" borderId="0" xfId="10" applyFont="1" applyFill="1"/>
    <xf numFmtId="0" fontId="78" fillId="0" borderId="0" xfId="10" applyFont="1"/>
    <xf numFmtId="168" fontId="51" fillId="13" borderId="0" xfId="9" applyNumberFormat="1" applyFont="1" applyFill="1"/>
    <xf numFmtId="168" fontId="51" fillId="13" borderId="0" xfId="9" applyNumberFormat="1" applyFont="1" applyFill="1" applyAlignment="1">
      <alignment horizontal="center"/>
    </xf>
    <xf numFmtId="168" fontId="51" fillId="13" borderId="20" xfId="9" applyNumberFormat="1" applyFont="1" applyFill="1" applyBorder="1"/>
    <xf numFmtId="0" fontId="80" fillId="13" borderId="0" xfId="10" applyFont="1" applyFill="1"/>
    <xf numFmtId="0" fontId="81" fillId="13" borderId="0" xfId="10" applyFont="1" applyFill="1"/>
    <xf numFmtId="0" fontId="81" fillId="0" borderId="0" xfId="10" applyFont="1"/>
    <xf numFmtId="0" fontId="47" fillId="16" borderId="25" xfId="9" applyFont="1" applyFill="1" applyBorder="1" applyAlignment="1">
      <alignment horizontal="center" wrapText="1"/>
    </xf>
    <xf numFmtId="0" fontId="47" fillId="16" borderId="12" xfId="9" applyFont="1" applyFill="1" applyBorder="1" applyAlignment="1">
      <alignment horizontal="center" wrapText="1"/>
    </xf>
    <xf numFmtId="0" fontId="0" fillId="16" borderId="0" xfId="0" applyFill="1" applyAlignment="1">
      <alignment wrapText="1"/>
    </xf>
    <xf numFmtId="10" fontId="21" fillId="22" borderId="26" xfId="9" applyNumberFormat="1" applyFont="1" applyFill="1" applyBorder="1" applyAlignment="1">
      <alignment horizontal="center" vertical="center" wrapText="1"/>
    </xf>
    <xf numFmtId="0" fontId="51" fillId="2" borderId="0" xfId="9" applyFont="1" applyFill="1"/>
    <xf numFmtId="0" fontId="82" fillId="0" borderId="0" xfId="0" applyFont="1"/>
    <xf numFmtId="168" fontId="2" fillId="23" borderId="1" xfId="9" applyNumberFormat="1" applyFill="1" applyBorder="1" applyAlignment="1">
      <alignment wrapText="1"/>
    </xf>
    <xf numFmtId="168" fontId="2" fillId="24" borderId="1" xfId="9" applyNumberFormat="1" applyFill="1" applyBorder="1" applyAlignment="1">
      <alignment wrapText="1"/>
    </xf>
    <xf numFmtId="168" fontId="2" fillId="9" borderId="1" xfId="9" applyNumberFormat="1" applyFill="1" applyBorder="1" applyAlignment="1">
      <alignment wrapText="1"/>
    </xf>
    <xf numFmtId="0" fontId="11" fillId="13" borderId="0" xfId="0" applyFont="1" applyFill="1" applyAlignment="1">
      <alignment horizontal="left"/>
    </xf>
    <xf numFmtId="168" fontId="19" fillId="13" borderId="0" xfId="0" applyNumberFormat="1" applyFont="1" applyFill="1" applyAlignment="1">
      <alignment horizontal="right" vertical="center"/>
    </xf>
    <xf numFmtId="0" fontId="19" fillId="13" borderId="0" xfId="0" applyFont="1" applyFill="1" applyAlignment="1">
      <alignment horizontal="left" vertical="center"/>
    </xf>
    <xf numFmtId="0" fontId="15" fillId="13" borderId="0" xfId="0" applyFont="1" applyFill="1" applyAlignment="1">
      <alignment vertical="top"/>
    </xf>
    <xf numFmtId="0" fontId="17" fillId="13" borderId="0" xfId="0" applyFont="1" applyFill="1"/>
    <xf numFmtId="0" fontId="17" fillId="13" borderId="0" xfId="0" applyFont="1" applyFill="1" applyAlignment="1">
      <alignment vertical="top"/>
    </xf>
    <xf numFmtId="0" fontId="18" fillId="13" borderId="0" xfId="0" applyFont="1" applyFill="1" applyAlignment="1">
      <alignment vertical="center"/>
    </xf>
    <xf numFmtId="0" fontId="17" fillId="13" borderId="0" xfId="0" applyFont="1" applyFill="1" applyAlignment="1">
      <alignment vertical="center"/>
    </xf>
    <xf numFmtId="0" fontId="24" fillId="13" borderId="0" xfId="0" applyFont="1" applyFill="1" applyAlignment="1">
      <alignment vertical="center"/>
    </xf>
    <xf numFmtId="0" fontId="17" fillId="13" borderId="0" xfId="0" applyFont="1" applyFill="1" applyAlignment="1">
      <alignment horizontal="left"/>
    </xf>
    <xf numFmtId="0" fontId="20" fillId="13" borderId="0" xfId="0" applyFont="1" applyFill="1"/>
    <xf numFmtId="0" fontId="23" fillId="13" borderId="0" xfId="0" applyFont="1" applyFill="1" applyAlignment="1">
      <alignment horizontal="center" vertical="center" wrapText="1"/>
    </xf>
    <xf numFmtId="0" fontId="83" fillId="0" borderId="0" xfId="0" applyFont="1" applyAlignment="1">
      <alignment horizontal="center" wrapText="1"/>
    </xf>
    <xf numFmtId="0" fontId="82" fillId="13" borderId="0" xfId="0" applyFont="1" applyFill="1" applyAlignment="1">
      <alignment horizontal="left" vertical="center" wrapText="1"/>
    </xf>
    <xf numFmtId="0" fontId="44" fillId="13" borderId="0" xfId="0" applyFont="1" applyFill="1" applyAlignment="1">
      <alignment horizontal="left" vertical="center" wrapText="1"/>
    </xf>
    <xf numFmtId="168" fontId="17" fillId="13" borderId="0" xfId="0" applyNumberFormat="1" applyFont="1" applyFill="1" applyAlignment="1">
      <alignment vertical="center"/>
    </xf>
    <xf numFmtId="0" fontId="26" fillId="13" borderId="0" xfId="0" applyFont="1" applyFill="1" applyAlignment="1">
      <alignment vertical="center"/>
    </xf>
    <xf numFmtId="0" fontId="26" fillId="13" borderId="0" xfId="0" applyFont="1" applyFill="1" applyAlignment="1">
      <alignment horizontal="left" vertical="center"/>
    </xf>
    <xf numFmtId="168" fontId="26" fillId="13" borderId="0" xfId="0" applyNumberFormat="1" applyFont="1" applyFill="1" applyAlignment="1">
      <alignment vertical="center"/>
    </xf>
    <xf numFmtId="49" fontId="1" fillId="13" borderId="0" xfId="0" applyNumberFormat="1" applyFont="1" applyFill="1" applyAlignment="1">
      <alignment horizontal="center" vertical="center"/>
    </xf>
    <xf numFmtId="168" fontId="7" fillId="13" borderId="0" xfId="0" applyNumberFormat="1" applyFont="1" applyFill="1" applyAlignment="1">
      <alignment vertical="center"/>
    </xf>
    <xf numFmtId="0" fontId="1" fillId="13" borderId="0" xfId="0" applyFont="1" applyFill="1" applyAlignment="1">
      <alignment horizontal="left" vertical="center"/>
    </xf>
    <xf numFmtId="0" fontId="26" fillId="13" borderId="0" xfId="0" applyFont="1" applyFill="1" applyAlignment="1">
      <alignment horizontal="right" vertical="center"/>
    </xf>
    <xf numFmtId="168" fontId="4" fillId="13" borderId="0" xfId="0" applyNumberFormat="1" applyFont="1" applyFill="1" applyAlignment="1">
      <alignment vertical="center"/>
    </xf>
    <xf numFmtId="0" fontId="26" fillId="0" borderId="0" xfId="0" applyFont="1" applyAlignment="1">
      <alignment horizontal="right" vertical="center"/>
    </xf>
    <xf numFmtId="0" fontId="1" fillId="13" borderId="0" xfId="0" applyFont="1" applyFill="1" applyAlignment="1">
      <alignment horizontal="center" vertical="center"/>
    </xf>
    <xf numFmtId="0" fontId="84" fillId="13" borderId="0" xfId="0" applyFont="1" applyFill="1" applyAlignment="1">
      <alignment horizontal="left" vertical="center"/>
    </xf>
    <xf numFmtId="168" fontId="84" fillId="13" borderId="0" xfId="0" applyNumberFormat="1" applyFont="1" applyFill="1" applyAlignment="1">
      <alignment horizontal="right" vertical="center"/>
    </xf>
    <xf numFmtId="168" fontId="44" fillId="13" borderId="0" xfId="0" applyNumberFormat="1" applyFont="1" applyFill="1" applyAlignment="1">
      <alignment vertical="center" wrapText="1"/>
    </xf>
    <xf numFmtId="0" fontId="4" fillId="13" borderId="0" xfId="0" applyFont="1" applyFill="1"/>
    <xf numFmtId="0" fontId="4" fillId="13" borderId="0" xfId="0" applyFont="1" applyFill="1" applyAlignment="1">
      <alignment horizontal="center" vertical="top"/>
    </xf>
    <xf numFmtId="1" fontId="4" fillId="13" borderId="0" xfId="0" applyNumberFormat="1" applyFont="1" applyFill="1" applyAlignment="1">
      <alignment horizontal="center" vertical="center"/>
    </xf>
    <xf numFmtId="168" fontId="4" fillId="13" borderId="0" xfId="0" applyNumberFormat="1" applyFont="1" applyFill="1" applyAlignment="1">
      <alignment horizontal="right" vertical="center"/>
    </xf>
    <xf numFmtId="168" fontId="85" fillId="13" borderId="0" xfId="0" applyNumberFormat="1" applyFont="1" applyFill="1" applyAlignment="1">
      <alignment vertical="center"/>
    </xf>
    <xf numFmtId="168" fontId="4" fillId="0" borderId="0" xfId="0" applyNumberFormat="1" applyFont="1" applyAlignment="1">
      <alignment vertical="center"/>
    </xf>
    <xf numFmtId="0" fontId="4" fillId="13" borderId="0" xfId="0" applyFont="1" applyFill="1" applyAlignment="1">
      <alignment horizontal="right" vertical="center"/>
    </xf>
    <xf numFmtId="0" fontId="7" fillId="13" borderId="0" xfId="0" applyFont="1" applyFill="1" applyAlignment="1">
      <alignment horizontal="left" vertical="center"/>
    </xf>
    <xf numFmtId="0" fontId="7" fillId="13" borderId="0" xfId="0" applyFont="1" applyFill="1" applyAlignment="1">
      <alignment horizontal="right" vertical="center"/>
    </xf>
    <xf numFmtId="1" fontId="7" fillId="13" borderId="0" xfId="0" applyNumberFormat="1" applyFont="1" applyFill="1" applyAlignment="1">
      <alignment horizontal="center" vertical="center"/>
    </xf>
    <xf numFmtId="168" fontId="7" fillId="13" borderId="0" xfId="0" applyNumberFormat="1" applyFont="1" applyFill="1" applyAlignment="1">
      <alignment horizontal="right" vertical="center"/>
    </xf>
    <xf numFmtId="0" fontId="7" fillId="13" borderId="0" xfId="0" applyFont="1" applyFill="1" applyAlignment="1">
      <alignment horizontal="left" vertical="center" wrapText="1"/>
    </xf>
    <xf numFmtId="168" fontId="7" fillId="13" borderId="0" xfId="0" applyNumberFormat="1" applyFont="1" applyFill="1" applyAlignment="1">
      <alignment horizontal="right" vertical="center" wrapText="1"/>
    </xf>
    <xf numFmtId="1" fontId="44" fillId="13" borderId="0" xfId="0" applyNumberFormat="1" applyFont="1" applyFill="1" applyAlignment="1">
      <alignment horizontal="center" vertical="center" wrapText="1"/>
    </xf>
    <xf numFmtId="168" fontId="44" fillId="13" borderId="0" xfId="0" applyNumberFormat="1" applyFont="1" applyFill="1" applyAlignment="1">
      <alignment horizontal="right" vertical="center" wrapText="1"/>
    </xf>
    <xf numFmtId="1" fontId="84" fillId="13" borderId="0" xfId="0" applyNumberFormat="1" applyFont="1" applyFill="1" applyAlignment="1">
      <alignment horizontal="center" vertical="center"/>
    </xf>
    <xf numFmtId="168" fontId="86" fillId="13" borderId="0" xfId="0" applyNumberFormat="1" applyFont="1" applyFill="1" applyAlignment="1">
      <alignment vertical="center" wrapText="1"/>
    </xf>
    <xf numFmtId="49" fontId="7" fillId="13" borderId="0" xfId="0" applyNumberFormat="1" applyFont="1" applyFill="1" applyAlignment="1">
      <alignment vertical="center" wrapText="1"/>
    </xf>
    <xf numFmtId="0" fontId="86" fillId="13" borderId="0" xfId="0" applyFont="1" applyFill="1" applyAlignment="1">
      <alignment vertical="center" wrapText="1"/>
    </xf>
    <xf numFmtId="1" fontId="86" fillId="13" borderId="0" xfId="0" applyNumberFormat="1" applyFont="1" applyFill="1" applyAlignment="1">
      <alignment horizontal="center" vertical="center" wrapText="1"/>
    </xf>
    <xf numFmtId="168" fontId="86" fillId="13" borderId="0" xfId="0" applyNumberFormat="1" applyFont="1" applyFill="1" applyAlignment="1">
      <alignment horizontal="right" vertical="center" wrapText="1"/>
    </xf>
    <xf numFmtId="0" fontId="4" fillId="13" borderId="0" xfId="0" applyFont="1" applyFill="1" applyAlignment="1">
      <alignment horizontal="center"/>
    </xf>
    <xf numFmtId="14" fontId="4" fillId="13" borderId="0" xfId="0" applyNumberFormat="1" applyFont="1" applyFill="1" applyAlignment="1">
      <alignment horizontal="right" vertical="center"/>
    </xf>
    <xf numFmtId="168" fontId="4" fillId="13" borderId="15" xfId="0" applyNumberFormat="1" applyFont="1" applyFill="1" applyBorder="1" applyAlignment="1">
      <alignment horizontal="right" vertical="center"/>
    </xf>
    <xf numFmtId="43" fontId="1" fillId="0" borderId="0" xfId="1" applyFont="1" applyAlignment="1">
      <alignment vertical="center"/>
    </xf>
    <xf numFmtId="49" fontId="1" fillId="0" borderId="0" xfId="0" applyNumberFormat="1" applyFont="1" applyAlignment="1">
      <alignment horizontal="center" vertical="center"/>
    </xf>
    <xf numFmtId="0" fontId="1" fillId="2" borderId="0" xfId="9" applyFont="1" applyFill="1"/>
    <xf numFmtId="0" fontId="1" fillId="13" borderId="0" xfId="9" applyFont="1" applyFill="1"/>
    <xf numFmtId="0" fontId="26" fillId="0" borderId="0" xfId="0" applyFont="1" applyAlignment="1">
      <alignment vertical="center"/>
    </xf>
    <xf numFmtId="44" fontId="26" fillId="0" borderId="15" xfId="1" applyNumberFormat="1" applyFont="1" applyBorder="1" applyAlignment="1">
      <alignment vertical="center"/>
    </xf>
    <xf numFmtId="0" fontId="27" fillId="13" borderId="0" xfId="0" applyFont="1" applyFill="1" applyAlignment="1">
      <alignment vertical="center"/>
    </xf>
    <xf numFmtId="168" fontId="27" fillId="13" borderId="0" xfId="0" applyNumberFormat="1" applyFont="1" applyFill="1" applyAlignment="1">
      <alignment vertical="center"/>
    </xf>
    <xf numFmtId="0" fontId="60" fillId="0" borderId="0" xfId="0" applyFont="1" applyAlignment="1">
      <alignment vertical="center" wrapText="1"/>
    </xf>
    <xf numFmtId="175" fontId="26" fillId="13" borderId="0" xfId="0" applyNumberFormat="1" applyFont="1" applyFill="1" applyAlignment="1">
      <alignment vertical="center" wrapText="1"/>
    </xf>
    <xf numFmtId="0" fontId="44" fillId="13" borderId="0" xfId="10" applyFont="1" applyFill="1" applyAlignment="1">
      <alignment horizontal="left" vertical="center" wrapText="1"/>
    </xf>
    <xf numFmtId="168" fontId="44" fillId="13" borderId="0" xfId="10" applyNumberFormat="1" applyFont="1" applyFill="1" applyAlignment="1">
      <alignment horizontal="right" vertical="center" wrapText="1"/>
    </xf>
    <xf numFmtId="0" fontId="86" fillId="13" borderId="0" xfId="3" applyFont="1" applyFill="1" applyBorder="1" applyAlignment="1">
      <alignment horizontal="left" vertical="center" wrapText="1"/>
    </xf>
    <xf numFmtId="0" fontId="86" fillId="13" borderId="0" xfId="3" applyNumberFormat="1" applyFont="1" applyFill="1" applyBorder="1" applyAlignment="1">
      <alignment horizontal="right" vertical="center"/>
    </xf>
    <xf numFmtId="168" fontId="86" fillId="13" borderId="0" xfId="3" applyNumberFormat="1" applyFont="1" applyFill="1" applyBorder="1" applyAlignment="1">
      <alignment horizontal="right" vertical="center"/>
    </xf>
    <xf numFmtId="0" fontId="86" fillId="13" borderId="0" xfId="10" applyFont="1" applyFill="1" applyAlignment="1" applyProtection="1">
      <alignment horizontal="left" vertical="center"/>
      <protection locked="0"/>
    </xf>
    <xf numFmtId="168" fontId="86" fillId="13" borderId="0" xfId="10" applyNumberFormat="1" applyFont="1" applyFill="1" applyAlignment="1" applyProtection="1">
      <alignment horizontal="right" vertical="center"/>
      <protection locked="0"/>
    </xf>
    <xf numFmtId="0" fontId="86" fillId="13" borderId="0" xfId="10" applyFont="1" applyFill="1" applyAlignment="1">
      <alignment horizontal="left" vertical="center" wrapText="1"/>
    </xf>
    <xf numFmtId="0" fontId="86" fillId="13" borderId="0" xfId="10" applyFont="1" applyFill="1" applyAlignment="1">
      <alignment horizontal="right" vertical="center"/>
    </xf>
    <xf numFmtId="168" fontId="86" fillId="13" borderId="0" xfId="10" applyNumberFormat="1" applyFont="1" applyFill="1" applyAlignment="1">
      <alignment horizontal="right" vertical="center"/>
    </xf>
    <xf numFmtId="43" fontId="86" fillId="13" borderId="0" xfId="0" applyNumberFormat="1" applyFont="1" applyFill="1" applyAlignment="1">
      <alignment horizontal="center" vertical="center"/>
    </xf>
    <xf numFmtId="168" fontId="86" fillId="13" borderId="0" xfId="0" applyNumberFormat="1" applyFont="1" applyFill="1" applyAlignment="1">
      <alignment horizontal="right" vertical="center"/>
    </xf>
    <xf numFmtId="168" fontId="44" fillId="13" borderId="0" xfId="3" applyNumberFormat="1" applyFont="1" applyFill="1" applyBorder="1" applyAlignment="1">
      <alignment horizontal="right" vertical="center"/>
    </xf>
    <xf numFmtId="0" fontId="86" fillId="13" borderId="0" xfId="10" applyFont="1" applyFill="1" applyAlignment="1">
      <alignment horizontal="center" vertical="center"/>
    </xf>
    <xf numFmtId="0" fontId="86" fillId="13" borderId="0" xfId="4" applyFont="1" applyFill="1" applyBorder="1" applyAlignment="1">
      <alignment vertical="center" wrapText="1"/>
    </xf>
    <xf numFmtId="0" fontId="86" fillId="13" borderId="0" xfId="4" applyNumberFormat="1" applyFont="1" applyFill="1" applyBorder="1" applyAlignment="1">
      <alignment horizontal="right" vertical="center"/>
    </xf>
    <xf numFmtId="168" fontId="86" fillId="13" borderId="0" xfId="4" applyNumberFormat="1" applyFont="1" applyFill="1" applyBorder="1" applyAlignment="1">
      <alignment horizontal="right" vertical="center"/>
    </xf>
    <xf numFmtId="0" fontId="44" fillId="13" borderId="0" xfId="10" applyFont="1" applyFill="1" applyAlignment="1">
      <alignment horizontal="right" vertical="center"/>
    </xf>
    <xf numFmtId="43" fontId="44" fillId="13" borderId="0" xfId="10" applyNumberFormat="1" applyFont="1" applyFill="1" applyAlignment="1">
      <alignment horizontal="center" vertical="center"/>
    </xf>
    <xf numFmtId="168" fontId="87" fillId="13" borderId="0" xfId="10" applyNumberFormat="1" applyFont="1" applyFill="1" applyAlignment="1">
      <alignment horizontal="right" vertical="center"/>
    </xf>
    <xf numFmtId="0" fontId="86" fillId="13" borderId="15" xfId="10" applyFont="1" applyFill="1" applyBorder="1" applyAlignment="1">
      <alignment horizontal="center"/>
    </xf>
    <xf numFmtId="0" fontId="86" fillId="0" borderId="0" xfId="10" applyFont="1" applyAlignment="1">
      <alignment horizontal="center"/>
    </xf>
    <xf numFmtId="168" fontId="86" fillId="13" borderId="15" xfId="10" applyNumberFormat="1" applyFont="1" applyFill="1" applyBorder="1" applyAlignment="1">
      <alignment horizontal="right" vertical="center"/>
    </xf>
    <xf numFmtId="0" fontId="86" fillId="0" borderId="0" xfId="10" applyFont="1"/>
    <xf numFmtId="168" fontId="86" fillId="0" borderId="0" xfId="10" applyNumberFormat="1" applyFont="1" applyAlignment="1">
      <alignment horizontal="right" vertical="center"/>
    </xf>
    <xf numFmtId="43" fontId="86" fillId="13" borderId="0" xfId="3" applyNumberFormat="1" applyFont="1" applyFill="1" applyBorder="1"/>
    <xf numFmtId="0" fontId="86" fillId="13" borderId="0" xfId="10" applyFont="1" applyFill="1"/>
    <xf numFmtId="0" fontId="44" fillId="13" borderId="0" xfId="5" applyFont="1" applyFill="1" applyBorder="1" applyAlignment="1">
      <alignment horizontal="left" vertical="center" wrapText="1"/>
    </xf>
    <xf numFmtId="43" fontId="44" fillId="13" borderId="0" xfId="5" applyNumberFormat="1" applyFont="1" applyFill="1" applyBorder="1" applyAlignment="1">
      <alignment horizontal="center" vertical="center"/>
    </xf>
    <xf numFmtId="168" fontId="44" fillId="13" borderId="0" xfId="5" applyNumberFormat="1" applyFont="1" applyFill="1" applyBorder="1" applyAlignment="1">
      <alignment horizontal="right" vertical="center"/>
    </xf>
    <xf numFmtId="0" fontId="88" fillId="13" borderId="0" xfId="10" applyFont="1" applyFill="1" applyAlignment="1">
      <alignment horizontal="center"/>
    </xf>
    <xf numFmtId="168" fontId="88" fillId="13" borderId="0" xfId="10" applyNumberFormat="1" applyFont="1" applyFill="1" applyAlignment="1">
      <alignment horizontal="right" vertical="center"/>
    </xf>
    <xf numFmtId="168" fontId="86" fillId="13" borderId="0" xfId="10" applyNumberFormat="1" applyFont="1" applyFill="1" applyAlignment="1">
      <alignment horizontal="right" vertical="center" wrapText="1"/>
    </xf>
    <xf numFmtId="173" fontId="86" fillId="13" borderId="0" xfId="10" applyNumberFormat="1" applyFont="1" applyFill="1" applyAlignment="1">
      <alignment horizontal="center"/>
    </xf>
    <xf numFmtId="168" fontId="44" fillId="13" borderId="0" xfId="10" applyNumberFormat="1" applyFont="1" applyFill="1" applyAlignment="1">
      <alignment horizontal="right" vertical="center"/>
    </xf>
    <xf numFmtId="0" fontId="86" fillId="0" borderId="0" xfId="0" applyFont="1" applyAlignment="1">
      <alignment wrapText="1"/>
    </xf>
    <xf numFmtId="0" fontId="86" fillId="13" borderId="0" xfId="0" applyFont="1" applyFill="1" applyAlignment="1">
      <alignment wrapText="1"/>
    </xf>
    <xf numFmtId="14" fontId="86" fillId="13" borderId="0" xfId="10" applyNumberFormat="1" applyFont="1" applyFill="1" applyAlignment="1">
      <alignment horizontal="right" vertical="center"/>
    </xf>
    <xf numFmtId="0" fontId="89" fillId="13" borderId="0" xfId="10" applyFont="1" applyFill="1" applyAlignment="1">
      <alignment horizontal="left" vertical="center" wrapText="1"/>
    </xf>
    <xf numFmtId="0" fontId="44" fillId="13" borderId="0" xfId="10" applyFont="1" applyFill="1" applyAlignment="1">
      <alignment horizontal="left" vertical="center" wrapText="1" indent="1"/>
    </xf>
    <xf numFmtId="0" fontId="86" fillId="13" borderId="0" xfId="3" applyFont="1" applyFill="1" applyBorder="1" applyAlignment="1">
      <alignment horizontal="left" wrapText="1" indent="2"/>
    </xf>
    <xf numFmtId="43" fontId="86" fillId="13" borderId="0" xfId="3" applyNumberFormat="1" applyFont="1" applyFill="1" applyBorder="1" applyAlignment="1">
      <alignment horizontal="right" vertical="center"/>
    </xf>
    <xf numFmtId="0" fontId="44" fillId="13" borderId="0" xfId="0" applyFont="1" applyFill="1" applyAlignment="1">
      <alignment horizontal="left" vertical="center" wrapText="1" indent="3"/>
    </xf>
    <xf numFmtId="44" fontId="44" fillId="13" borderId="15" xfId="0" applyNumberFormat="1" applyFont="1" applyFill="1" applyBorder="1" applyAlignment="1" applyProtection="1">
      <alignment horizontal="right" vertical="center"/>
      <protection locked="0"/>
    </xf>
    <xf numFmtId="0" fontId="44" fillId="13" borderId="0" xfId="5" applyFont="1" applyFill="1" applyBorder="1" applyAlignment="1">
      <alignment horizontal="left" vertical="center" wrapText="1" indent="1"/>
    </xf>
    <xf numFmtId="44" fontId="44" fillId="13" borderId="27" xfId="0" applyNumberFormat="1" applyFont="1" applyFill="1" applyBorder="1" applyAlignment="1">
      <alignment horizontal="right" vertical="center"/>
    </xf>
    <xf numFmtId="0" fontId="86" fillId="13" borderId="0" xfId="3" applyFont="1" applyFill="1" applyBorder="1" applyAlignment="1">
      <alignment horizontal="left" vertical="center" wrapText="1" indent="2"/>
    </xf>
    <xf numFmtId="49" fontId="86" fillId="13" borderId="0" xfId="10" applyNumberFormat="1" applyFont="1" applyFill="1" applyAlignment="1">
      <alignment horizontal="left"/>
    </xf>
    <xf numFmtId="0" fontId="30" fillId="0" borderId="0" xfId="11"/>
    <xf numFmtId="0" fontId="90" fillId="0" borderId="16" xfId="11" applyFont="1" applyBorder="1" applyAlignment="1">
      <alignment horizontal="left"/>
    </xf>
    <xf numFmtId="0" fontId="90" fillId="0" borderId="0" xfId="11" applyFont="1"/>
    <xf numFmtId="176" fontId="67" fillId="25" borderId="1" xfId="11" applyNumberFormat="1" applyFont="1" applyFill="1" applyBorder="1" applyAlignment="1">
      <alignment wrapText="1"/>
    </xf>
    <xf numFmtId="0" fontId="90" fillId="0" borderId="1" xfId="11" applyFont="1" applyBorder="1" applyAlignment="1">
      <alignment horizontal="center"/>
    </xf>
    <xf numFmtId="0" fontId="90" fillId="0" borderId="1" xfId="11" applyFont="1" applyBorder="1" applyAlignment="1" applyProtection="1">
      <alignment horizontal="center"/>
      <protection locked="0"/>
    </xf>
    <xf numFmtId="44" fontId="90" fillId="10" borderId="1" xfId="11" applyNumberFormat="1" applyFont="1" applyFill="1" applyBorder="1" applyAlignment="1">
      <alignment horizontal="center"/>
    </xf>
    <xf numFmtId="0" fontId="67" fillId="0" borderId="17" xfId="11" applyFont="1" applyBorder="1"/>
    <xf numFmtId="0" fontId="67" fillId="0" borderId="7" xfId="11" applyFont="1" applyBorder="1"/>
    <xf numFmtId="0" fontId="67" fillId="0" borderId="18" xfId="11" applyFont="1" applyBorder="1"/>
    <xf numFmtId="0" fontId="90" fillId="26" borderId="1" xfId="11" applyFont="1" applyFill="1" applyBorder="1" applyAlignment="1">
      <alignment horizontal="center"/>
    </xf>
    <xf numFmtId="0" fontId="91" fillId="26" borderId="1" xfId="11" applyFont="1" applyFill="1" applyBorder="1" applyAlignment="1">
      <alignment horizontal="center"/>
    </xf>
    <xf numFmtId="14" fontId="67" fillId="9" borderId="1" xfId="11" applyNumberFormat="1" applyFont="1" applyFill="1" applyBorder="1" applyAlignment="1">
      <alignment horizontal="center"/>
    </xf>
    <xf numFmtId="0" fontId="67" fillId="9" borderId="1" xfId="11" applyFont="1" applyFill="1" applyBorder="1" applyAlignment="1">
      <alignment horizontal="center"/>
    </xf>
    <xf numFmtId="0" fontId="67" fillId="9" borderId="1" xfId="11" applyFont="1" applyFill="1" applyBorder="1" applyAlignment="1">
      <alignment horizontal="center" vertical="center" wrapText="1"/>
    </xf>
    <xf numFmtId="1" fontId="67" fillId="9" borderId="1" xfId="11" applyNumberFormat="1" applyFont="1" applyFill="1" applyBorder="1" applyAlignment="1">
      <alignment horizontal="center" vertical="center"/>
    </xf>
    <xf numFmtId="44" fontId="67" fillId="9" borderId="1" xfId="2" applyFont="1" applyFill="1" applyBorder="1" applyAlignment="1" applyProtection="1">
      <alignment horizontal="center" vertical="center"/>
    </xf>
    <xf numFmtId="14" fontId="67" fillId="14" borderId="1" xfId="11" applyNumberFormat="1" applyFont="1" applyFill="1" applyBorder="1" applyAlignment="1" applyProtection="1">
      <alignment horizontal="center"/>
      <protection locked="0"/>
    </xf>
    <xf numFmtId="0" fontId="67" fillId="14" borderId="1" xfId="11" applyFont="1" applyFill="1" applyBorder="1" applyAlignment="1" applyProtection="1">
      <alignment horizontal="center"/>
      <protection locked="0"/>
    </xf>
    <xf numFmtId="0" fontId="67" fillId="14" borderId="1" xfId="11" applyFont="1" applyFill="1" applyBorder="1" applyAlignment="1" applyProtection="1">
      <alignment horizontal="center" vertical="center" wrapText="1"/>
      <protection locked="0"/>
    </xf>
    <xf numFmtId="1" fontId="67" fillId="14" borderId="1" xfId="11" applyNumberFormat="1" applyFont="1" applyFill="1" applyBorder="1" applyAlignment="1" applyProtection="1">
      <alignment horizontal="center" vertical="center"/>
      <protection locked="0"/>
    </xf>
    <xf numFmtId="44" fontId="67" fillId="25" borderId="1" xfId="2" applyFont="1" applyFill="1" applyBorder="1" applyAlignment="1" applyProtection="1">
      <alignment horizontal="center" vertical="center"/>
    </xf>
    <xf numFmtId="14" fontId="67" fillId="14" borderId="1" xfId="11" applyNumberFormat="1" applyFont="1" applyFill="1" applyBorder="1" applyAlignment="1">
      <alignment horizontal="center"/>
    </xf>
    <xf numFmtId="0" fontId="67" fillId="14" borderId="1" xfId="11" applyFont="1" applyFill="1" applyBorder="1" applyAlignment="1">
      <alignment horizontal="center"/>
    </xf>
    <xf numFmtId="0" fontId="67" fillId="14" borderId="1" xfId="11" applyFont="1" applyFill="1" applyBorder="1" applyAlignment="1">
      <alignment horizontal="center" vertical="center" wrapText="1"/>
    </xf>
    <xf numFmtId="1" fontId="67" fillId="14" borderId="1" xfId="11" applyNumberFormat="1" applyFont="1" applyFill="1" applyBorder="1" applyAlignment="1">
      <alignment horizontal="center" vertical="center"/>
    </xf>
    <xf numFmtId="0" fontId="90" fillId="25" borderId="26" xfId="11" applyFont="1" applyFill="1" applyBorder="1" applyAlignment="1">
      <alignment horizontal="center"/>
    </xf>
    <xf numFmtId="0" fontId="67" fillId="25" borderId="8" xfId="11" applyFont="1" applyFill="1" applyBorder="1" applyAlignment="1">
      <alignment horizontal="center"/>
    </xf>
    <xf numFmtId="1" fontId="67" fillId="0" borderId="1" xfId="11" applyNumberFormat="1" applyFont="1" applyBorder="1" applyAlignment="1">
      <alignment horizontal="center"/>
    </xf>
    <xf numFmtId="44" fontId="67" fillId="0" borderId="9" xfId="2" applyFont="1" applyBorder="1" applyAlignment="1" applyProtection="1">
      <alignment horizontal="center"/>
    </xf>
    <xf numFmtId="0" fontId="2" fillId="13" borderId="21" xfId="9" applyFill="1" applyBorder="1"/>
    <xf numFmtId="0" fontId="2" fillId="13" borderId="8" xfId="9" applyFill="1" applyBorder="1"/>
    <xf numFmtId="0" fontId="2" fillId="2" borderId="9" xfId="9" applyFill="1" applyBorder="1"/>
    <xf numFmtId="0" fontId="50" fillId="13" borderId="21" xfId="9" applyFont="1" applyFill="1" applyBorder="1"/>
    <xf numFmtId="0" fontId="50" fillId="13" borderId="8" xfId="9" applyFont="1" applyFill="1" applyBorder="1"/>
    <xf numFmtId="0" fontId="50" fillId="2" borderId="9" xfId="9" applyFont="1" applyFill="1" applyBorder="1"/>
    <xf numFmtId="168" fontId="50" fillId="27" borderId="26" xfId="9" applyNumberFormat="1" applyFont="1" applyFill="1" applyBorder="1" applyAlignment="1" applyProtection="1">
      <alignment wrapText="1"/>
      <protection locked="0"/>
    </xf>
    <xf numFmtId="0" fontId="38" fillId="27" borderId="8" xfId="0" applyFont="1" applyFill="1" applyBorder="1" applyAlignment="1" applyProtection="1">
      <alignment wrapText="1"/>
      <protection locked="0"/>
    </xf>
    <xf numFmtId="0" fontId="38" fillId="27" borderId="9" xfId="0" applyFont="1" applyFill="1" applyBorder="1" applyAlignment="1" applyProtection="1">
      <alignment wrapText="1"/>
      <protection locked="0"/>
    </xf>
    <xf numFmtId="0" fontId="2" fillId="13" borderId="26" xfId="9" applyFill="1" applyBorder="1" applyAlignment="1">
      <alignment wrapText="1"/>
    </xf>
    <xf numFmtId="0" fontId="2" fillId="0" borderId="8" xfId="9" applyBorder="1" applyAlignment="1">
      <alignment wrapText="1"/>
    </xf>
    <xf numFmtId="0" fontId="2" fillId="0" borderId="9" xfId="9" applyBorder="1" applyAlignment="1">
      <alignment wrapText="1"/>
    </xf>
    <xf numFmtId="168" fontId="2" fillId="13" borderId="17" xfId="9" applyNumberFormat="1" applyFill="1" applyBorder="1" applyProtection="1">
      <protection locked="0"/>
    </xf>
    <xf numFmtId="168" fontId="2" fillId="13" borderId="7" xfId="9" applyNumberFormat="1" applyFill="1" applyBorder="1" applyProtection="1">
      <protection locked="0"/>
    </xf>
    <xf numFmtId="168" fontId="2" fillId="13" borderId="18" xfId="9" applyNumberFormat="1" applyFill="1" applyBorder="1" applyProtection="1">
      <protection locked="0"/>
    </xf>
    <xf numFmtId="168" fontId="2" fillId="27" borderId="26" xfId="9" applyNumberFormat="1" applyFill="1" applyBorder="1" applyAlignment="1" applyProtection="1">
      <alignment wrapText="1"/>
      <protection locked="0"/>
    </xf>
    <xf numFmtId="0" fontId="0" fillId="27" borderId="8" xfId="0" applyFill="1" applyBorder="1" applyAlignment="1" applyProtection="1">
      <alignment wrapText="1"/>
      <protection locked="0"/>
    </xf>
    <xf numFmtId="0" fontId="0" fillId="27" borderId="9" xfId="0" applyFill="1" applyBorder="1" applyAlignment="1" applyProtection="1">
      <alignment wrapText="1"/>
      <protection locked="0"/>
    </xf>
    <xf numFmtId="0" fontId="97" fillId="2" borderId="17" xfId="9" applyFont="1" applyFill="1" applyBorder="1" applyAlignment="1">
      <alignment wrapText="1"/>
    </xf>
    <xf numFmtId="0" fontId="97" fillId="0" borderId="7" xfId="9" applyFont="1" applyBorder="1" applyAlignment="1">
      <alignment wrapText="1"/>
    </xf>
    <xf numFmtId="0" fontId="97" fillId="0" borderId="18" xfId="9" applyFont="1" applyBorder="1" applyAlignment="1">
      <alignment wrapText="1"/>
    </xf>
    <xf numFmtId="1" fontId="50" fillId="27" borderId="30" xfId="9" applyNumberFormat="1" applyFont="1" applyFill="1" applyBorder="1" applyAlignment="1" applyProtection="1">
      <alignment horizontal="center" wrapText="1"/>
      <protection locked="0"/>
    </xf>
    <xf numFmtId="1" fontId="50" fillId="27" borderId="15" xfId="9" applyNumberFormat="1" applyFont="1" applyFill="1" applyBorder="1" applyAlignment="1" applyProtection="1">
      <alignment horizontal="center" wrapText="1"/>
      <protection locked="0"/>
    </xf>
    <xf numFmtId="1" fontId="50" fillId="27" borderId="31" xfId="9" applyNumberFormat="1" applyFont="1" applyFill="1" applyBorder="1" applyAlignment="1" applyProtection="1">
      <alignment horizontal="center" wrapText="1"/>
      <protection locked="0"/>
    </xf>
    <xf numFmtId="0" fontId="2" fillId="4" borderId="26" xfId="9" applyFill="1" applyBorder="1" applyAlignment="1">
      <alignment horizontal="center"/>
    </xf>
    <xf numFmtId="0" fontId="2" fillId="4" borderId="8" xfId="9" applyFill="1" applyBorder="1" applyAlignment="1">
      <alignment horizontal="center"/>
    </xf>
    <xf numFmtId="0" fontId="2" fillId="4" borderId="32" xfId="9" applyFill="1" applyBorder="1" applyAlignment="1">
      <alignment horizontal="center"/>
    </xf>
    <xf numFmtId="0" fontId="3" fillId="13" borderId="8" xfId="9" applyFont="1" applyFill="1" applyBorder="1" applyAlignment="1">
      <alignment wrapText="1"/>
    </xf>
    <xf numFmtId="0" fontId="3" fillId="13" borderId="9" xfId="9" applyFont="1" applyFill="1" applyBorder="1" applyAlignment="1">
      <alignment wrapText="1"/>
    </xf>
    <xf numFmtId="4" fontId="50" fillId="27" borderId="26" xfId="9" applyNumberFormat="1" applyFont="1" applyFill="1" applyBorder="1" applyAlignment="1" applyProtection="1">
      <alignment horizontal="center" wrapText="1"/>
      <protection locked="0"/>
    </xf>
    <xf numFmtId="0" fontId="50" fillId="27" borderId="8" xfId="9" applyFont="1" applyFill="1" applyBorder="1" applyAlignment="1" applyProtection="1">
      <alignment horizontal="center" wrapText="1"/>
      <protection locked="0"/>
    </xf>
    <xf numFmtId="0" fontId="50" fillId="27" borderId="9" xfId="9" applyFont="1" applyFill="1" applyBorder="1" applyAlignment="1" applyProtection="1">
      <alignment horizontal="center" wrapText="1"/>
      <protection locked="0"/>
    </xf>
    <xf numFmtId="0" fontId="97" fillId="2" borderId="26" xfId="9" applyFont="1" applyFill="1" applyBorder="1" applyAlignment="1">
      <alignment wrapText="1"/>
    </xf>
    <xf numFmtId="0" fontId="97" fillId="2" borderId="8" xfId="9" applyFont="1" applyFill="1" applyBorder="1" applyAlignment="1">
      <alignment wrapText="1"/>
    </xf>
    <xf numFmtId="0" fontId="97" fillId="2" borderId="9" xfId="9" applyFont="1" applyFill="1" applyBorder="1" applyAlignment="1">
      <alignment wrapText="1"/>
    </xf>
    <xf numFmtId="168" fontId="2" fillId="13" borderId="26" xfId="9" applyNumberFormat="1" applyFill="1" applyBorder="1" applyProtection="1">
      <protection locked="0"/>
    </xf>
    <xf numFmtId="168" fontId="2" fillId="13" borderId="8" xfId="9" applyNumberFormat="1" applyFill="1" applyBorder="1" applyProtection="1">
      <protection locked="0"/>
    </xf>
    <xf numFmtId="168" fontId="2" fillId="13" borderId="9" xfId="9" applyNumberFormat="1" applyFill="1" applyBorder="1" applyProtection="1">
      <protection locked="0"/>
    </xf>
    <xf numFmtId="168" fontId="2" fillId="13" borderId="26" xfId="9" applyNumberFormat="1" applyFill="1" applyBorder="1"/>
    <xf numFmtId="168" fontId="2" fillId="13" borderId="8" xfId="9" applyNumberFormat="1" applyFill="1" applyBorder="1"/>
    <xf numFmtId="168" fontId="2" fillId="13" borderId="9" xfId="9" applyNumberFormat="1" applyFill="1" applyBorder="1"/>
    <xf numFmtId="0" fontId="6" fillId="4" borderId="21" xfId="9" applyFont="1" applyFill="1" applyBorder="1" applyAlignment="1">
      <alignment horizontal="center"/>
    </xf>
    <xf numFmtId="0" fontId="2" fillId="4" borderId="9" xfId="9" applyFill="1" applyBorder="1" applyAlignment="1">
      <alignment horizontal="center"/>
    </xf>
    <xf numFmtId="49" fontId="50" fillId="14" borderId="0" xfId="9" applyNumberFormat="1" applyFont="1" applyFill="1" applyAlignment="1">
      <alignment wrapText="1"/>
    </xf>
    <xf numFmtId="0" fontId="50" fillId="0" borderId="0" xfId="9" applyFont="1" applyAlignment="1">
      <alignment wrapText="1"/>
    </xf>
    <xf numFmtId="0" fontId="50" fillId="0" borderId="28" xfId="9" applyFont="1" applyBorder="1" applyAlignment="1">
      <alignment wrapText="1"/>
    </xf>
    <xf numFmtId="49" fontId="50" fillId="9" borderId="26" xfId="9" applyNumberFormat="1" applyFont="1" applyFill="1" applyBorder="1" applyAlignment="1" applyProtection="1">
      <alignment wrapText="1"/>
      <protection locked="0"/>
    </xf>
    <xf numFmtId="0" fontId="0" fillId="0" borderId="9" xfId="0" applyBorder="1" applyAlignment="1" applyProtection="1">
      <alignment wrapText="1"/>
      <protection locked="0"/>
    </xf>
    <xf numFmtId="0" fontId="50" fillId="13" borderId="7" xfId="9" applyFont="1" applyFill="1" applyBorder="1" applyAlignment="1">
      <alignment horizontal="center" vertical="center" wrapText="1"/>
    </xf>
    <xf numFmtId="0" fontId="50" fillId="0" borderId="7" xfId="9" applyFont="1" applyBorder="1" applyAlignment="1">
      <alignment horizontal="center" vertical="center" wrapText="1"/>
    </xf>
    <xf numFmtId="0" fontId="50" fillId="13" borderId="8" xfId="9" applyFont="1" applyFill="1" applyBorder="1" applyAlignment="1">
      <alignment horizontal="center" vertical="center" wrapText="1"/>
    </xf>
    <xf numFmtId="49" fontId="2" fillId="27" borderId="26" xfId="9" applyNumberFormat="1" applyFill="1" applyBorder="1" applyAlignment="1" applyProtection="1">
      <alignment horizontal="left" vertical="center" wrapText="1"/>
      <protection locked="0"/>
    </xf>
    <xf numFmtId="49" fontId="2" fillId="27" borderId="8" xfId="9" applyNumberFormat="1" applyFill="1" applyBorder="1" applyAlignment="1" applyProtection="1">
      <alignment horizontal="left" vertical="center" wrapText="1"/>
      <protection locked="0"/>
    </xf>
    <xf numFmtId="49" fontId="2" fillId="27" borderId="9" xfId="9" applyNumberFormat="1" applyFill="1" applyBorder="1" applyAlignment="1" applyProtection="1">
      <alignment horizontal="left" vertical="center" wrapText="1"/>
      <protection locked="0"/>
    </xf>
    <xf numFmtId="166" fontId="2" fillId="27" borderId="26" xfId="9" applyNumberFormat="1" applyFill="1" applyBorder="1" applyAlignment="1" applyProtection="1">
      <alignment horizontal="center" vertical="center" wrapText="1"/>
      <protection locked="0"/>
    </xf>
    <xf numFmtId="166" fontId="2" fillId="27" borderId="8" xfId="9" applyNumberFormat="1" applyFill="1" applyBorder="1" applyAlignment="1" applyProtection="1">
      <alignment horizontal="center" vertical="center" wrapText="1"/>
      <protection locked="0"/>
    </xf>
    <xf numFmtId="166" fontId="2" fillId="27" borderId="9" xfId="9" applyNumberFormat="1" applyFill="1" applyBorder="1" applyAlignment="1" applyProtection="1">
      <alignment horizontal="center" vertical="center" wrapText="1"/>
      <protection locked="0"/>
    </xf>
    <xf numFmtId="168" fontId="2" fillId="27" borderId="8" xfId="9" applyNumberFormat="1" applyFill="1" applyBorder="1" applyAlignment="1" applyProtection="1">
      <alignment wrapText="1"/>
      <protection locked="0"/>
    </xf>
    <xf numFmtId="168" fontId="2" fillId="27" borderId="9" xfId="9" applyNumberFormat="1" applyFill="1" applyBorder="1" applyAlignment="1" applyProtection="1">
      <alignment wrapText="1"/>
      <protection locked="0"/>
    </xf>
    <xf numFmtId="0" fontId="2" fillId="13" borderId="33" xfId="9" applyFill="1" applyBorder="1"/>
    <xf numFmtId="0" fontId="2" fillId="13" borderId="34" xfId="9" applyFill="1" applyBorder="1"/>
    <xf numFmtId="0" fontId="2" fillId="2" borderId="35" xfId="9" applyFill="1" applyBorder="1"/>
    <xf numFmtId="168" fontId="2" fillId="27" borderId="36" xfId="9" applyNumberFormat="1" applyFill="1" applyBorder="1" applyAlignment="1" applyProtection="1">
      <alignment wrapText="1"/>
      <protection locked="0"/>
    </xf>
    <xf numFmtId="168" fontId="2" fillId="27" borderId="27" xfId="9" applyNumberFormat="1" applyFill="1" applyBorder="1" applyAlignment="1" applyProtection="1">
      <alignment wrapText="1"/>
      <protection locked="0"/>
    </xf>
    <xf numFmtId="168" fontId="2" fillId="27" borderId="37" xfId="9" applyNumberFormat="1" applyFill="1" applyBorder="1" applyAlignment="1" applyProtection="1">
      <alignment wrapText="1"/>
      <protection locked="0"/>
    </xf>
    <xf numFmtId="168" fontId="2" fillId="13" borderId="38" xfId="9" applyNumberFormat="1" applyFill="1" applyBorder="1" applyProtection="1">
      <protection locked="0"/>
    </xf>
    <xf numFmtId="168" fontId="2" fillId="13" borderId="34" xfId="9" applyNumberFormat="1" applyFill="1" applyBorder="1" applyProtection="1">
      <protection locked="0"/>
    </xf>
    <xf numFmtId="168" fontId="2" fillId="13" borderId="35" xfId="9" applyNumberFormat="1" applyFill="1" applyBorder="1" applyProtection="1">
      <protection locked="0"/>
    </xf>
    <xf numFmtId="0" fontId="97" fillId="2" borderId="38" xfId="9" applyFont="1" applyFill="1" applyBorder="1" applyAlignment="1">
      <alignment wrapText="1"/>
    </xf>
    <xf numFmtId="0" fontId="97" fillId="2" borderId="34" xfId="9" applyFont="1" applyFill="1" applyBorder="1" applyAlignment="1">
      <alignment wrapText="1"/>
    </xf>
    <xf numFmtId="0" fontId="97" fillId="2" borderId="35" xfId="9" applyFont="1" applyFill="1" applyBorder="1" applyAlignment="1">
      <alignment wrapText="1"/>
    </xf>
    <xf numFmtId="165" fontId="21" fillId="14" borderId="30" xfId="9" applyNumberFormat="1" applyFont="1" applyFill="1" applyBorder="1" applyAlignment="1">
      <alignment horizontal="center" vertical="center" wrapText="1"/>
    </xf>
    <xf numFmtId="0" fontId="21" fillId="14" borderId="15" xfId="9" applyFont="1" applyFill="1" applyBorder="1" applyAlignment="1">
      <alignment horizontal="center" vertical="center" wrapText="1"/>
    </xf>
    <xf numFmtId="0" fontId="21" fillId="14" borderId="31" xfId="9" applyFont="1" applyFill="1" applyBorder="1" applyAlignment="1">
      <alignment horizontal="center" vertical="center" wrapText="1"/>
    </xf>
    <xf numFmtId="0" fontId="21" fillId="14" borderId="17" xfId="9" applyFont="1" applyFill="1" applyBorder="1" applyAlignment="1">
      <alignment horizontal="center" vertical="center" wrapText="1"/>
    </xf>
    <xf numFmtId="0" fontId="21" fillId="14" borderId="7" xfId="9" applyFont="1" applyFill="1" applyBorder="1" applyAlignment="1">
      <alignment horizontal="center" vertical="center" wrapText="1"/>
    </xf>
    <xf numFmtId="0" fontId="21" fillId="14" borderId="18" xfId="9" applyFont="1" applyFill="1" applyBorder="1" applyAlignment="1">
      <alignment horizontal="center" vertical="center" wrapText="1"/>
    </xf>
    <xf numFmtId="14" fontId="2" fillId="27" borderId="21" xfId="9" applyNumberFormat="1" applyFill="1" applyBorder="1" applyAlignment="1" applyProtection="1">
      <alignment wrapText="1"/>
      <protection locked="0"/>
    </xf>
    <xf numFmtId="14" fontId="2" fillId="27" borderId="9" xfId="9" applyNumberFormat="1" applyFill="1" applyBorder="1" applyAlignment="1" applyProtection="1">
      <alignment wrapText="1"/>
      <protection locked="0"/>
    </xf>
    <xf numFmtId="49" fontId="2" fillId="27" borderId="26" xfId="9" applyNumberFormat="1" applyFill="1" applyBorder="1" applyAlignment="1" applyProtection="1">
      <alignment horizontal="center" vertical="center" wrapText="1"/>
      <protection locked="0"/>
    </xf>
    <xf numFmtId="49" fontId="2" fillId="27" borderId="8" xfId="9" applyNumberFormat="1" applyFill="1" applyBorder="1" applyAlignment="1" applyProtection="1">
      <alignment horizontal="center" vertical="center" wrapText="1"/>
      <protection locked="0"/>
    </xf>
    <xf numFmtId="49" fontId="2" fillId="27" borderId="9" xfId="9" applyNumberFormat="1" applyFill="1" applyBorder="1" applyAlignment="1" applyProtection="1">
      <alignment horizontal="center" vertical="center" wrapText="1"/>
      <protection locked="0"/>
    </xf>
    <xf numFmtId="14" fontId="2" fillId="27" borderId="26" xfId="9" applyNumberFormat="1" applyFill="1" applyBorder="1" applyAlignment="1" applyProtection="1">
      <alignment horizontal="center" vertical="center" wrapText="1"/>
      <protection locked="0"/>
    </xf>
    <xf numFmtId="14" fontId="2" fillId="27" borderId="8" xfId="9" applyNumberFormat="1" applyFill="1" applyBorder="1" applyAlignment="1" applyProtection="1">
      <alignment horizontal="center" vertical="center" wrapText="1"/>
      <protection locked="0"/>
    </xf>
    <xf numFmtId="14" fontId="2" fillId="27" borderId="9" xfId="9" applyNumberFormat="1" applyFill="1" applyBorder="1" applyAlignment="1" applyProtection="1">
      <alignment horizontal="center" vertical="center" wrapText="1"/>
      <protection locked="0"/>
    </xf>
    <xf numFmtId="165" fontId="2" fillId="27" borderId="26" xfId="9" applyNumberFormat="1" applyFill="1" applyBorder="1" applyAlignment="1" applyProtection="1">
      <alignment horizontal="center" vertical="center" wrapText="1"/>
      <protection locked="0"/>
    </xf>
    <xf numFmtId="165" fontId="2" fillId="27" borderId="8" xfId="9" applyNumberFormat="1" applyFill="1" applyBorder="1" applyAlignment="1" applyProtection="1">
      <alignment horizontal="center" vertical="center" wrapText="1"/>
      <protection locked="0"/>
    </xf>
    <xf numFmtId="165" fontId="2" fillId="27" borderId="9" xfId="9" applyNumberFormat="1" applyFill="1" applyBorder="1" applyAlignment="1" applyProtection="1">
      <alignment horizontal="center" vertical="center" wrapText="1"/>
      <protection locked="0"/>
    </xf>
    <xf numFmtId="168" fontId="2" fillId="22" borderId="26" xfId="9" applyNumberFormat="1" applyFill="1" applyBorder="1" applyAlignment="1" applyProtection="1">
      <alignment horizontal="center" vertical="center" wrapText="1"/>
      <protection locked="0"/>
    </xf>
    <xf numFmtId="168" fontId="2" fillId="22" borderId="8" xfId="9" applyNumberFormat="1" applyFill="1" applyBorder="1" applyAlignment="1" applyProtection="1">
      <alignment horizontal="center" vertical="center" wrapText="1"/>
      <protection locked="0"/>
    </xf>
    <xf numFmtId="168" fontId="2" fillId="22" borderId="9" xfId="9" applyNumberFormat="1" applyFill="1" applyBorder="1" applyAlignment="1" applyProtection="1">
      <alignment horizontal="center" vertical="center" wrapText="1"/>
      <protection locked="0"/>
    </xf>
    <xf numFmtId="3" fontId="21" fillId="14" borderId="30" xfId="9" applyNumberFormat="1" applyFont="1" applyFill="1" applyBorder="1" applyAlignment="1">
      <alignment horizontal="center" vertical="center" wrapText="1"/>
    </xf>
    <xf numFmtId="1" fontId="96" fillId="27" borderId="26" xfId="9" applyNumberFormat="1" applyFont="1" applyFill="1" applyBorder="1" applyAlignment="1" applyProtection="1">
      <alignment horizontal="center" vertical="center" wrapText="1"/>
      <protection locked="0"/>
    </xf>
    <xf numFmtId="1" fontId="0" fillId="27" borderId="9" xfId="0" applyNumberFormat="1" applyFill="1" applyBorder="1" applyAlignment="1" applyProtection="1">
      <alignment horizontal="center" vertical="center" wrapText="1"/>
      <protection locked="0"/>
    </xf>
    <xf numFmtId="1" fontId="56" fillId="13" borderId="26" xfId="9" applyNumberFormat="1" applyFont="1" applyFill="1" applyBorder="1" applyAlignment="1">
      <alignment horizontal="center" vertical="center" wrapText="1"/>
    </xf>
    <xf numFmtId="1" fontId="0" fillId="0" borderId="9" xfId="0" applyNumberFormat="1" applyBorder="1" applyAlignment="1">
      <alignment horizontal="center" vertical="center" wrapText="1"/>
    </xf>
    <xf numFmtId="1" fontId="2" fillId="28" borderId="26" xfId="9" applyNumberFormat="1" applyFill="1" applyBorder="1" applyAlignment="1">
      <alignment horizontal="center" vertical="center" wrapText="1"/>
    </xf>
    <xf numFmtId="1" fontId="2" fillId="28" borderId="9" xfId="9" applyNumberFormat="1" applyFill="1" applyBorder="1" applyAlignment="1">
      <alignment horizontal="center" vertical="center" wrapText="1"/>
    </xf>
    <xf numFmtId="49" fontId="2" fillId="20" borderId="26" xfId="9" applyNumberFormat="1" applyFill="1" applyBorder="1" applyAlignment="1">
      <alignment horizontal="center" vertical="center" wrapText="1"/>
    </xf>
    <xf numFmtId="49" fontId="2" fillId="20" borderId="8" xfId="9" applyNumberFormat="1" applyFill="1" applyBorder="1" applyAlignment="1">
      <alignment horizontal="center" vertical="center" wrapText="1"/>
    </xf>
    <xf numFmtId="49" fontId="2" fillId="20" borderId="9" xfId="9" applyNumberFormat="1" applyFill="1" applyBorder="1" applyAlignment="1">
      <alignment horizontal="center" vertical="center" wrapText="1"/>
    </xf>
    <xf numFmtId="14" fontId="2" fillId="20" borderId="26" xfId="9" applyNumberFormat="1" applyFill="1" applyBorder="1" applyAlignment="1">
      <alignment horizontal="center" vertical="center" wrapText="1"/>
    </xf>
    <xf numFmtId="14" fontId="2" fillId="20" borderId="8" xfId="9" applyNumberFormat="1" applyFill="1" applyBorder="1" applyAlignment="1">
      <alignment horizontal="center" vertical="center" wrapText="1"/>
    </xf>
    <xf numFmtId="14" fontId="2" fillId="20" borderId="9" xfId="9" applyNumberFormat="1" applyFill="1" applyBorder="1" applyAlignment="1">
      <alignment horizontal="center" vertical="center" wrapText="1"/>
    </xf>
    <xf numFmtId="167" fontId="21" fillId="14" borderId="30" xfId="9" applyNumberFormat="1" applyFont="1" applyFill="1" applyBorder="1" applyAlignment="1">
      <alignment horizontal="center" vertical="center" wrapText="1"/>
    </xf>
    <xf numFmtId="167" fontId="21" fillId="14" borderId="15" xfId="9" applyNumberFormat="1" applyFont="1" applyFill="1" applyBorder="1" applyAlignment="1">
      <alignment horizontal="center" vertical="center" wrapText="1"/>
    </xf>
    <xf numFmtId="167" fontId="21" fillId="14" borderId="17" xfId="9" applyNumberFormat="1" applyFont="1" applyFill="1" applyBorder="1" applyAlignment="1">
      <alignment horizontal="center" vertical="center" wrapText="1"/>
    </xf>
    <xf numFmtId="167" fontId="21" fillId="14" borderId="7" xfId="9" applyNumberFormat="1" applyFont="1" applyFill="1" applyBorder="1" applyAlignment="1">
      <alignment horizontal="center" vertical="center" wrapText="1"/>
    </xf>
    <xf numFmtId="3" fontId="21" fillId="14" borderId="15" xfId="9" applyNumberFormat="1" applyFont="1" applyFill="1" applyBorder="1" applyAlignment="1">
      <alignment horizontal="center" vertical="center" wrapText="1"/>
    </xf>
    <xf numFmtId="4" fontId="21" fillId="14" borderId="30" xfId="9" applyNumberFormat="1" applyFont="1" applyFill="1" applyBorder="1" applyAlignment="1">
      <alignment horizontal="center" vertical="center" wrapText="1"/>
    </xf>
    <xf numFmtId="0" fontId="92" fillId="14" borderId="17" xfId="0" applyFont="1" applyFill="1" applyBorder="1" applyAlignment="1">
      <alignment horizontal="center" vertical="center" wrapText="1"/>
    </xf>
    <xf numFmtId="165" fontId="2" fillId="20" borderId="26" xfId="9" applyNumberFormat="1" applyFill="1" applyBorder="1" applyAlignment="1">
      <alignment horizontal="center" vertical="center" wrapText="1"/>
    </xf>
    <xf numFmtId="165" fontId="2" fillId="20" borderId="8" xfId="9" applyNumberFormat="1" applyFill="1" applyBorder="1" applyAlignment="1">
      <alignment horizontal="center" vertical="center" wrapText="1"/>
    </xf>
    <xf numFmtId="165" fontId="2" fillId="20" borderId="9" xfId="9" applyNumberFormat="1" applyFill="1" applyBorder="1" applyAlignment="1">
      <alignment horizontal="center" vertical="center" wrapText="1"/>
    </xf>
    <xf numFmtId="10" fontId="2" fillId="27" borderId="26" xfId="9" applyNumberFormat="1" applyFill="1" applyBorder="1" applyAlignment="1" applyProtection="1">
      <alignment horizontal="center" vertical="center" wrapText="1"/>
      <protection locked="0"/>
    </xf>
    <xf numFmtId="10" fontId="2" fillId="27" borderId="9" xfId="9" applyNumberFormat="1" applyFill="1" applyBorder="1" applyAlignment="1" applyProtection="1">
      <alignment horizontal="center" vertical="center" wrapText="1"/>
      <protection locked="0"/>
    </xf>
    <xf numFmtId="49" fontId="2" fillId="27" borderId="26" xfId="9" applyNumberFormat="1" applyFill="1" applyBorder="1" applyAlignment="1" applyProtection="1">
      <alignment horizontal="left" wrapText="1"/>
      <protection locked="0"/>
    </xf>
    <xf numFmtId="49" fontId="2" fillId="27" borderId="8" xfId="9" applyNumberFormat="1" applyFill="1" applyBorder="1" applyAlignment="1" applyProtection="1">
      <alignment horizontal="left" wrapText="1"/>
      <protection locked="0"/>
    </xf>
    <xf numFmtId="49" fontId="2" fillId="27" borderId="9" xfId="9" applyNumberFormat="1" applyFill="1" applyBorder="1" applyAlignment="1" applyProtection="1">
      <alignment horizontal="left" wrapText="1"/>
      <protection locked="0"/>
    </xf>
    <xf numFmtId="0" fontId="50" fillId="0" borderId="8" xfId="9" applyFont="1" applyBorder="1" applyAlignment="1">
      <alignment horizontal="center" vertical="center" wrapText="1"/>
    </xf>
    <xf numFmtId="49" fontId="2" fillId="27" borderId="26" xfId="9" applyNumberFormat="1" applyFill="1" applyBorder="1" applyAlignment="1" applyProtection="1">
      <alignment wrapText="1"/>
      <protection locked="0"/>
    </xf>
    <xf numFmtId="0" fontId="2" fillId="27" borderId="8" xfId="9" applyFill="1" applyBorder="1" applyAlignment="1" applyProtection="1">
      <alignment wrapText="1"/>
      <protection locked="0"/>
    </xf>
    <xf numFmtId="0" fontId="2" fillId="27" borderId="9" xfId="9" applyFill="1" applyBorder="1" applyAlignment="1" applyProtection="1">
      <alignment wrapText="1"/>
      <protection locked="0"/>
    </xf>
    <xf numFmtId="49" fontId="2" fillId="27" borderId="26" xfId="9" applyNumberFormat="1" applyFill="1" applyBorder="1" applyAlignment="1" applyProtection="1">
      <alignment horizontal="center" vertical="center" shrinkToFit="1"/>
      <protection locked="0"/>
    </xf>
    <xf numFmtId="49" fontId="0" fillId="27" borderId="8" xfId="0" applyNumberFormat="1" applyFill="1" applyBorder="1" applyAlignment="1" applyProtection="1">
      <alignment horizontal="center" vertical="center" shrinkToFit="1"/>
      <protection locked="0"/>
    </xf>
    <xf numFmtId="49" fontId="0" fillId="27" borderId="9" xfId="0" applyNumberFormat="1" applyFill="1" applyBorder="1" applyAlignment="1" applyProtection="1">
      <alignment horizontal="center" vertical="center" shrinkToFit="1"/>
      <protection locked="0"/>
    </xf>
    <xf numFmtId="0" fontId="50" fillId="14" borderId="21" xfId="9" applyFont="1" applyFill="1" applyBorder="1" applyAlignment="1" applyProtection="1">
      <alignment horizontal="center" vertical="center" wrapText="1"/>
      <protection locked="0"/>
    </xf>
    <xf numFmtId="0" fontId="2" fillId="14" borderId="8" xfId="9" applyFill="1" applyBorder="1" applyAlignment="1" applyProtection="1">
      <alignment horizontal="center" vertical="center" wrapText="1"/>
      <protection locked="0"/>
    </xf>
    <xf numFmtId="0" fontId="2" fillId="14" borderId="9" xfId="9" applyFill="1" applyBorder="1" applyAlignment="1" applyProtection="1">
      <alignment horizontal="center" vertical="center" wrapText="1"/>
      <protection locked="0"/>
    </xf>
    <xf numFmtId="0" fontId="94" fillId="0" borderId="0" xfId="9" applyFont="1" applyAlignment="1">
      <alignment horizontal="center" wrapText="1"/>
    </xf>
    <xf numFmtId="0" fontId="95" fillId="0" borderId="0" xfId="9" applyFont="1" applyAlignment="1">
      <alignment horizontal="center" wrapText="1"/>
    </xf>
    <xf numFmtId="0" fontId="95" fillId="0" borderId="12" xfId="9" applyFont="1" applyBorder="1" applyAlignment="1">
      <alignment horizontal="center" wrapText="1"/>
    </xf>
    <xf numFmtId="1" fontId="96" fillId="27" borderId="17" xfId="9" applyNumberFormat="1" applyFont="1" applyFill="1" applyBorder="1" applyAlignment="1" applyProtection="1">
      <alignment horizontal="center" vertical="center" wrapText="1"/>
      <protection locked="0"/>
    </xf>
    <xf numFmtId="1" fontId="96" fillId="27" borderId="7" xfId="9" applyNumberFormat="1" applyFont="1" applyFill="1" applyBorder="1" applyAlignment="1" applyProtection="1">
      <alignment horizontal="center" vertical="center" wrapText="1"/>
      <protection locked="0"/>
    </xf>
    <xf numFmtId="1" fontId="96" fillId="27" borderId="9" xfId="9" applyNumberFormat="1" applyFont="1" applyFill="1" applyBorder="1" applyAlignment="1" applyProtection="1">
      <alignment horizontal="center" vertical="center" wrapText="1"/>
      <protection locked="0"/>
    </xf>
    <xf numFmtId="14" fontId="2" fillId="20" borderId="21" xfId="9" applyNumberFormat="1" applyFill="1" applyBorder="1" applyAlignment="1">
      <alignment wrapText="1"/>
    </xf>
    <xf numFmtId="14" fontId="2" fillId="20" borderId="9" xfId="9" applyNumberFormat="1" applyFill="1" applyBorder="1" applyAlignment="1">
      <alignment wrapText="1"/>
    </xf>
    <xf numFmtId="168" fontId="2" fillId="28" borderId="26" xfId="9" applyNumberFormat="1" applyFill="1" applyBorder="1" applyAlignment="1">
      <alignment horizontal="center" vertical="center" wrapText="1"/>
    </xf>
    <xf numFmtId="168" fontId="2" fillId="28" borderId="8" xfId="9" applyNumberFormat="1" applyFill="1" applyBorder="1" applyAlignment="1">
      <alignment horizontal="center" vertical="center" wrapText="1"/>
    </xf>
    <xf numFmtId="168" fontId="2" fillId="28" borderId="9" xfId="9" applyNumberFormat="1" applyFill="1" applyBorder="1" applyAlignment="1">
      <alignment horizontal="center" vertical="center" wrapText="1"/>
    </xf>
    <xf numFmtId="1" fontId="2" fillId="28" borderId="8" xfId="9" applyNumberFormat="1" applyFill="1" applyBorder="1" applyAlignment="1">
      <alignment horizontal="center" vertical="center" wrapText="1"/>
    </xf>
    <xf numFmtId="0" fontId="7" fillId="4" borderId="26" xfId="9" applyFont="1" applyFill="1" applyBorder="1" applyAlignment="1">
      <alignment horizontal="center" wrapText="1"/>
    </xf>
    <xf numFmtId="0" fontId="7" fillId="4" borderId="15" xfId="9" applyFont="1" applyFill="1" applyBorder="1" applyAlignment="1">
      <alignment horizontal="center" wrapText="1"/>
    </xf>
    <xf numFmtId="0" fontId="7" fillId="4" borderId="8" xfId="9" applyFont="1" applyFill="1" applyBorder="1" applyAlignment="1">
      <alignment horizontal="center" wrapText="1"/>
    </xf>
    <xf numFmtId="0" fontId="7" fillId="4" borderId="32" xfId="9" applyFont="1" applyFill="1" applyBorder="1" applyAlignment="1">
      <alignment horizontal="center" wrapText="1"/>
    </xf>
    <xf numFmtId="0" fontId="2" fillId="9" borderId="21" xfId="9" applyFill="1" applyBorder="1" applyAlignment="1">
      <alignment horizontal="center" wrapText="1"/>
    </xf>
    <xf numFmtId="0" fontId="2" fillId="9" borderId="8" xfId="9" applyFill="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47" fillId="16" borderId="14" xfId="9" applyFont="1" applyFill="1" applyBorder="1" applyAlignment="1">
      <alignment vertical="center" wrapText="1"/>
    </xf>
    <xf numFmtId="0" fontId="47" fillId="16" borderId="0" xfId="9" applyFont="1" applyFill="1" applyAlignment="1">
      <alignment vertical="center" wrapText="1"/>
    </xf>
    <xf numFmtId="0" fontId="58" fillId="16" borderId="0" xfId="9" applyFont="1" applyFill="1" applyAlignment="1">
      <alignment wrapText="1"/>
    </xf>
    <xf numFmtId="0" fontId="4" fillId="0" borderId="0" xfId="9" applyFont="1" applyAlignment="1">
      <alignment wrapText="1"/>
    </xf>
    <xf numFmtId="0" fontId="2" fillId="2" borderId="13" xfId="9" applyFill="1" applyBorder="1" applyAlignment="1">
      <alignment horizontal="center" vertical="center"/>
    </xf>
    <xf numFmtId="0" fontId="2" fillId="0" borderId="28" xfId="9" applyBorder="1" applyAlignment="1">
      <alignment horizontal="center" vertical="center"/>
    </xf>
    <xf numFmtId="49" fontId="2" fillId="27" borderId="26" xfId="9" applyNumberFormat="1" applyFill="1" applyBorder="1" applyAlignment="1" applyProtection="1">
      <alignment horizontal="center" wrapText="1"/>
      <protection locked="0"/>
    </xf>
    <xf numFmtId="49" fontId="2" fillId="27" borderId="8" xfId="9" applyNumberFormat="1" applyFill="1" applyBorder="1" applyAlignment="1" applyProtection="1">
      <alignment horizontal="center" wrapText="1"/>
      <protection locked="0"/>
    </xf>
    <xf numFmtId="49" fontId="2" fillId="27" borderId="15" xfId="9" applyNumberFormat="1" applyFill="1" applyBorder="1" applyAlignment="1" applyProtection="1">
      <alignment horizontal="center" wrapText="1"/>
      <protection locked="0"/>
    </xf>
    <xf numFmtId="49" fontId="2" fillId="27" borderId="31" xfId="9" applyNumberFormat="1" applyFill="1" applyBorder="1" applyAlignment="1" applyProtection="1">
      <alignment horizontal="center" wrapText="1"/>
      <protection locked="0"/>
    </xf>
    <xf numFmtId="0" fontId="2" fillId="2" borderId="16" xfId="9" applyFill="1" applyBorder="1" applyAlignment="1">
      <alignment horizontal="center" wrapText="1"/>
    </xf>
    <xf numFmtId="0" fontId="2" fillId="0" borderId="0" xfId="9" applyAlignment="1">
      <alignment horizontal="center" wrapText="1"/>
    </xf>
    <xf numFmtId="174" fontId="2" fillId="27" borderId="26" xfId="9" applyNumberFormat="1" applyFill="1" applyBorder="1" applyAlignment="1" applyProtection="1">
      <alignment horizontal="center" wrapText="1"/>
      <protection locked="0"/>
    </xf>
    <xf numFmtId="174" fontId="2" fillId="27" borderId="8" xfId="9" applyNumberFormat="1" applyFill="1" applyBorder="1" applyAlignment="1" applyProtection="1">
      <alignment horizontal="center" wrapText="1"/>
      <protection locked="0"/>
    </xf>
    <xf numFmtId="174" fontId="2" fillId="27" borderId="9" xfId="9" applyNumberFormat="1" applyFill="1" applyBorder="1" applyAlignment="1" applyProtection="1">
      <alignment horizontal="center" wrapText="1"/>
      <protection locked="0"/>
    </xf>
    <xf numFmtId="166" fontId="6" fillId="13" borderId="16" xfId="9" applyNumberFormat="1" applyFont="1" applyFill="1" applyBorder="1" applyAlignment="1">
      <alignment horizontal="center" vertical="center" wrapText="1"/>
    </xf>
    <xf numFmtId="0" fontId="6" fillId="0" borderId="0" xfId="9" applyFont="1" applyAlignment="1">
      <alignment horizontal="center" vertical="center" wrapText="1"/>
    </xf>
    <xf numFmtId="169" fontId="3" fillId="27" borderId="26" xfId="9" applyNumberFormat="1" applyFont="1" applyFill="1" applyBorder="1" applyAlignment="1" applyProtection="1">
      <alignment horizontal="center" vertical="center" wrapText="1"/>
      <protection locked="0"/>
    </xf>
    <xf numFmtId="169" fontId="2" fillId="27" borderId="8" xfId="9" applyNumberFormat="1" applyFill="1" applyBorder="1" applyAlignment="1" applyProtection="1">
      <alignment horizontal="center" vertical="center" wrapText="1"/>
      <protection locked="0"/>
    </xf>
    <xf numFmtId="169" fontId="2" fillId="27" borderId="9" xfId="9" applyNumberFormat="1" applyFill="1" applyBorder="1" applyAlignment="1" applyProtection="1">
      <alignment horizontal="center" vertical="center" wrapText="1"/>
      <protection locked="0"/>
    </xf>
    <xf numFmtId="0" fontId="0" fillId="0" borderId="14" xfId="0" applyBorder="1" applyAlignment="1">
      <alignment vertical="center" wrapText="1"/>
    </xf>
    <xf numFmtId="0" fontId="0" fillId="0" borderId="0" xfId="0" applyAlignment="1">
      <alignment vertical="center" wrapText="1"/>
    </xf>
    <xf numFmtId="0" fontId="93" fillId="16" borderId="0" xfId="6" applyFont="1" applyFill="1" applyAlignment="1">
      <alignment horizontal="center" vertical="center" wrapText="1"/>
    </xf>
    <xf numFmtId="0" fontId="29" fillId="0" borderId="0" xfId="0" applyFont="1" applyAlignment="1">
      <alignment wrapText="1"/>
    </xf>
    <xf numFmtId="49" fontId="5" fillId="27" borderId="26" xfId="9" applyNumberFormat="1" applyFont="1" applyFill="1" applyBorder="1" applyAlignment="1" applyProtection="1">
      <alignment horizontal="center" vertical="center" wrapText="1"/>
      <protection locked="0"/>
    </xf>
    <xf numFmtId="49" fontId="5" fillId="27" borderId="8" xfId="9" applyNumberFormat="1" applyFont="1" applyFill="1" applyBorder="1" applyAlignment="1" applyProtection="1">
      <alignment horizontal="center" vertical="center" wrapText="1"/>
      <protection locked="0"/>
    </xf>
    <xf numFmtId="49" fontId="5" fillId="27" borderId="9" xfId="9" applyNumberFormat="1" applyFont="1" applyFill="1" applyBorder="1" applyAlignment="1" applyProtection="1">
      <alignment horizontal="center" vertical="center" wrapText="1"/>
      <protection locked="0"/>
    </xf>
    <xf numFmtId="0" fontId="50" fillId="27" borderId="21" xfId="9" applyFont="1" applyFill="1" applyBorder="1" applyAlignment="1" applyProtection="1">
      <alignment horizontal="center" vertical="center" wrapText="1"/>
      <protection locked="0"/>
    </xf>
    <xf numFmtId="0" fontId="50" fillId="27" borderId="8" xfId="9" applyFont="1" applyFill="1" applyBorder="1" applyAlignment="1" applyProtection="1">
      <alignment wrapText="1"/>
      <protection locked="0"/>
    </xf>
    <xf numFmtId="0" fontId="50" fillId="27" borderId="9" xfId="9" applyFont="1" applyFill="1" applyBorder="1" applyAlignment="1" applyProtection="1">
      <alignment wrapText="1"/>
      <protection locked="0"/>
    </xf>
    <xf numFmtId="166" fontId="33" fillId="13" borderId="16" xfId="6" applyNumberFormat="1" applyFill="1" applyBorder="1" applyAlignment="1" applyProtection="1">
      <alignment horizontal="center" wrapText="1"/>
    </xf>
    <xf numFmtId="0" fontId="33" fillId="0" borderId="0" xfId="6" applyBorder="1" applyAlignment="1" applyProtection="1">
      <alignment horizontal="center" wrapText="1"/>
    </xf>
    <xf numFmtId="0" fontId="33" fillId="0" borderId="28" xfId="6" applyBorder="1" applyAlignment="1" applyProtection="1">
      <alignment horizontal="center" wrapText="1"/>
    </xf>
    <xf numFmtId="0" fontId="2" fillId="27" borderId="9" xfId="9" applyFill="1" applyBorder="1" applyAlignment="1" applyProtection="1">
      <alignment horizontal="center" vertical="center" wrapText="1"/>
      <protection locked="0"/>
    </xf>
    <xf numFmtId="0" fontId="50" fillId="9" borderId="21" xfId="9" applyFont="1" applyFill="1" applyBorder="1" applyAlignment="1">
      <alignment horizontal="center" vertical="center" wrapText="1"/>
    </xf>
    <xf numFmtId="0" fontId="0" fillId="0" borderId="8" xfId="0" applyBorder="1" applyAlignment="1">
      <alignment wrapText="1"/>
    </xf>
    <xf numFmtId="0" fontId="38" fillId="27" borderId="26" xfId="0" applyFont="1" applyFill="1" applyBorder="1" applyAlignment="1" applyProtection="1">
      <alignment horizontal="center" shrinkToFit="1"/>
      <protection locked="0"/>
    </xf>
    <xf numFmtId="0" fontId="38" fillId="27" borderId="8" xfId="0" applyFont="1" applyFill="1" applyBorder="1" applyAlignment="1" applyProtection="1">
      <alignment horizontal="center" shrinkToFit="1"/>
      <protection locked="0"/>
    </xf>
    <xf numFmtId="0" fontId="38" fillId="27" borderId="9" xfId="0" applyFont="1" applyFill="1" applyBorder="1" applyAlignment="1" applyProtection="1">
      <alignment horizontal="center" shrinkToFit="1"/>
      <protection locked="0"/>
    </xf>
    <xf numFmtId="0" fontId="50" fillId="13" borderId="13" xfId="9" applyFont="1" applyFill="1" applyBorder="1" applyAlignment="1">
      <alignment horizontal="center" vertical="center" wrapText="1"/>
    </xf>
    <xf numFmtId="0" fontId="0" fillId="13" borderId="0" xfId="0" applyFill="1" applyAlignment="1">
      <alignment wrapText="1"/>
    </xf>
    <xf numFmtId="0" fontId="0" fillId="27" borderId="8" xfId="0" applyFill="1" applyBorder="1" applyAlignment="1" applyProtection="1">
      <alignment horizontal="center" wrapText="1"/>
      <protection locked="0"/>
    </xf>
    <xf numFmtId="0" fontId="0" fillId="27" borderId="9" xfId="0" applyFill="1" applyBorder="1" applyAlignment="1" applyProtection="1">
      <alignment horizontal="center" wrapText="1"/>
      <protection locked="0"/>
    </xf>
    <xf numFmtId="4" fontId="50" fillId="13" borderId="0" xfId="9" applyNumberFormat="1" applyFont="1" applyFill="1" applyAlignment="1">
      <alignment horizontal="center" wrapText="1"/>
    </xf>
    <xf numFmtId="0" fontId="0" fillId="13" borderId="0" xfId="0" applyFill="1" applyAlignment="1">
      <alignment horizontal="center" wrapText="1"/>
    </xf>
    <xf numFmtId="0" fontId="0" fillId="13" borderId="28" xfId="0" applyFill="1" applyBorder="1" applyAlignment="1">
      <alignment horizontal="center" wrapText="1"/>
    </xf>
    <xf numFmtId="49" fontId="28" fillId="12" borderId="26" xfId="6" applyNumberFormat="1" applyFont="1" applyFill="1" applyBorder="1" applyAlignment="1" applyProtection="1">
      <alignment horizontal="center" wrapText="1"/>
      <protection locked="0"/>
    </xf>
    <xf numFmtId="0" fontId="0" fillId="12" borderId="8" xfId="0" applyFill="1" applyBorder="1" applyAlignment="1" applyProtection="1">
      <alignment horizontal="center" wrapText="1"/>
      <protection locked="0"/>
    </xf>
    <xf numFmtId="0" fontId="0" fillId="12" borderId="9" xfId="0" applyFill="1" applyBorder="1" applyAlignment="1" applyProtection="1">
      <alignment horizontal="center" wrapText="1"/>
      <protection locked="0"/>
    </xf>
    <xf numFmtId="0" fontId="55" fillId="23" borderId="21" xfId="9" applyFont="1" applyFill="1" applyBorder="1" applyAlignment="1">
      <alignment horizontal="center" wrapText="1"/>
    </xf>
    <xf numFmtId="1" fontId="55" fillId="27" borderId="26" xfId="9" applyNumberFormat="1" applyFont="1" applyFill="1" applyBorder="1" applyAlignment="1" applyProtection="1">
      <alignment horizontal="center" wrapText="1"/>
      <protection locked="0"/>
    </xf>
    <xf numFmtId="1" fontId="0" fillId="27" borderId="9" xfId="0" applyNumberFormat="1" applyFill="1" applyBorder="1" applyAlignment="1" applyProtection="1">
      <alignment horizontal="center" wrapText="1"/>
      <protection locked="0"/>
    </xf>
    <xf numFmtId="0" fontId="55" fillId="23" borderId="16" xfId="9" applyFont="1" applyFill="1" applyBorder="1" applyAlignment="1">
      <alignment horizontal="center" wrapText="1"/>
    </xf>
    <xf numFmtId="0" fontId="0" fillId="0" borderId="0" xfId="0" applyAlignment="1">
      <alignment horizontal="center" wrapText="1"/>
    </xf>
    <xf numFmtId="0" fontId="51" fillId="13" borderId="0" xfId="9" applyFont="1" applyFill="1" applyAlignment="1">
      <alignment horizontal="center" vertical="center" wrapText="1"/>
    </xf>
    <xf numFmtId="0" fontId="6" fillId="2" borderId="13" xfId="9" applyFont="1" applyFill="1" applyBorder="1" applyAlignment="1">
      <alignment horizontal="center" vertical="center"/>
    </xf>
    <xf numFmtId="0" fontId="6" fillId="0" borderId="28" xfId="9" applyFont="1" applyBorder="1" applyAlignment="1">
      <alignment horizontal="center" vertical="center"/>
    </xf>
    <xf numFmtId="167" fontId="2" fillId="27" borderId="26" xfId="9" applyNumberFormat="1" applyFill="1" applyBorder="1" applyAlignment="1" applyProtection="1">
      <alignment horizontal="center" wrapText="1"/>
      <protection locked="0"/>
    </xf>
    <xf numFmtId="167" fontId="2" fillId="27" borderId="8" xfId="9" applyNumberFormat="1" applyFill="1" applyBorder="1" applyAlignment="1" applyProtection="1">
      <alignment horizontal="center" wrapText="1"/>
      <protection locked="0"/>
    </xf>
    <xf numFmtId="167" fontId="2" fillId="27" borderId="9" xfId="9" applyNumberFormat="1" applyFill="1" applyBorder="1" applyAlignment="1" applyProtection="1">
      <alignment horizontal="center" wrapText="1"/>
      <protection locked="0"/>
    </xf>
    <xf numFmtId="0" fontId="21" fillId="14" borderId="29" xfId="9" applyFont="1" applyFill="1" applyBorder="1" applyAlignment="1">
      <alignment horizontal="center" vertical="center"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21" fillId="14" borderId="21" xfId="9"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 fontId="21" fillId="22" borderId="26" xfId="9" applyNumberFormat="1" applyFont="1" applyFill="1" applyBorder="1" applyAlignment="1" applyProtection="1">
      <alignment horizontal="center" vertical="center" wrapText="1"/>
      <protection locked="0"/>
    </xf>
    <xf numFmtId="1" fontId="21" fillId="0" borderId="8" xfId="0" applyNumberFormat="1" applyFont="1" applyBorder="1" applyAlignment="1" applyProtection="1">
      <alignment horizontal="center" vertical="center" wrapText="1"/>
      <protection locked="0"/>
    </xf>
    <xf numFmtId="1" fontId="21" fillId="0" borderId="9" xfId="0" applyNumberFormat="1" applyFont="1" applyBorder="1" applyAlignment="1" applyProtection="1">
      <alignment horizontal="center" vertical="center" wrapText="1"/>
      <protection locked="0"/>
    </xf>
    <xf numFmtId="0" fontId="92" fillId="14" borderId="15" xfId="0" applyFont="1" applyFill="1" applyBorder="1" applyAlignment="1">
      <alignment horizontal="center" vertical="center" wrapText="1"/>
    </xf>
    <xf numFmtId="0" fontId="92" fillId="14" borderId="31" xfId="0" applyFont="1" applyFill="1" applyBorder="1" applyAlignment="1">
      <alignment horizontal="center" vertical="center" wrapText="1"/>
    </xf>
    <xf numFmtId="0" fontId="92" fillId="14" borderId="7" xfId="0" applyFont="1" applyFill="1" applyBorder="1" applyAlignment="1">
      <alignment horizontal="center" vertical="center" wrapText="1"/>
    </xf>
    <xf numFmtId="0" fontId="92" fillId="14" borderId="18" xfId="0" applyFont="1" applyFill="1" applyBorder="1" applyAlignment="1">
      <alignment horizontal="center" vertical="center" wrapText="1"/>
    </xf>
    <xf numFmtId="0" fontId="6" fillId="13" borderId="0" xfId="9" applyFont="1" applyFill="1" applyAlignment="1">
      <alignment horizontal="center" vertical="center" wrapText="1"/>
    </xf>
    <xf numFmtId="0" fontId="6" fillId="13" borderId="28" xfId="9" applyFont="1" applyFill="1" applyBorder="1" applyAlignment="1">
      <alignment horizontal="center" vertical="center" wrapText="1"/>
    </xf>
    <xf numFmtId="49" fontId="2" fillId="27" borderId="8" xfId="9" applyNumberFormat="1" applyFill="1" applyBorder="1" applyAlignment="1" applyProtection="1">
      <alignment wrapText="1"/>
      <protection locked="0"/>
    </xf>
    <xf numFmtId="49" fontId="2" fillId="27" borderId="9" xfId="9" applyNumberFormat="1" applyFill="1" applyBorder="1" applyAlignment="1" applyProtection="1">
      <alignment wrapText="1"/>
      <protection locked="0"/>
    </xf>
    <xf numFmtId="49" fontId="2" fillId="27" borderId="9" xfId="9" applyNumberFormat="1" applyFill="1" applyBorder="1" applyAlignment="1" applyProtection="1">
      <alignment horizontal="center" wrapText="1"/>
      <protection locked="0"/>
    </xf>
    <xf numFmtId="0" fontId="16" fillId="13" borderId="16" xfId="9" applyFont="1" applyFill="1" applyBorder="1" applyAlignment="1">
      <alignment horizontal="center" vertical="center" wrapText="1"/>
    </xf>
    <xf numFmtId="0" fontId="16" fillId="13" borderId="0" xfId="9" applyFont="1" applyFill="1" applyAlignment="1">
      <alignment horizontal="center" vertical="center" wrapText="1"/>
    </xf>
    <xf numFmtId="0" fontId="8" fillId="0" borderId="0" xfId="9" applyFont="1" applyAlignment="1">
      <alignment horizontal="center" vertical="center" wrapText="1"/>
    </xf>
    <xf numFmtId="49" fontId="0" fillId="27" borderId="8" xfId="0" applyNumberFormat="1" applyFill="1" applyBorder="1" applyAlignment="1" applyProtection="1">
      <alignment shrinkToFit="1"/>
      <protection locked="0"/>
    </xf>
    <xf numFmtId="0" fontId="0" fillId="0" borderId="16" xfId="0" applyBorder="1" applyAlignment="1">
      <alignment wrapText="1"/>
    </xf>
    <xf numFmtId="0" fontId="0" fillId="0" borderId="28" xfId="0" applyBorder="1" applyAlignment="1">
      <alignment wrapText="1"/>
    </xf>
    <xf numFmtId="0" fontId="2" fillId="13" borderId="0" xfId="9" applyFill="1" applyAlignment="1">
      <alignment wrapText="1"/>
    </xf>
    <xf numFmtId="0" fontId="2" fillId="24" borderId="0" xfId="9" applyFill="1" applyAlignment="1">
      <alignment wrapText="1"/>
    </xf>
    <xf numFmtId="0" fontId="0" fillId="24" borderId="0" xfId="0" applyFill="1" applyAlignment="1">
      <alignment wrapText="1"/>
    </xf>
    <xf numFmtId="0" fontId="2" fillId="9" borderId="0" xfId="9" applyFill="1" applyAlignment="1">
      <alignment wrapText="1"/>
    </xf>
    <xf numFmtId="0" fontId="0" fillId="9" borderId="0" xfId="0" applyFill="1" applyAlignment="1">
      <alignment wrapText="1"/>
    </xf>
    <xf numFmtId="0" fontId="0" fillId="9" borderId="28" xfId="0" applyFill="1" applyBorder="1" applyAlignment="1">
      <alignment wrapText="1"/>
    </xf>
    <xf numFmtId="0" fontId="2" fillId="9" borderId="26" xfId="9" applyFill="1" applyBorder="1" applyAlignment="1">
      <alignment horizontal="center" wrapText="1"/>
    </xf>
    <xf numFmtId="0" fontId="0" fillId="9" borderId="8" xfId="0" applyFill="1" applyBorder="1" applyAlignment="1">
      <alignment horizontal="center" wrapText="1"/>
    </xf>
    <xf numFmtId="0" fontId="0" fillId="9" borderId="9" xfId="0" applyFill="1" applyBorder="1" applyAlignment="1">
      <alignment horizontal="center" wrapText="1"/>
    </xf>
    <xf numFmtId="168" fontId="2" fillId="13" borderId="0" xfId="9" applyNumberFormat="1" applyFill="1" applyAlignment="1">
      <alignment wrapText="1"/>
    </xf>
    <xf numFmtId="0" fontId="50" fillId="13" borderId="12" xfId="9" applyFont="1" applyFill="1" applyBorder="1" applyAlignment="1">
      <alignment horizontal="distributed" wrapText="1"/>
    </xf>
    <xf numFmtId="0" fontId="38" fillId="13" borderId="12" xfId="0" applyFont="1" applyFill="1" applyBorder="1" applyAlignment="1">
      <alignment horizontal="distributed" wrapText="1"/>
    </xf>
    <xf numFmtId="0" fontId="2" fillId="4" borderId="26" xfId="9" applyFill="1" applyBorder="1" applyAlignment="1">
      <alignment wrapText="1"/>
    </xf>
    <xf numFmtId="0" fontId="2" fillId="4" borderId="8" xfId="9" applyFill="1" applyBorder="1" applyAlignment="1">
      <alignment wrapText="1"/>
    </xf>
    <xf numFmtId="0" fontId="2" fillId="4" borderId="9" xfId="9" applyFill="1" applyBorder="1" applyAlignment="1">
      <alignment wrapText="1"/>
    </xf>
    <xf numFmtId="0" fontId="2" fillId="27" borderId="21" xfId="7" applyFont="1" applyFill="1" applyBorder="1" applyAlignment="1" applyProtection="1">
      <protection locked="0"/>
    </xf>
    <xf numFmtId="0" fontId="2" fillId="27" borderId="8" xfId="7" applyFont="1" applyFill="1" applyBorder="1" applyAlignment="1" applyProtection="1">
      <protection locked="0"/>
    </xf>
    <xf numFmtId="0" fontId="2" fillId="27" borderId="9" xfId="7" applyFont="1" applyFill="1" applyBorder="1" applyAlignment="1" applyProtection="1">
      <protection locked="0"/>
    </xf>
    <xf numFmtId="168" fontId="2" fillId="27" borderId="26" xfId="9" applyNumberFormat="1" applyFill="1" applyBorder="1" applyAlignment="1" applyProtection="1">
      <alignment vertical="center"/>
      <protection locked="0"/>
    </xf>
    <xf numFmtId="168" fontId="2" fillId="27" borderId="8" xfId="9" applyNumberFormat="1" applyFill="1" applyBorder="1" applyAlignment="1" applyProtection="1">
      <alignment vertical="center"/>
      <protection locked="0"/>
    </xf>
    <xf numFmtId="168" fontId="2" fillId="27" borderId="9" xfId="9" applyNumberFormat="1" applyFill="1" applyBorder="1" applyAlignment="1" applyProtection="1">
      <alignment vertical="center"/>
      <protection locked="0"/>
    </xf>
    <xf numFmtId="0" fontId="100" fillId="9" borderId="39" xfId="9" applyFont="1" applyFill="1" applyBorder="1" applyAlignment="1">
      <alignment horizontal="distributed" vertical="justify" wrapText="1"/>
    </xf>
    <xf numFmtId="0" fontId="100" fillId="9" borderId="3" xfId="9" applyFont="1" applyFill="1" applyBorder="1" applyAlignment="1">
      <alignment horizontal="distributed" vertical="justify" wrapText="1"/>
    </xf>
    <xf numFmtId="0" fontId="100" fillId="9" borderId="2" xfId="9" applyFont="1" applyFill="1" applyBorder="1" applyAlignment="1">
      <alignment horizontal="distributed" vertical="justify" wrapText="1"/>
    </xf>
    <xf numFmtId="168" fontId="2" fillId="30" borderId="26" xfId="9" applyNumberFormat="1" applyFill="1" applyBorder="1" applyAlignment="1">
      <alignment wrapText="1"/>
    </xf>
    <xf numFmtId="168" fontId="2" fillId="0" borderId="8" xfId="9" applyNumberFormat="1" applyBorder="1" applyAlignment="1">
      <alignment wrapText="1"/>
    </xf>
    <xf numFmtId="168" fontId="2" fillId="0" borderId="9" xfId="9" applyNumberFormat="1" applyBorder="1" applyAlignment="1">
      <alignment wrapText="1"/>
    </xf>
    <xf numFmtId="0" fontId="97" fillId="9" borderId="26" xfId="7" applyFont="1" applyFill="1" applyBorder="1" applyAlignment="1" applyProtection="1">
      <alignment wrapText="1"/>
    </xf>
    <xf numFmtId="0" fontId="97" fillId="0" borderId="8" xfId="9" applyFont="1" applyBorder="1" applyAlignment="1">
      <alignment wrapText="1"/>
    </xf>
    <xf numFmtId="10" fontId="50" fillId="14" borderId="26" xfId="9" applyNumberFormat="1" applyFont="1" applyFill="1" applyBorder="1" applyProtection="1">
      <protection locked="0"/>
    </xf>
    <xf numFmtId="10" fontId="50" fillId="14" borderId="9" xfId="9" applyNumberFormat="1" applyFont="1" applyFill="1" applyBorder="1" applyProtection="1">
      <protection locked="0"/>
    </xf>
    <xf numFmtId="0" fontId="101" fillId="9" borderId="26" xfId="7" applyFont="1" applyFill="1" applyBorder="1" applyAlignment="1" applyProtection="1">
      <alignment wrapText="1"/>
    </xf>
    <xf numFmtId="0" fontId="101" fillId="0" borderId="8" xfId="9" applyFont="1" applyBorder="1" applyAlignment="1">
      <alignment wrapText="1"/>
    </xf>
    <xf numFmtId="10" fontId="50" fillId="14" borderId="1" xfId="7" applyNumberFormat="1" applyFont="1" applyFill="1" applyBorder="1" applyAlignment="1" applyProtection="1">
      <alignment wrapText="1"/>
      <protection locked="0"/>
    </xf>
    <xf numFmtId="10" fontId="50" fillId="14" borderId="1" xfId="9" applyNumberFormat="1" applyFont="1" applyFill="1" applyBorder="1" applyAlignment="1" applyProtection="1">
      <alignment wrapText="1"/>
      <protection locked="0"/>
    </xf>
    <xf numFmtId="0" fontId="6" fillId="9" borderId="42" xfId="9" applyFont="1" applyFill="1" applyBorder="1"/>
    <xf numFmtId="0" fontId="6" fillId="9" borderId="43" xfId="9" applyFont="1" applyFill="1" applyBorder="1"/>
    <xf numFmtId="0" fontId="6" fillId="9" borderId="10" xfId="9" applyFont="1" applyFill="1" applyBorder="1"/>
    <xf numFmtId="0" fontId="50" fillId="17" borderId="0" xfId="9" applyFont="1" applyFill="1" applyAlignment="1">
      <alignment wrapText="1"/>
    </xf>
    <xf numFmtId="40" fontId="2" fillId="17" borderId="0" xfId="9" applyNumberFormat="1" applyFill="1" applyAlignment="1">
      <alignment wrapText="1"/>
    </xf>
    <xf numFmtId="0" fontId="97" fillId="13" borderId="26" xfId="9" applyFont="1" applyFill="1" applyBorder="1" applyAlignment="1">
      <alignment wrapText="1"/>
    </xf>
    <xf numFmtId="0" fontId="97" fillId="13" borderId="8" xfId="9" applyFont="1" applyFill="1" applyBorder="1" applyAlignment="1">
      <alignment wrapText="1"/>
    </xf>
    <xf numFmtId="0" fontId="97" fillId="13" borderId="9" xfId="9" applyFont="1" applyFill="1" applyBorder="1" applyAlignment="1">
      <alignment wrapText="1"/>
    </xf>
    <xf numFmtId="3" fontId="2" fillId="27" borderId="26" xfId="9" applyNumberFormat="1" applyFill="1" applyBorder="1" applyAlignment="1" applyProtection="1">
      <alignment horizontal="right" vertical="center"/>
      <protection locked="0"/>
    </xf>
    <xf numFmtId="3" fontId="2" fillId="27" borderId="8" xfId="9" applyNumberFormat="1" applyFill="1" applyBorder="1" applyAlignment="1" applyProtection="1">
      <alignment horizontal="right" vertical="center"/>
      <protection locked="0"/>
    </xf>
    <xf numFmtId="3" fontId="2" fillId="27" borderId="9" xfId="9" applyNumberFormat="1" applyFill="1" applyBorder="1" applyAlignment="1" applyProtection="1">
      <alignment horizontal="right" vertical="center"/>
      <protection locked="0"/>
    </xf>
    <xf numFmtId="0" fontId="97" fillId="31" borderId="17" xfId="9" applyFont="1" applyFill="1" applyBorder="1" applyAlignment="1">
      <alignment wrapText="1"/>
    </xf>
    <xf numFmtId="0" fontId="97" fillId="31" borderId="7" xfId="9" applyFont="1" applyFill="1" applyBorder="1" applyAlignment="1">
      <alignment wrapText="1"/>
    </xf>
    <xf numFmtId="0" fontId="97" fillId="31" borderId="18" xfId="9" applyFont="1" applyFill="1" applyBorder="1" applyAlignment="1">
      <alignment wrapText="1"/>
    </xf>
    <xf numFmtId="168" fontId="97" fillId="31" borderId="26" xfId="9" applyNumberFormat="1" applyFont="1" applyFill="1" applyBorder="1"/>
    <xf numFmtId="168" fontId="97" fillId="31" borderId="8" xfId="9" applyNumberFormat="1" applyFont="1" applyFill="1" applyBorder="1"/>
    <xf numFmtId="168" fontId="97" fillId="31" borderId="9" xfId="9" applyNumberFormat="1" applyFont="1" applyFill="1" applyBorder="1"/>
    <xf numFmtId="0" fontId="50" fillId="10" borderId="30" xfId="9" applyFont="1" applyFill="1" applyBorder="1" applyAlignment="1">
      <alignment horizontal="justify" vertical="center" wrapText="1"/>
    </xf>
    <xf numFmtId="0" fontId="2" fillId="10" borderId="40" xfId="9" applyFill="1" applyBorder="1" applyAlignment="1">
      <alignment horizontal="justify" vertical="center" wrapText="1"/>
    </xf>
    <xf numFmtId="0" fontId="2" fillId="10" borderId="16" xfId="9" applyFill="1" applyBorder="1" applyAlignment="1">
      <alignment horizontal="justify" vertical="center" wrapText="1"/>
    </xf>
    <xf numFmtId="0" fontId="2" fillId="10" borderId="12" xfId="9" applyFill="1" applyBorder="1" applyAlignment="1">
      <alignment horizontal="justify" vertical="center" wrapText="1"/>
    </xf>
    <xf numFmtId="0" fontId="2" fillId="10" borderId="41" xfId="9" applyFill="1" applyBorder="1" applyAlignment="1">
      <alignment horizontal="justify" vertical="center" wrapText="1"/>
    </xf>
    <xf numFmtId="0" fontId="2" fillId="10" borderId="24" xfId="9" applyFill="1" applyBorder="1" applyAlignment="1">
      <alignment horizontal="justify" vertical="center" wrapText="1"/>
    </xf>
    <xf numFmtId="0" fontId="97" fillId="27" borderId="26" xfId="9" applyFont="1" applyFill="1" applyBorder="1" applyAlignment="1" applyProtection="1">
      <alignment wrapText="1"/>
      <protection locked="0"/>
    </xf>
    <xf numFmtId="0" fontId="97" fillId="27" borderId="8" xfId="9" applyFont="1" applyFill="1" applyBorder="1" applyAlignment="1" applyProtection="1">
      <alignment wrapText="1"/>
      <protection locked="0"/>
    </xf>
    <xf numFmtId="0" fontId="97" fillId="27" borderId="9" xfId="9" applyFont="1" applyFill="1" applyBorder="1" applyAlignment="1" applyProtection="1">
      <alignment wrapText="1"/>
      <protection locked="0"/>
    </xf>
    <xf numFmtId="168" fontId="2" fillId="27" borderId="26" xfId="9" applyNumberFormat="1" applyFill="1" applyBorder="1" applyAlignment="1" applyProtection="1">
      <alignment horizontal="right" vertical="center"/>
      <protection locked="0"/>
    </xf>
    <xf numFmtId="168" fontId="2" fillId="27" borderId="8" xfId="9" applyNumberFormat="1" applyFill="1" applyBorder="1" applyAlignment="1" applyProtection="1">
      <alignment horizontal="right" vertical="center"/>
      <protection locked="0"/>
    </xf>
    <xf numFmtId="168" fontId="2" fillId="27" borderId="9" xfId="9" applyNumberFormat="1" applyFill="1" applyBorder="1" applyAlignment="1" applyProtection="1">
      <alignment horizontal="right" vertical="center"/>
      <protection locked="0"/>
    </xf>
    <xf numFmtId="168" fontId="6" fillId="9" borderId="5" xfId="9" applyNumberFormat="1" applyFont="1" applyFill="1" applyBorder="1" applyAlignment="1">
      <alignment vertical="center"/>
    </xf>
    <xf numFmtId="168" fontId="6" fillId="9" borderId="43" xfId="9" applyNumberFormat="1" applyFont="1" applyFill="1" applyBorder="1" applyAlignment="1">
      <alignment vertical="center"/>
    </xf>
    <xf numFmtId="168" fontId="6" fillId="9" borderId="10" xfId="9" applyNumberFormat="1" applyFont="1" applyFill="1" applyBorder="1" applyAlignment="1">
      <alignment vertical="center"/>
    </xf>
    <xf numFmtId="0" fontId="97" fillId="9" borderId="26" xfId="9" applyFont="1" applyFill="1" applyBorder="1"/>
    <xf numFmtId="0" fontId="97" fillId="9" borderId="8" xfId="9" applyFont="1" applyFill="1" applyBorder="1"/>
    <xf numFmtId="0" fontId="97" fillId="9" borderId="9" xfId="9" applyFont="1" applyFill="1" applyBorder="1"/>
    <xf numFmtId="0" fontId="2" fillId="13" borderId="21" xfId="7" applyFont="1" applyFill="1" applyBorder="1" applyAlignment="1" applyProtection="1"/>
    <xf numFmtId="0" fontId="2" fillId="13" borderId="8" xfId="7" applyFont="1" applyFill="1" applyBorder="1" applyAlignment="1" applyProtection="1"/>
    <xf numFmtId="0" fontId="2" fillId="13" borderId="9" xfId="7" applyFont="1" applyFill="1" applyBorder="1" applyAlignment="1" applyProtection="1"/>
    <xf numFmtId="168" fontId="2" fillId="29" borderId="26" xfId="9" applyNumberFormat="1" applyFill="1" applyBorder="1" applyAlignment="1">
      <alignment horizontal="right" vertical="center"/>
    </xf>
    <xf numFmtId="168" fontId="2" fillId="29" borderId="8" xfId="9" applyNumberFormat="1" applyFill="1" applyBorder="1" applyAlignment="1">
      <alignment horizontal="right" vertical="center"/>
    </xf>
    <xf numFmtId="168" fontId="2" fillId="29" borderId="9" xfId="9" applyNumberFormat="1" applyFill="1" applyBorder="1" applyAlignment="1">
      <alignment horizontal="right" vertical="center"/>
    </xf>
    <xf numFmtId="0" fontId="55" fillId="2" borderId="26" xfId="9" applyFont="1" applyFill="1" applyBorder="1"/>
    <xf numFmtId="0" fontId="55" fillId="13" borderId="8" xfId="9" applyFont="1" applyFill="1" applyBorder="1"/>
    <xf numFmtId="0" fontId="55" fillId="2" borderId="9" xfId="9" applyFont="1" applyFill="1" applyBorder="1"/>
    <xf numFmtId="168" fontId="2" fillId="14" borderId="26" xfId="9" applyNumberFormat="1" applyFill="1" applyBorder="1" applyAlignment="1">
      <alignment horizontal="right" vertical="center"/>
    </xf>
    <xf numFmtId="168" fontId="2" fillId="14" borderId="8" xfId="9" applyNumberFormat="1" applyFill="1" applyBorder="1" applyAlignment="1">
      <alignment horizontal="right" vertical="center"/>
    </xf>
    <xf numFmtId="168" fontId="2" fillId="14" borderId="9" xfId="9" applyNumberFormat="1" applyFill="1" applyBorder="1" applyAlignment="1">
      <alignment horizontal="right" vertical="center"/>
    </xf>
    <xf numFmtId="0" fontId="2" fillId="17" borderId="0" xfId="9" applyFill="1" applyAlignment="1">
      <alignment horizontal="center"/>
    </xf>
    <xf numFmtId="0" fontId="3" fillId="2" borderId="8" xfId="9" applyFont="1" applyFill="1" applyBorder="1"/>
    <xf numFmtId="4" fontId="3" fillId="13" borderId="8" xfId="9" applyNumberFormat="1" applyFont="1" applyFill="1" applyBorder="1"/>
    <xf numFmtId="4" fontId="2" fillId="13" borderId="8" xfId="9" applyNumberFormat="1" applyFill="1" applyBorder="1"/>
    <xf numFmtId="0" fontId="2" fillId="4" borderId="26" xfId="9" applyFill="1" applyBorder="1" applyAlignment="1">
      <alignment horizontal="center" shrinkToFit="1"/>
    </xf>
    <xf numFmtId="0" fontId="3" fillId="4" borderId="8" xfId="9" applyFont="1" applyFill="1" applyBorder="1" applyAlignment="1">
      <alignment horizontal="center" shrinkToFit="1"/>
    </xf>
    <xf numFmtId="0" fontId="3" fillId="4" borderId="32" xfId="9" applyFont="1" applyFill="1" applyBorder="1" applyAlignment="1">
      <alignment horizontal="center" shrinkToFit="1"/>
    </xf>
    <xf numFmtId="0" fontId="50" fillId="21" borderId="0" xfId="9" applyFont="1" applyFill="1" applyAlignment="1">
      <alignment wrapText="1"/>
    </xf>
    <xf numFmtId="165" fontId="2" fillId="21" borderId="0" xfId="9" applyNumberFormat="1" applyFill="1" applyAlignment="1">
      <alignment wrapText="1"/>
    </xf>
    <xf numFmtId="0" fontId="3" fillId="17" borderId="0" xfId="9" applyFont="1" applyFill="1" applyAlignment="1">
      <alignment horizontal="center"/>
    </xf>
    <xf numFmtId="0" fontId="50" fillId="2" borderId="21" xfId="9" applyFont="1" applyFill="1" applyBorder="1"/>
    <xf numFmtId="0" fontId="2" fillId="0" borderId="8" xfId="9" applyBorder="1"/>
    <xf numFmtId="0" fontId="2" fillId="13" borderId="9" xfId="9" applyFill="1" applyBorder="1"/>
    <xf numFmtId="0" fontId="50" fillId="2" borderId="26" xfId="9" applyFont="1" applyFill="1" applyBorder="1"/>
    <xf numFmtId="0" fontId="98" fillId="2" borderId="26" xfId="9" applyFont="1" applyFill="1" applyBorder="1"/>
    <xf numFmtId="0" fontId="98" fillId="13" borderId="8" xfId="9" applyFont="1" applyFill="1" applyBorder="1"/>
    <xf numFmtId="0" fontId="98" fillId="2" borderId="9" xfId="9" applyFont="1" applyFill="1" applyBorder="1"/>
    <xf numFmtId="168" fontId="99" fillId="27" borderId="26" xfId="9" applyNumberFormat="1" applyFont="1" applyFill="1" applyBorder="1" applyAlignment="1" applyProtection="1">
      <alignment horizontal="right" vertical="center"/>
      <protection locked="0"/>
    </xf>
    <xf numFmtId="168" fontId="99" fillId="27" borderId="8" xfId="9" applyNumberFormat="1" applyFont="1" applyFill="1" applyBorder="1" applyAlignment="1" applyProtection="1">
      <alignment horizontal="right" vertical="center"/>
      <protection locked="0"/>
    </xf>
    <xf numFmtId="168" fontId="99" fillId="27" borderId="9" xfId="9" applyNumberFormat="1" applyFont="1" applyFill="1" applyBorder="1" applyAlignment="1" applyProtection="1">
      <alignment horizontal="right" vertical="center"/>
      <protection locked="0"/>
    </xf>
    <xf numFmtId="168" fontId="3" fillId="27" borderId="17" xfId="9" applyNumberFormat="1" applyFont="1" applyFill="1" applyBorder="1" applyAlignment="1" applyProtection="1">
      <alignment horizontal="right" vertical="center"/>
      <protection locked="0"/>
    </xf>
    <xf numFmtId="168" fontId="2" fillId="27" borderId="7" xfId="9" applyNumberFormat="1" applyFill="1" applyBorder="1" applyAlignment="1" applyProtection="1">
      <alignment horizontal="right" vertical="center"/>
      <protection locked="0"/>
    </xf>
    <xf numFmtId="168" fontId="2" fillId="27" borderId="18" xfId="9" applyNumberFormat="1" applyFill="1" applyBorder="1" applyAlignment="1" applyProtection="1">
      <alignment horizontal="right" vertical="center"/>
      <protection locked="0"/>
    </xf>
    <xf numFmtId="0" fontId="3" fillId="2" borderId="26" xfId="9" applyFont="1" applyFill="1" applyBorder="1"/>
    <xf numFmtId="0" fontId="50" fillId="2" borderId="21" xfId="7" applyFont="1" applyFill="1" applyBorder="1" applyAlignment="1" applyProtection="1">
      <alignment wrapText="1"/>
    </xf>
    <xf numFmtId="0" fontId="50" fillId="0" borderId="8" xfId="7" applyFont="1" applyBorder="1" applyAlignment="1" applyProtection="1">
      <alignment wrapText="1"/>
    </xf>
    <xf numFmtId="0" fontId="2" fillId="20" borderId="26" xfId="9" applyFill="1" applyBorder="1" applyProtection="1">
      <protection locked="0"/>
    </xf>
    <xf numFmtId="0" fontId="2" fillId="13" borderId="8" xfId="9" applyFill="1" applyBorder="1" applyProtection="1">
      <protection locked="0"/>
    </xf>
    <xf numFmtId="0" fontId="2" fillId="25" borderId="9" xfId="9" applyFill="1" applyBorder="1" applyProtection="1">
      <protection locked="0"/>
    </xf>
    <xf numFmtId="168" fontId="2" fillId="27" borderId="26" xfId="9" applyNumberFormat="1" applyFill="1" applyBorder="1" applyProtection="1">
      <protection locked="0"/>
    </xf>
    <xf numFmtId="168" fontId="2" fillId="27" borderId="8" xfId="9" applyNumberFormat="1" applyFill="1" applyBorder="1" applyProtection="1">
      <protection locked="0"/>
    </xf>
    <xf numFmtId="168" fontId="2" fillId="27" borderId="9" xfId="9" applyNumberFormat="1" applyFill="1" applyBorder="1" applyProtection="1">
      <protection locked="0"/>
    </xf>
    <xf numFmtId="168" fontId="2" fillId="14" borderId="26" xfId="9" applyNumberFormat="1" applyFill="1" applyBorder="1"/>
    <xf numFmtId="168" fontId="2" fillId="14" borderId="8" xfId="9" applyNumberFormat="1" applyFill="1" applyBorder="1"/>
    <xf numFmtId="168" fontId="2" fillId="14" borderId="9" xfId="9" applyNumberFormat="1" applyFill="1" applyBorder="1"/>
    <xf numFmtId="0" fontId="34" fillId="2" borderId="21" xfId="7" applyFill="1" applyBorder="1" applyAlignment="1" applyProtection="1"/>
    <xf numFmtId="0" fontId="34" fillId="13" borderId="8" xfId="7" applyFill="1" applyBorder="1" applyAlignment="1" applyProtection="1"/>
    <xf numFmtId="0" fontId="34" fillId="2" borderId="9" xfId="7" applyFill="1" applyBorder="1" applyAlignment="1" applyProtection="1"/>
    <xf numFmtId="0" fontId="3" fillId="4" borderId="26" xfId="9" applyFont="1" applyFill="1" applyBorder="1" applyAlignment="1">
      <alignment horizontal="center"/>
    </xf>
    <xf numFmtId="0" fontId="3" fillId="4" borderId="8" xfId="9" applyFont="1" applyFill="1" applyBorder="1" applyAlignment="1">
      <alignment horizontal="center"/>
    </xf>
    <xf numFmtId="0" fontId="3" fillId="4" borderId="32" xfId="9" applyFont="1" applyFill="1" applyBorder="1" applyAlignment="1">
      <alignment horizontal="center"/>
    </xf>
    <xf numFmtId="0" fontId="2" fillId="13" borderId="26" xfId="9" applyFill="1" applyBorder="1"/>
    <xf numFmtId="0" fontId="6" fillId="13" borderId="26" xfId="9" applyFont="1" applyFill="1" applyBorder="1"/>
    <xf numFmtId="0" fontId="6" fillId="13" borderId="8" xfId="9" applyFont="1" applyFill="1" applyBorder="1"/>
    <xf numFmtId="0" fontId="6" fillId="13" borderId="9" xfId="9" applyFont="1" applyFill="1" applyBorder="1"/>
    <xf numFmtId="168" fontId="6" fillId="13" borderId="17" xfId="9" applyNumberFormat="1" applyFont="1" applyFill="1" applyBorder="1" applyAlignment="1">
      <alignment horizontal="right" vertical="center"/>
    </xf>
    <xf numFmtId="168" fontId="6" fillId="13" borderId="7" xfId="9" applyNumberFormat="1" applyFont="1" applyFill="1" applyBorder="1" applyAlignment="1">
      <alignment horizontal="right" vertical="center"/>
    </xf>
    <xf numFmtId="168" fontId="6" fillId="13" borderId="18" xfId="9" applyNumberFormat="1" applyFont="1" applyFill="1" applyBorder="1" applyAlignment="1">
      <alignment horizontal="right" vertical="center"/>
    </xf>
    <xf numFmtId="0" fontId="2" fillId="2" borderId="17" xfId="9" applyFill="1" applyBorder="1"/>
    <xf numFmtId="0" fontId="2" fillId="13" borderId="7" xfId="9" applyFill="1" applyBorder="1"/>
    <xf numFmtId="0" fontId="2" fillId="2" borderId="18" xfId="9" applyFill="1" applyBorder="1"/>
    <xf numFmtId="168" fontId="2" fillId="27" borderId="17" xfId="9" applyNumberFormat="1" applyFill="1" applyBorder="1" applyAlignment="1" applyProtection="1">
      <alignment horizontal="right" vertical="center"/>
      <protection locked="0"/>
    </xf>
    <xf numFmtId="0" fontId="6" fillId="4" borderId="26" xfId="9" applyFont="1" applyFill="1" applyBorder="1" applyAlignment="1">
      <alignment horizontal="center" wrapText="1"/>
    </xf>
    <xf numFmtId="0" fontId="6" fillId="4" borderId="8" xfId="9" applyFont="1" applyFill="1" applyBorder="1" applyAlignment="1">
      <alignment horizontal="center" wrapText="1"/>
    </xf>
    <xf numFmtId="0" fontId="6" fillId="4" borderId="32" xfId="9" applyFont="1" applyFill="1" applyBorder="1" applyAlignment="1">
      <alignment horizontal="center" wrapText="1"/>
    </xf>
    <xf numFmtId="0" fontId="2" fillId="13" borderId="26" xfId="9" applyFill="1" applyBorder="1" applyAlignment="1" applyProtection="1">
      <alignment wrapText="1"/>
      <protection locked="0"/>
    </xf>
    <xf numFmtId="0" fontId="2" fillId="13" borderId="8" xfId="9" applyFill="1" applyBorder="1" applyAlignment="1" applyProtection="1">
      <alignment wrapText="1"/>
      <protection locked="0"/>
    </xf>
    <xf numFmtId="0" fontId="2" fillId="13" borderId="9" xfId="9" applyFill="1" applyBorder="1" applyAlignment="1" applyProtection="1">
      <alignment wrapText="1"/>
      <protection locked="0"/>
    </xf>
    <xf numFmtId="168" fontId="2" fillId="27" borderId="30" xfId="9" applyNumberFormat="1" applyFill="1" applyBorder="1" applyAlignment="1" applyProtection="1">
      <alignment horizontal="right" vertical="center" wrapText="1"/>
      <protection locked="0"/>
    </xf>
    <xf numFmtId="168" fontId="2" fillId="27" borderId="15" xfId="9" applyNumberFormat="1" applyFill="1" applyBorder="1" applyAlignment="1" applyProtection="1">
      <alignment horizontal="right" vertical="center" wrapText="1"/>
      <protection locked="0"/>
    </xf>
    <xf numFmtId="168" fontId="2" fillId="27" borderId="31" xfId="9" applyNumberFormat="1" applyFill="1" applyBorder="1" applyAlignment="1" applyProtection="1">
      <alignment horizontal="right" vertical="center" wrapText="1"/>
      <protection locked="0"/>
    </xf>
    <xf numFmtId="0" fontId="55" fillId="13" borderId="26" xfId="9" applyFont="1" applyFill="1" applyBorder="1" applyAlignment="1">
      <alignment wrapText="1"/>
    </xf>
    <xf numFmtId="0" fontId="55" fillId="13" borderId="8" xfId="9" applyFont="1" applyFill="1" applyBorder="1" applyAlignment="1">
      <alignment wrapText="1"/>
    </xf>
    <xf numFmtId="0" fontId="55" fillId="13" borderId="9" xfId="9" applyFont="1" applyFill="1" applyBorder="1" applyAlignment="1">
      <alignment wrapText="1"/>
    </xf>
    <xf numFmtId="168" fontId="55" fillId="13" borderId="26" xfId="9" applyNumberFormat="1" applyFont="1" applyFill="1" applyBorder="1" applyAlignment="1">
      <alignment horizontal="right" vertical="center" wrapText="1"/>
    </xf>
    <xf numFmtId="168" fontId="55" fillId="13" borderId="8" xfId="9" applyNumberFormat="1" applyFont="1" applyFill="1" applyBorder="1" applyAlignment="1">
      <alignment horizontal="right" vertical="center" wrapText="1"/>
    </xf>
    <xf numFmtId="168" fontId="55" fillId="13" borderId="9" xfId="9" applyNumberFormat="1" applyFont="1" applyFill="1" applyBorder="1" applyAlignment="1">
      <alignment horizontal="right" vertical="center" wrapText="1"/>
    </xf>
    <xf numFmtId="0" fontId="8" fillId="13" borderId="8" xfId="9" applyFont="1" applyFill="1" applyBorder="1" applyAlignment="1">
      <alignment wrapText="1"/>
    </xf>
    <xf numFmtId="0" fontId="8" fillId="13" borderId="9" xfId="9" applyFont="1" applyFill="1" applyBorder="1" applyAlignment="1">
      <alignment wrapText="1"/>
    </xf>
    <xf numFmtId="168" fontId="2" fillId="27" borderId="26" xfId="9" applyNumberFormat="1" applyFill="1" applyBorder="1" applyAlignment="1" applyProtection="1">
      <alignment horizontal="right" vertical="center" wrapText="1"/>
      <protection locked="0"/>
    </xf>
    <xf numFmtId="168" fontId="2" fillId="27" borderId="8" xfId="9" applyNumberFormat="1" applyFill="1" applyBorder="1" applyAlignment="1" applyProtection="1">
      <alignment horizontal="right" vertical="center" wrapText="1"/>
      <protection locked="0"/>
    </xf>
    <xf numFmtId="168" fontId="2" fillId="27" borderId="9" xfId="9" applyNumberFormat="1" applyFill="1" applyBorder="1" applyAlignment="1" applyProtection="1">
      <alignment horizontal="right" vertical="center" wrapText="1"/>
      <protection locked="0"/>
    </xf>
    <xf numFmtId="0" fontId="0" fillId="13" borderId="26" xfId="0" applyFill="1" applyBorder="1" applyAlignment="1">
      <alignment wrapText="1"/>
    </xf>
    <xf numFmtId="0" fontId="0" fillId="13" borderId="8" xfId="0" applyFill="1" applyBorder="1" applyAlignment="1">
      <alignment wrapText="1"/>
    </xf>
    <xf numFmtId="0" fontId="0" fillId="13" borderId="9" xfId="0" applyFill="1" applyBorder="1" applyAlignment="1">
      <alignment wrapText="1"/>
    </xf>
    <xf numFmtId="0" fontId="2" fillId="13" borderId="21" xfId="9" applyFill="1" applyBorder="1" applyAlignment="1">
      <alignment wrapText="1"/>
    </xf>
    <xf numFmtId="49" fontId="3" fillId="20" borderId="26" xfId="9" applyNumberFormat="1" applyFont="1" applyFill="1" applyBorder="1" applyAlignment="1" applyProtection="1">
      <alignment wrapText="1"/>
      <protection locked="0"/>
    </xf>
    <xf numFmtId="49" fontId="2" fillId="20" borderId="8" xfId="9" applyNumberFormat="1" applyFill="1" applyBorder="1" applyAlignment="1" applyProtection="1">
      <alignment wrapText="1"/>
      <protection locked="0"/>
    </xf>
    <xf numFmtId="49" fontId="2" fillId="20" borderId="9" xfId="9" applyNumberFormat="1" applyFill="1" applyBorder="1" applyAlignment="1" applyProtection="1">
      <alignment wrapText="1"/>
      <protection locked="0"/>
    </xf>
    <xf numFmtId="169" fontId="3" fillId="20" borderId="26" xfId="9" applyNumberFormat="1" applyFont="1" applyFill="1" applyBorder="1" applyAlignment="1" applyProtection="1">
      <alignment horizontal="center" vertical="center" wrapText="1"/>
      <protection locked="0"/>
    </xf>
    <xf numFmtId="169" fontId="2" fillId="20" borderId="8" xfId="9" applyNumberFormat="1" applyFill="1" applyBorder="1" applyAlignment="1" applyProtection="1">
      <alignment horizontal="center" vertical="center" wrapText="1"/>
      <protection locked="0"/>
    </xf>
    <xf numFmtId="169" fontId="2" fillId="20" borderId="9" xfId="9" applyNumberFormat="1" applyFill="1" applyBorder="1" applyAlignment="1" applyProtection="1">
      <alignment horizontal="center" vertical="center" wrapText="1"/>
      <protection locked="0"/>
    </xf>
    <xf numFmtId="167" fontId="3" fillId="20" borderId="26" xfId="9" applyNumberFormat="1" applyFont="1" applyFill="1" applyBorder="1" applyAlignment="1" applyProtection="1">
      <alignment wrapText="1"/>
      <protection locked="0"/>
    </xf>
    <xf numFmtId="167" fontId="2" fillId="20" borderId="8" xfId="9" applyNumberFormat="1" applyFill="1" applyBorder="1" applyAlignment="1" applyProtection="1">
      <alignment wrapText="1"/>
      <protection locked="0"/>
    </xf>
    <xf numFmtId="167" fontId="2" fillId="20" borderId="9" xfId="9" applyNumberFormat="1" applyFill="1" applyBorder="1" applyAlignment="1" applyProtection="1">
      <alignment wrapText="1"/>
      <protection locked="0"/>
    </xf>
    <xf numFmtId="0" fontId="50" fillId="14" borderId="8" xfId="9" applyFont="1" applyFill="1" applyBorder="1" applyAlignment="1" applyProtection="1">
      <alignment wrapText="1"/>
      <protection locked="0"/>
    </xf>
    <xf numFmtId="0" fontId="50" fillId="14" borderId="9" xfId="9" applyFont="1" applyFill="1" applyBorder="1" applyAlignment="1" applyProtection="1">
      <alignment wrapText="1"/>
      <protection locked="0"/>
    </xf>
    <xf numFmtId="4" fontId="50" fillId="14" borderId="26" xfId="9" applyNumberFormat="1" applyFont="1" applyFill="1" applyBorder="1" applyAlignment="1" applyProtection="1">
      <alignment horizontal="center" wrapText="1"/>
      <protection locked="0"/>
    </xf>
    <xf numFmtId="0" fontId="50" fillId="14" borderId="8" xfId="9" applyFont="1" applyFill="1" applyBorder="1" applyAlignment="1">
      <alignment horizontal="center" wrapText="1"/>
    </xf>
    <xf numFmtId="0" fontId="50" fillId="14" borderId="9" xfId="9" applyFont="1" applyFill="1" applyBorder="1" applyAlignment="1">
      <alignment horizontal="center" wrapText="1"/>
    </xf>
    <xf numFmtId="0" fontId="33" fillId="0" borderId="0" xfId="6" applyAlignment="1" applyProtection="1">
      <alignment horizontal="center" wrapText="1"/>
    </xf>
    <xf numFmtId="0" fontId="33" fillId="0" borderId="0" xfId="6" applyAlignment="1">
      <alignment horizontal="center" wrapText="1"/>
    </xf>
    <xf numFmtId="0" fontId="33" fillId="0" borderId="28" xfId="6" applyBorder="1" applyAlignment="1">
      <alignment horizontal="center" wrapText="1"/>
    </xf>
    <xf numFmtId="49" fontId="3" fillId="20" borderId="26" xfId="9" applyNumberFormat="1" applyFont="1" applyFill="1" applyBorder="1" applyAlignment="1" applyProtection="1">
      <alignment horizontal="center" vertical="center" wrapText="1"/>
      <protection locked="0"/>
    </xf>
    <xf numFmtId="0" fontId="2" fillId="20" borderId="9" xfId="9" applyFill="1" applyBorder="1" applyAlignment="1" applyProtection="1">
      <alignment horizontal="center" vertical="center" wrapText="1"/>
      <protection locked="0"/>
    </xf>
    <xf numFmtId="0" fontId="3" fillId="25" borderId="26" xfId="9" applyFont="1" applyFill="1" applyBorder="1" applyAlignment="1" applyProtection="1">
      <alignment horizontal="center" vertical="center" wrapText="1"/>
      <protection locked="0"/>
    </xf>
    <xf numFmtId="0" fontId="2" fillId="25" borderId="8" xfId="9" applyFill="1" applyBorder="1" applyAlignment="1" applyProtection="1">
      <alignment horizontal="center" vertical="center" wrapText="1"/>
      <protection locked="0"/>
    </xf>
    <xf numFmtId="0" fontId="2" fillId="0" borderId="8" xfId="9" applyBorder="1" applyAlignment="1" applyProtection="1">
      <alignment wrapText="1"/>
      <protection locked="0"/>
    </xf>
    <xf numFmtId="0" fontId="2" fillId="0" borderId="9" xfId="9" applyBorder="1" applyAlignment="1" applyProtection="1">
      <alignment wrapText="1"/>
      <protection locked="0"/>
    </xf>
    <xf numFmtId="0" fontId="2" fillId="25" borderId="26" xfId="9" applyFill="1" applyBorder="1" applyAlignment="1" applyProtection="1">
      <alignment horizontal="center" vertical="center" shrinkToFit="1"/>
      <protection locked="0"/>
    </xf>
    <xf numFmtId="0" fontId="0" fillId="0" borderId="8" xfId="0" applyBorder="1" applyAlignment="1">
      <alignment shrinkToFit="1"/>
    </xf>
    <xf numFmtId="0" fontId="0" fillId="0" borderId="16" xfId="0" applyBorder="1" applyAlignment="1" applyProtection="1">
      <alignment wrapText="1"/>
      <protection locked="0"/>
    </xf>
    <xf numFmtId="0" fontId="0" fillId="0" borderId="28" xfId="0" applyBorder="1" applyAlignment="1" applyProtection="1">
      <alignment wrapText="1"/>
      <protection locked="0"/>
    </xf>
    <xf numFmtId="0" fontId="38" fillId="11" borderId="26" xfId="0" applyFont="1" applyFill="1" applyBorder="1" applyAlignment="1" applyProtection="1">
      <alignment horizontal="center" shrinkToFit="1"/>
      <protection locked="0"/>
    </xf>
    <xf numFmtId="0" fontId="38" fillId="11" borderId="8" xfId="0" applyFont="1" applyFill="1" applyBorder="1" applyAlignment="1" applyProtection="1">
      <alignment horizontal="center" shrinkToFit="1"/>
      <protection locked="0"/>
    </xf>
    <xf numFmtId="0" fontId="38" fillId="11" borderId="9" xfId="0" applyFont="1" applyFill="1" applyBorder="1" applyAlignment="1" applyProtection="1">
      <alignment horizontal="center" shrinkToFit="1"/>
      <protection locked="0"/>
    </xf>
    <xf numFmtId="40" fontId="2" fillId="17" borderId="0" xfId="9" applyNumberFormat="1" applyFill="1" applyAlignment="1" applyProtection="1">
      <alignment wrapText="1"/>
      <protection locked="0"/>
    </xf>
    <xf numFmtId="0" fontId="2" fillId="17" borderId="0" xfId="9" applyFill="1" applyAlignment="1">
      <alignment wrapText="1"/>
    </xf>
    <xf numFmtId="0" fontId="97" fillId="13" borderId="26" xfId="9" applyFont="1" applyFill="1" applyBorder="1"/>
    <xf numFmtId="0" fontId="97" fillId="13" borderId="8" xfId="9" applyFont="1" applyFill="1" applyBorder="1"/>
    <xf numFmtId="0" fontId="97" fillId="13" borderId="9" xfId="9" applyFont="1" applyFill="1" applyBorder="1"/>
    <xf numFmtId="0" fontId="3" fillId="2" borderId="13" xfId="9" applyFont="1" applyFill="1" applyBorder="1" applyAlignment="1">
      <alignment horizontal="center" vertical="center"/>
    </xf>
    <xf numFmtId="0" fontId="2" fillId="20" borderId="8" xfId="9" applyFill="1" applyBorder="1" applyProtection="1">
      <protection locked="0"/>
    </xf>
    <xf numFmtId="0" fontId="2" fillId="20" borderId="15" xfId="9" applyFill="1" applyBorder="1" applyProtection="1">
      <protection locked="0"/>
    </xf>
    <xf numFmtId="0" fontId="2" fillId="20" borderId="31" xfId="9" applyFill="1" applyBorder="1" applyProtection="1">
      <protection locked="0"/>
    </xf>
    <xf numFmtId="0" fontId="50" fillId="13" borderId="9" xfId="9" applyFont="1" applyFill="1" applyBorder="1"/>
    <xf numFmtId="0" fontId="50" fillId="13" borderId="17" xfId="9" applyFont="1" applyFill="1" applyBorder="1"/>
    <xf numFmtId="0" fontId="50" fillId="13" borderId="7" xfId="9" applyFont="1" applyFill="1" applyBorder="1"/>
    <xf numFmtId="0" fontId="50" fillId="13" borderId="18" xfId="9" applyFont="1" applyFill="1" applyBorder="1"/>
    <xf numFmtId="168" fontId="50" fillId="27" borderId="17" xfId="9" applyNumberFormat="1" applyFont="1" applyFill="1" applyBorder="1" applyAlignment="1" applyProtection="1">
      <alignment horizontal="right" vertical="center"/>
      <protection locked="0"/>
    </xf>
    <xf numFmtId="168" fontId="50" fillId="27" borderId="7" xfId="9" applyNumberFormat="1" applyFont="1" applyFill="1" applyBorder="1" applyAlignment="1" applyProtection="1">
      <alignment horizontal="right" vertical="center"/>
      <protection locked="0"/>
    </xf>
    <xf numFmtId="168" fontId="50" fillId="27" borderId="18" xfId="9" applyNumberFormat="1" applyFont="1" applyFill="1" applyBorder="1" applyAlignment="1" applyProtection="1">
      <alignment horizontal="right" vertical="center"/>
      <protection locked="0"/>
    </xf>
    <xf numFmtId="49" fontId="56" fillId="25" borderId="17" xfId="9" applyNumberFormat="1" applyFont="1" applyFill="1" applyBorder="1" applyAlignment="1" applyProtection="1">
      <alignment horizontal="center" vertical="center" wrapText="1"/>
      <protection locked="0"/>
    </xf>
    <xf numFmtId="49" fontId="56" fillId="25" borderId="7" xfId="9" applyNumberFormat="1" applyFont="1" applyFill="1" applyBorder="1" applyAlignment="1" applyProtection="1">
      <alignment horizontal="center" vertical="center" wrapText="1"/>
      <protection locked="0"/>
    </xf>
    <xf numFmtId="49" fontId="56" fillId="25" borderId="9" xfId="9" applyNumberFormat="1" applyFont="1" applyFill="1" applyBorder="1" applyAlignment="1" applyProtection="1">
      <alignment horizontal="center" vertical="center" wrapText="1"/>
      <protection locked="0"/>
    </xf>
    <xf numFmtId="49" fontId="56" fillId="14" borderId="26" xfId="9" applyNumberFormat="1" applyFont="1" applyFill="1" applyBorder="1" applyAlignment="1" applyProtection="1">
      <alignment horizontal="center" vertical="center" wrapText="1"/>
      <protection locked="0"/>
    </xf>
    <xf numFmtId="49" fontId="56" fillId="14" borderId="8" xfId="9" applyNumberFormat="1" applyFont="1" applyFill="1" applyBorder="1" applyAlignment="1" applyProtection="1">
      <alignment horizontal="center" vertical="center" wrapText="1"/>
      <protection locked="0"/>
    </xf>
    <xf numFmtId="49" fontId="56" fillId="14" borderId="9" xfId="9" applyNumberFormat="1" applyFont="1" applyFill="1" applyBorder="1" applyAlignment="1" applyProtection="1">
      <alignment horizontal="center" vertical="center" wrapText="1"/>
      <protection locked="0"/>
    </xf>
    <xf numFmtId="0" fontId="6" fillId="9" borderId="13" xfId="9" applyFont="1" applyFill="1" applyBorder="1" applyAlignment="1">
      <alignment horizontal="center" vertical="center" wrapText="1"/>
    </xf>
    <xf numFmtId="0" fontId="6" fillId="9" borderId="0" xfId="9" applyFont="1" applyFill="1" applyAlignment="1">
      <alignment horizontal="center" vertical="center" wrapText="1"/>
    </xf>
    <xf numFmtId="14" fontId="67" fillId="10" borderId="26" xfId="11" applyNumberFormat="1" applyFont="1" applyFill="1" applyBorder="1" applyAlignment="1">
      <alignment horizontal="center" vertical="center" wrapText="1"/>
    </xf>
    <xf numFmtId="0" fontId="30" fillId="0" borderId="8" xfId="11" applyBorder="1" applyAlignment="1">
      <alignment horizontal="center" vertical="center" wrapText="1"/>
    </xf>
    <xf numFmtId="0" fontId="30" fillId="0" borderId="9" xfId="11" applyBorder="1" applyAlignment="1">
      <alignment horizontal="center" vertical="center" wrapText="1"/>
    </xf>
    <xf numFmtId="49" fontId="90" fillId="25" borderId="30" xfId="11" applyNumberFormat="1" applyFont="1" applyFill="1" applyBorder="1" applyAlignment="1" applyProtection="1">
      <alignment horizontal="center" wrapText="1"/>
      <protection locked="0"/>
    </xf>
    <xf numFmtId="0" fontId="90" fillId="25" borderId="15" xfId="11" applyFont="1" applyFill="1" applyBorder="1" applyAlignment="1" applyProtection="1">
      <alignment horizontal="center" wrapText="1"/>
      <protection locked="0"/>
    </xf>
    <xf numFmtId="0" fontId="90" fillId="25" borderId="31" xfId="11" applyFont="1" applyFill="1" applyBorder="1" applyAlignment="1" applyProtection="1">
      <alignment horizontal="center" wrapText="1"/>
      <protection locked="0"/>
    </xf>
    <xf numFmtId="0" fontId="30" fillId="25" borderId="17" xfId="11" applyFill="1" applyBorder="1" applyAlignment="1" applyProtection="1">
      <alignment horizontal="center" wrapText="1"/>
      <protection locked="0"/>
    </xf>
    <xf numFmtId="0" fontId="30" fillId="25" borderId="7" xfId="11" applyFill="1" applyBorder="1" applyAlignment="1" applyProtection="1">
      <alignment horizontal="center" wrapText="1"/>
      <protection locked="0"/>
    </xf>
    <xf numFmtId="0" fontId="30" fillId="25" borderId="18" xfId="11" applyFill="1" applyBorder="1" applyAlignment="1" applyProtection="1">
      <alignment horizontal="center" wrapText="1"/>
      <protection locked="0"/>
    </xf>
    <xf numFmtId="0" fontId="90" fillId="0" borderId="30" xfId="11" applyFont="1" applyBorder="1" applyAlignment="1">
      <alignment horizontal="center" vertical="center" wrapText="1"/>
    </xf>
    <xf numFmtId="0" fontId="30" fillId="0" borderId="15" xfId="11" applyBorder="1" applyAlignment="1">
      <alignment horizontal="center" vertical="center" wrapText="1"/>
    </xf>
    <xf numFmtId="0" fontId="30" fillId="0" borderId="31" xfId="11" applyBorder="1" applyAlignment="1">
      <alignment horizontal="center" vertical="center" wrapText="1"/>
    </xf>
    <xf numFmtId="0" fontId="67" fillId="0" borderId="30" xfId="11" applyFont="1" applyBorder="1" applyAlignment="1">
      <alignment horizontal="right" wrapText="1"/>
    </xf>
    <xf numFmtId="0" fontId="30" fillId="0" borderId="9" xfId="11" applyBorder="1" applyAlignment="1">
      <alignment horizontal="right" wrapText="1"/>
    </xf>
    <xf numFmtId="0" fontId="90" fillId="25" borderId="26" xfId="11" applyFont="1" applyFill="1" applyBorder="1" applyAlignment="1" applyProtection="1">
      <alignment horizontal="center" wrapText="1"/>
      <protection locked="0"/>
    </xf>
    <xf numFmtId="0" fontId="30" fillId="25" borderId="9" xfId="11" applyFill="1" applyBorder="1" applyAlignment="1" applyProtection="1">
      <alignment horizontal="center" wrapText="1"/>
      <protection locked="0"/>
    </xf>
    <xf numFmtId="0" fontId="90" fillId="0" borderId="26" xfId="11" applyFont="1" applyBorder="1" applyAlignment="1">
      <alignment horizontal="right" wrapText="1"/>
    </xf>
    <xf numFmtId="0" fontId="90" fillId="0" borderId="9" xfId="11" applyFont="1" applyBorder="1" applyAlignment="1">
      <alignment horizontal="right" wrapText="1"/>
    </xf>
    <xf numFmtId="0" fontId="102" fillId="13" borderId="0" xfId="0" applyFont="1" applyFill="1" applyAlignment="1">
      <alignment horizontal="center" wrapText="1"/>
    </xf>
    <xf numFmtId="0" fontId="102" fillId="13" borderId="7" xfId="0" applyFont="1" applyFill="1" applyBorder="1" applyAlignment="1">
      <alignment horizontal="center" wrapText="1"/>
    </xf>
    <xf numFmtId="0" fontId="1" fillId="0" borderId="0" xfId="0" applyFont="1" applyAlignment="1">
      <alignment horizontal="left" vertical="center"/>
    </xf>
    <xf numFmtId="0" fontId="1" fillId="13" borderId="0" xfId="9" applyFont="1" applyFill="1"/>
    <xf numFmtId="0" fontId="26" fillId="13" borderId="0" xfId="0" applyFont="1" applyFill="1" applyAlignment="1">
      <alignment horizontal="left" vertical="center"/>
    </xf>
    <xf numFmtId="49" fontId="4" fillId="13" borderId="0" xfId="0" applyNumberFormat="1" applyFont="1" applyFill="1" applyAlignment="1">
      <alignment horizontal="left"/>
    </xf>
    <xf numFmtId="0" fontId="4" fillId="13" borderId="0" xfId="0" applyFont="1" applyFill="1" applyAlignment="1">
      <alignment horizontal="left"/>
    </xf>
    <xf numFmtId="49" fontId="16" fillId="13" borderId="0" xfId="0" applyNumberFormat="1" applyFont="1" applyFill="1" applyAlignment="1">
      <alignment horizontal="center" vertical="center" wrapText="1"/>
    </xf>
    <xf numFmtId="0" fontId="4" fillId="13" borderId="15" xfId="0" applyFont="1" applyFill="1" applyBorder="1" applyAlignment="1">
      <alignment horizontal="center" wrapText="1"/>
    </xf>
    <xf numFmtId="0" fontId="86" fillId="13" borderId="15" xfId="10" applyFont="1" applyFill="1" applyBorder="1" applyAlignment="1">
      <alignment wrapText="1"/>
    </xf>
    <xf numFmtId="0" fontId="44" fillId="0" borderId="44" xfId="0" applyFont="1" applyBorder="1" applyAlignment="1">
      <alignment wrapText="1"/>
    </xf>
    <xf numFmtId="0" fontId="86" fillId="0" borderId="15" xfId="0" applyFont="1" applyBorder="1" applyAlignment="1">
      <alignment wrapText="1"/>
    </xf>
    <xf numFmtId="0" fontId="86" fillId="0" borderId="0" xfId="0" applyFont="1" applyAlignment="1">
      <alignment wrapText="1"/>
    </xf>
    <xf numFmtId="0" fontId="44" fillId="0" borderId="0" xfId="0" applyFont="1" applyAlignment="1">
      <alignment wrapText="1"/>
    </xf>
    <xf numFmtId="0" fontId="25" fillId="13" borderId="0" xfId="0" applyFont="1" applyFill="1" applyAlignment="1">
      <alignment horizontal="center" wrapText="1"/>
    </xf>
    <xf numFmtId="0" fontId="103" fillId="0" borderId="0" xfId="0" applyFont="1" applyAlignment="1">
      <alignment wrapText="1"/>
    </xf>
    <xf numFmtId="0" fontId="25" fillId="13" borderId="7" xfId="0" applyFont="1" applyFill="1" applyBorder="1" applyAlignment="1">
      <alignment horizontal="center" wrapText="1"/>
    </xf>
    <xf numFmtId="0" fontId="104" fillId="13" borderId="7" xfId="0" applyFont="1" applyFill="1" applyBorder="1" applyAlignment="1">
      <alignment horizontal="center" wrapText="1"/>
    </xf>
    <xf numFmtId="0" fontId="44" fillId="13" borderId="0" xfId="0" applyFont="1" applyFill="1" applyAlignment="1">
      <alignment wrapText="1"/>
    </xf>
    <xf numFmtId="0" fontId="37" fillId="13" borderId="0" xfId="0" applyFont="1" applyFill="1" applyAlignment="1">
      <alignment wrapText="1"/>
    </xf>
    <xf numFmtId="0" fontId="0" fillId="0" borderId="0" xfId="0"/>
    <xf numFmtId="0" fontId="40" fillId="0" borderId="26" xfId="0" applyFont="1" applyBorder="1" applyAlignment="1">
      <alignment horizontal="center" vertical="center" wrapText="1"/>
    </xf>
    <xf numFmtId="0" fontId="40" fillId="0" borderId="26" xfId="0" applyFont="1" applyBorder="1" applyAlignment="1">
      <alignment horizontal="left" vertical="center" wrapText="1" indent="1"/>
    </xf>
    <xf numFmtId="0" fontId="0" fillId="0" borderId="8" xfId="0" applyBorder="1" applyAlignment="1">
      <alignment horizontal="left" vertical="center" wrapText="1" indent="1"/>
    </xf>
    <xf numFmtId="0" fontId="40" fillId="10" borderId="26" xfId="0" applyFont="1" applyFill="1" applyBorder="1" applyAlignment="1">
      <alignment horizontal="center" vertical="center" wrapText="1"/>
    </xf>
    <xf numFmtId="0" fontId="0" fillId="10" borderId="8" xfId="0" applyFill="1" applyBorder="1" applyAlignment="1">
      <alignment horizontal="center" vertical="center" wrapText="1"/>
    </xf>
    <xf numFmtId="0" fontId="0" fillId="10" borderId="9" xfId="0" applyFill="1" applyBorder="1" applyAlignment="1">
      <alignment horizontal="center" vertical="center" wrapText="1"/>
    </xf>
    <xf numFmtId="0" fontId="44" fillId="13" borderId="0" xfId="0" applyFont="1" applyFill="1" applyAlignment="1">
      <alignment horizontal="left" vertical="center" wrapText="1"/>
    </xf>
    <xf numFmtId="0" fontId="37" fillId="13" borderId="0" xfId="0" applyFont="1" applyFill="1"/>
    <xf numFmtId="0" fontId="44" fillId="13" borderId="0" xfId="0" applyFont="1" applyFill="1"/>
    <xf numFmtId="0" fontId="37" fillId="11" borderId="7" xfId="0" applyFont="1" applyFill="1" applyBorder="1" applyAlignment="1" applyProtection="1">
      <alignment horizontal="center" wrapText="1"/>
      <protection locked="0"/>
    </xf>
    <xf numFmtId="0" fontId="0" fillId="11" borderId="7" xfId="0" applyFill="1" applyBorder="1" applyAlignment="1" applyProtection="1">
      <alignment horizontal="center" wrapText="1"/>
      <protection locked="0"/>
    </xf>
    <xf numFmtId="0" fontId="37" fillId="9" borderId="7" xfId="0" applyFont="1" applyFill="1" applyBorder="1" applyAlignment="1">
      <alignment horizontal="center" wrapText="1"/>
    </xf>
    <xf numFmtId="0" fontId="0" fillId="9" borderId="48" xfId="0" applyFill="1" applyBorder="1" applyAlignment="1">
      <alignment horizontal="center" wrapText="1"/>
    </xf>
    <xf numFmtId="0" fontId="105" fillId="13" borderId="0" xfId="0" applyFont="1" applyFill="1" applyAlignment="1">
      <alignment vertical="center" wrapText="1"/>
    </xf>
    <xf numFmtId="0" fontId="106" fillId="13" borderId="0" xfId="0" applyFont="1" applyFill="1" applyAlignment="1">
      <alignment wrapText="1"/>
    </xf>
    <xf numFmtId="0" fontId="107" fillId="13" borderId="0" xfId="6" applyFont="1" applyFill="1" applyAlignment="1" applyProtection="1">
      <alignment horizontal="left" vertical="center" wrapText="1"/>
    </xf>
    <xf numFmtId="0" fontId="0" fillId="10" borderId="26" xfId="0" applyFill="1" applyBorder="1" applyAlignment="1">
      <alignment horizontal="center" wrapText="1"/>
    </xf>
    <xf numFmtId="0" fontId="60" fillId="9" borderId="26" xfId="0" applyFont="1" applyFill="1" applyBorder="1" applyAlignment="1">
      <alignment horizontal="center" vertical="center" wrapText="1"/>
    </xf>
    <xf numFmtId="0" fontId="37" fillId="9" borderId="8" xfId="0" applyFont="1" applyFill="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0" fillId="0" borderId="9" xfId="0" applyBorder="1" applyAlignment="1">
      <alignment horizontal="left" vertical="center" wrapText="1" indent="1"/>
    </xf>
    <xf numFmtId="0" fontId="40" fillId="9" borderId="5" xfId="0" applyFont="1" applyFill="1" applyBorder="1" applyAlignment="1">
      <alignment horizontal="left" vertical="center" wrapText="1" indent="1"/>
    </xf>
    <xf numFmtId="0" fontId="0" fillId="0" borderId="43" xfId="0" applyBorder="1" applyAlignment="1">
      <alignment horizontal="left" vertical="center" wrapText="1" indent="1"/>
    </xf>
    <xf numFmtId="0" fontId="42" fillId="10" borderId="5" xfId="0" applyFont="1" applyFill="1" applyBorder="1" applyAlignment="1">
      <alignment horizontal="left" vertical="center" wrapText="1" indent="1"/>
    </xf>
    <xf numFmtId="0" fontId="38" fillId="10" borderId="43" xfId="0" applyFont="1" applyFill="1" applyBorder="1" applyAlignment="1">
      <alignment horizontal="left" vertical="center" wrapText="1" indent="1"/>
    </xf>
    <xf numFmtId="0" fontId="38" fillId="10" borderId="10" xfId="0" applyFont="1" applyFill="1" applyBorder="1" applyAlignment="1">
      <alignment horizontal="left" vertical="center" wrapText="1" indent="1"/>
    </xf>
    <xf numFmtId="0" fontId="82" fillId="0" borderId="0" xfId="0" applyFont="1" applyAlignment="1">
      <alignment horizontal="left" vertical="center" wrapText="1"/>
    </xf>
    <xf numFmtId="0" fontId="0" fillId="0" borderId="0" xfId="0" applyAlignment="1">
      <alignment wrapText="1"/>
    </xf>
    <xf numFmtId="0" fontId="108" fillId="13" borderId="0" xfId="0" applyFont="1" applyFill="1" applyAlignment="1">
      <alignment horizontal="center" vertical="center" wrapText="1"/>
    </xf>
    <xf numFmtId="0" fontId="108" fillId="0" borderId="0" xfId="0" applyFont="1" applyAlignment="1">
      <alignment horizontal="center" vertical="center" wrapText="1"/>
    </xf>
    <xf numFmtId="0" fontId="106" fillId="0" borderId="0" xfId="0" applyFont="1" applyAlignment="1">
      <alignment horizontal="center" vertical="center" wrapText="1"/>
    </xf>
    <xf numFmtId="0" fontId="37" fillId="13" borderId="0" xfId="0" applyFont="1" applyFill="1" applyAlignment="1">
      <alignment horizontal="center" wrapText="1"/>
    </xf>
    <xf numFmtId="10" fontId="0" fillId="18" borderId="8" xfId="0" applyNumberFormat="1" applyFill="1" applyBorder="1" applyAlignment="1">
      <alignment wrapText="1"/>
    </xf>
    <xf numFmtId="0" fontId="0" fillId="18" borderId="8" xfId="0" applyFill="1" applyBorder="1" applyAlignment="1">
      <alignment wrapText="1"/>
    </xf>
    <xf numFmtId="0" fontId="0" fillId="18" borderId="9" xfId="0" applyFill="1" applyBorder="1" applyAlignment="1">
      <alignment wrapText="1"/>
    </xf>
    <xf numFmtId="165" fontId="0" fillId="9" borderId="26" xfId="0" applyNumberFormat="1" applyFill="1" applyBorder="1" applyAlignment="1">
      <alignment horizontal="center" wrapText="1"/>
    </xf>
    <xf numFmtId="165" fontId="0" fillId="9" borderId="8" xfId="0" applyNumberFormat="1" applyFill="1" applyBorder="1" applyAlignment="1">
      <alignment horizontal="center" wrapText="1"/>
    </xf>
    <xf numFmtId="165" fontId="0" fillId="9" borderId="9" xfId="0" applyNumberFormat="1" applyFill="1" applyBorder="1" applyAlignment="1">
      <alignment horizontal="center" wrapText="1"/>
    </xf>
    <xf numFmtId="165" fontId="0" fillId="32" borderId="26" xfId="0" applyNumberFormat="1" applyFill="1" applyBorder="1" applyAlignment="1" applyProtection="1">
      <alignment wrapText="1"/>
      <protection locked="0"/>
    </xf>
    <xf numFmtId="165" fontId="0" fillId="32" borderId="8" xfId="0" applyNumberFormat="1" applyFill="1" applyBorder="1" applyAlignment="1" applyProtection="1">
      <alignment wrapText="1"/>
      <protection locked="0"/>
    </xf>
    <xf numFmtId="165" fontId="0" fillId="32" borderId="9" xfId="0" applyNumberFormat="1" applyFill="1" applyBorder="1" applyAlignment="1" applyProtection="1">
      <alignment wrapText="1"/>
      <protection locked="0"/>
    </xf>
    <xf numFmtId="10" fontId="0" fillId="33" borderId="26" xfId="0" applyNumberFormat="1" applyFill="1" applyBorder="1" applyAlignment="1" applyProtection="1">
      <alignment wrapText="1"/>
      <protection locked="0"/>
    </xf>
    <xf numFmtId="0" fontId="0" fillId="33" borderId="8" xfId="0" applyFill="1" applyBorder="1" applyAlignment="1" applyProtection="1">
      <alignment wrapText="1"/>
      <protection locked="0"/>
    </xf>
    <xf numFmtId="165" fontId="0" fillId="33" borderId="26" xfId="0" applyNumberFormat="1" applyFill="1" applyBorder="1" applyAlignment="1" applyProtection="1">
      <alignment wrapText="1"/>
      <protection locked="0"/>
    </xf>
    <xf numFmtId="165" fontId="0" fillId="33" borderId="8" xfId="0" applyNumberFormat="1" applyFill="1" applyBorder="1" applyAlignment="1" applyProtection="1">
      <alignment wrapText="1"/>
      <protection locked="0"/>
    </xf>
    <xf numFmtId="165" fontId="0" fillId="33" borderId="9" xfId="0" applyNumberFormat="1" applyFill="1" applyBorder="1" applyAlignment="1" applyProtection="1">
      <alignment wrapText="1"/>
      <protection locked="0"/>
    </xf>
    <xf numFmtId="0" fontId="0" fillId="13" borderId="15" xfId="0" applyFill="1" applyBorder="1" applyAlignment="1">
      <alignment horizontal="center" wrapText="1"/>
    </xf>
    <xf numFmtId="0" fontId="0" fillId="0" borderId="15" xfId="0" applyBorder="1" applyAlignment="1">
      <alignment horizontal="center" wrapText="1"/>
    </xf>
    <xf numFmtId="0" fontId="37" fillId="18" borderId="26" xfId="0" applyFont="1" applyFill="1" applyBorder="1" applyAlignment="1">
      <alignment horizontal="center" wrapText="1"/>
    </xf>
    <xf numFmtId="165" fontId="0" fillId="18" borderId="26" xfId="0" applyNumberFormat="1" applyFill="1" applyBorder="1" applyAlignment="1">
      <alignment horizontal="center" wrapText="1"/>
    </xf>
    <xf numFmtId="165" fontId="0" fillId="18" borderId="8" xfId="0" applyNumberFormat="1" applyFill="1" applyBorder="1" applyAlignment="1">
      <alignment horizontal="center" wrapText="1"/>
    </xf>
    <xf numFmtId="165" fontId="0" fillId="18" borderId="9" xfId="0" applyNumberFormat="1" applyFill="1" applyBorder="1" applyAlignment="1">
      <alignment horizontal="center" wrapText="1"/>
    </xf>
    <xf numFmtId="10" fontId="0" fillId="0" borderId="8" xfId="0" applyNumberFormat="1" applyBorder="1" applyAlignment="1">
      <alignment wrapText="1"/>
    </xf>
    <xf numFmtId="10" fontId="0" fillId="0" borderId="9" xfId="0" applyNumberFormat="1" applyBorder="1" applyAlignment="1">
      <alignment wrapText="1"/>
    </xf>
    <xf numFmtId="0" fontId="3" fillId="2" borderId="21" xfId="0" applyFont="1" applyFill="1" applyBorder="1"/>
    <xf numFmtId="0" fontId="0" fillId="13" borderId="8" xfId="0" applyFill="1" applyBorder="1"/>
    <xf numFmtId="0" fontId="0" fillId="2" borderId="9" xfId="0" applyFill="1" applyBorder="1"/>
    <xf numFmtId="1" fontId="0" fillId="13" borderId="26" xfId="0" applyNumberFormat="1" applyFill="1" applyBorder="1" applyProtection="1">
      <protection locked="0"/>
    </xf>
    <xf numFmtId="1" fontId="0" fillId="13" borderId="8" xfId="0" applyNumberFormat="1" applyFill="1" applyBorder="1" applyProtection="1">
      <protection locked="0"/>
    </xf>
    <xf numFmtId="1" fontId="0" fillId="13" borderId="9" xfId="0" applyNumberFormat="1" applyFill="1" applyBorder="1" applyProtection="1">
      <protection locked="0"/>
    </xf>
    <xf numFmtId="0" fontId="109" fillId="13" borderId="1" xfId="0" applyFont="1" applyFill="1" applyBorder="1" applyAlignment="1">
      <alignment horizontal="center" vertical="center" wrapText="1"/>
    </xf>
    <xf numFmtId="0" fontId="109" fillId="0" borderId="1" xfId="0" applyFont="1" applyBorder="1" applyAlignment="1">
      <alignment horizontal="center" vertical="center" wrapText="1"/>
    </xf>
    <xf numFmtId="0" fontId="110" fillId="9" borderId="15" xfId="0" applyFont="1" applyFill="1" applyBorder="1" applyAlignment="1">
      <alignment horizontal="center" vertical="center" wrapText="1"/>
    </xf>
    <xf numFmtId="0" fontId="38" fillId="9" borderId="15" xfId="0" applyFont="1" applyFill="1" applyBorder="1" applyAlignment="1">
      <alignment horizontal="center" vertical="center" wrapText="1"/>
    </xf>
    <xf numFmtId="0" fontId="38" fillId="9" borderId="31" xfId="0" applyFont="1" applyFill="1" applyBorder="1" applyAlignment="1">
      <alignment horizontal="center" vertical="center" wrapText="1"/>
    </xf>
    <xf numFmtId="0" fontId="38" fillId="9" borderId="0" xfId="0" applyFont="1" applyFill="1" applyAlignment="1">
      <alignment horizontal="center" vertical="center" wrapText="1"/>
    </xf>
    <xf numFmtId="0" fontId="38" fillId="9" borderId="28" xfId="0" applyFont="1" applyFill="1" applyBorder="1" applyAlignment="1">
      <alignment horizontal="center" vertical="center" wrapText="1"/>
    </xf>
    <xf numFmtId="0" fontId="38" fillId="9" borderId="7" xfId="0" applyFont="1" applyFill="1" applyBorder="1" applyAlignment="1">
      <alignment horizontal="center" vertical="center" wrapText="1"/>
    </xf>
    <xf numFmtId="0" fontId="38" fillId="9" borderId="18" xfId="0" applyFont="1" applyFill="1" applyBorder="1" applyAlignment="1">
      <alignment horizontal="center" vertical="center" wrapText="1"/>
    </xf>
    <xf numFmtId="0" fontId="0" fillId="2" borderId="21" xfId="0" applyFill="1" applyBorder="1"/>
    <xf numFmtId="0" fontId="97" fillId="2" borderId="21" xfId="0" applyFont="1" applyFill="1" applyBorder="1"/>
    <xf numFmtId="0" fontId="97" fillId="13" borderId="8" xfId="0" applyFont="1" applyFill="1" applyBorder="1"/>
    <xf numFmtId="0" fontId="97" fillId="2" borderId="9" xfId="0" applyFont="1" applyFill="1" applyBorder="1"/>
    <xf numFmtId="0" fontId="3" fillId="2" borderId="21" xfId="0" applyFont="1" applyFill="1" applyBorder="1" applyAlignment="1">
      <alignment wrapText="1"/>
    </xf>
    <xf numFmtId="0" fontId="8" fillId="9" borderId="8" xfId="0" applyFont="1" applyFill="1" applyBorder="1" applyAlignment="1">
      <alignment wrapText="1"/>
    </xf>
    <xf numFmtId="0" fontId="8" fillId="9" borderId="9" xfId="0" applyFont="1" applyFill="1" applyBorder="1" applyAlignment="1">
      <alignment wrapText="1"/>
    </xf>
    <xf numFmtId="0" fontId="50" fillId="2" borderId="21" xfId="6" applyFont="1" applyFill="1" applyBorder="1" applyAlignment="1" applyProtection="1"/>
    <xf numFmtId="0" fontId="50" fillId="0" borderId="8" xfId="6" applyFont="1" applyBorder="1" applyAlignment="1" applyProtection="1"/>
    <xf numFmtId="0" fontId="50" fillId="13" borderId="8" xfId="0" applyFont="1" applyFill="1" applyBorder="1"/>
    <xf numFmtId="0" fontId="0" fillId="13" borderId="9" xfId="0" applyFill="1" applyBorder="1"/>
    <xf numFmtId="0" fontId="50" fillId="2" borderId="21" xfId="0" applyFont="1" applyFill="1" applyBorder="1"/>
    <xf numFmtId="0" fontId="50" fillId="2" borderId="8" xfId="0" applyFont="1" applyFill="1" applyBorder="1"/>
    <xf numFmtId="0" fontId="50" fillId="2" borderId="9" xfId="0" applyFont="1" applyFill="1" applyBorder="1"/>
    <xf numFmtId="0" fontId="0" fillId="0" borderId="8" xfId="0" applyBorder="1"/>
    <xf numFmtId="0" fontId="40" fillId="9" borderId="26" xfId="0" applyFont="1" applyFill="1" applyBorder="1" applyAlignment="1">
      <alignment horizontal="left" vertical="center" wrapText="1" indent="1"/>
    </xf>
    <xf numFmtId="0" fontId="0" fillId="9" borderId="8" xfId="0" applyFill="1" applyBorder="1" applyAlignment="1">
      <alignment horizontal="left" vertical="center" wrapText="1" indent="1"/>
    </xf>
    <xf numFmtId="0" fontId="0" fillId="9" borderId="9" xfId="0" applyFill="1" applyBorder="1" applyAlignment="1">
      <alignment horizontal="left" vertical="center" wrapText="1" indent="1"/>
    </xf>
    <xf numFmtId="0" fontId="111" fillId="13" borderId="0" xfId="6" applyFont="1" applyFill="1" applyAlignment="1" applyProtection="1">
      <alignment horizontal="left" vertical="center" wrapText="1"/>
    </xf>
  </cellXfs>
  <cellStyles count="13">
    <cellStyle name="Comma" xfId="1" builtinId="3"/>
    <cellStyle name="Currency 2" xfId="2" xr:uid="{90E9BFFB-817F-4A69-A313-4A4A9F7D6CC8}"/>
    <cellStyle name="Emphasis 1" xfId="3" builtinId="12"/>
    <cellStyle name="Emphasis 2" xfId="4" builtinId="13"/>
    <cellStyle name="Heading 2 2" xfId="5" xr:uid="{63B0DE7F-5DDB-4316-8B04-39EE4A3294A8}"/>
    <cellStyle name="Hyperlink" xfId="6" builtinId="8"/>
    <cellStyle name="Hyperlink 2" xfId="7" xr:uid="{530EBADB-D86B-4C53-8444-42FD956BCCFD}"/>
    <cellStyle name="Input" xfId="8" builtinId="20"/>
    <cellStyle name="Normal" xfId="0" builtinId="0"/>
    <cellStyle name="Normal 2" xfId="9" xr:uid="{2F2F8E17-3A7E-4F51-95D4-35F7D16120F0}"/>
    <cellStyle name="Normal 3" xfId="10" xr:uid="{668D7E35-FE18-4283-A950-0209F4E98F40}"/>
    <cellStyle name="Normal 4" xfId="11" xr:uid="{53D60860-B710-48F7-886A-74F9CBB6BA91}"/>
    <cellStyle name="Output" xfId="12" builtinId="21"/>
  </cellStyles>
  <dxfs count="147">
    <dxf>
      <font>
        <color indexed="10"/>
      </font>
    </dxf>
    <dxf>
      <font>
        <color indexed="10"/>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theme="1"/>
      </font>
      <fill>
        <patternFill patternType="solid">
          <bgColor theme="0"/>
        </patternFill>
      </fill>
    </dxf>
    <dxf>
      <fill>
        <patternFill patternType="none">
          <bgColor indexed="65"/>
        </patternFill>
      </fill>
    </dxf>
    <dxf>
      <fill>
        <patternFill patternType="none">
          <bgColor indexed="65"/>
        </patternFill>
      </fill>
    </dxf>
    <dxf>
      <fill>
        <patternFill patternType="none">
          <bgColor indexed="65"/>
        </patternFill>
      </fill>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0" formatCode="General"/>
    </dxf>
    <dxf>
      <numFmt numFmtId="13" formatCode="0%"/>
    </dxf>
    <dxf>
      <numFmt numFmtId="3" formatCode="#,##0"/>
    </dxf>
    <dxf>
      <border outline="0">
        <bottom style="thin">
          <color indexed="64"/>
        </bottom>
      </border>
    </dxf>
    <dxf>
      <numFmt numFmtId="4" formatCode="#,##0.00"/>
    </dxf>
    <dxf>
      <numFmt numFmtId="13" formatCode="0%"/>
    </dxf>
    <dxf>
      <numFmt numFmtId="3" formatCode="#,##0"/>
    </dxf>
    <dxf>
      <border outline="0">
        <bottom style="thin">
          <color indexed="64"/>
        </bottom>
      </border>
    </dxf>
    <dxf>
      <font>
        <b/>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protection locked="0" hidden="0"/>
    </dxf>
    <dxf>
      <font>
        <strike val="0"/>
        <outline val="0"/>
        <shadow val="0"/>
        <u val="none"/>
        <vertAlign val="baseline"/>
        <sz val="12"/>
        <color theme="1"/>
        <name val="Arial"/>
        <family val="2"/>
        <scheme val="none"/>
      </font>
      <numFmt numFmtId="168" formatCode="&quot;$&quot;#,##0"/>
      <fill>
        <patternFill>
          <fgColor indexed="64"/>
          <bgColor theme="0"/>
        </patternFill>
      </fill>
      <alignment horizontal="right" vertical="center" textRotation="0" justifyLastLine="0" shrinkToFit="0" readingOrder="0"/>
    </dxf>
    <dxf>
      <font>
        <b/>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protection locked="0" hidden="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rgb="FF000000"/>
        <name val="Arial"/>
        <family val="2"/>
        <scheme val="none"/>
      </font>
      <fill>
        <patternFill>
          <fgColor rgb="FF000000"/>
          <bgColor rgb="FFFFFFFF"/>
        </patternFill>
      </fill>
    </dxf>
    <dxf>
      <font>
        <strike val="0"/>
        <outline val="0"/>
        <shadow val="0"/>
        <u val="none"/>
        <vertAlign val="baseline"/>
        <sz val="12"/>
        <color theme="1"/>
        <name val="Arial"/>
        <family val="2"/>
        <scheme val="none"/>
      </font>
      <fill>
        <patternFill>
          <fgColor indexed="64"/>
          <bgColor theme="0"/>
        </patternFill>
      </fill>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border diagonalUp="0" diagonalDown="0" outline="0">
        <left/>
        <right/>
        <top/>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3" justifyLastLine="0" shrinkToFit="0" readingOrder="0"/>
    </dxf>
    <dxf>
      <font>
        <strike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protection locked="1" hidden="0"/>
    </dxf>
    <dxf>
      <font>
        <strike val="0"/>
        <outline val="0"/>
        <shadow val="0"/>
        <u val="none"/>
        <vertAlign val="baseline"/>
        <sz val="12"/>
        <color theme="1"/>
        <name val="Arial"/>
        <family val="2"/>
        <scheme val="none"/>
      </font>
      <numFmt numFmtId="168" formatCode="&quot;$&quot;#,##0"/>
      <fill>
        <patternFill>
          <fgColor indexed="64"/>
          <bgColor theme="0"/>
        </patternFill>
      </fill>
      <alignment horizontal="right" vertical="center" textRotation="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general" vertical="center" textRotation="0" wrapText="0" indent="0" justifyLastLine="0" shrinkToFit="0" readingOrder="0"/>
      <protection locked="1" hidden="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center" textRotation="0" wrapText="1" indent="0" justifyLastLine="0" shrinkToFit="0" readingOrder="0"/>
      <protection locked="1" hidden="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rgb="FF000000"/>
        <name val="Arial"/>
        <family val="2"/>
        <scheme val="none"/>
      </font>
      <fill>
        <patternFill>
          <fgColor rgb="FF000000"/>
          <bgColor rgb="FFFFFFFF"/>
        </patternFill>
      </fill>
    </dxf>
    <dxf>
      <font>
        <strike val="0"/>
        <outline val="0"/>
        <shadow val="0"/>
        <u val="none"/>
        <vertAlign val="baseline"/>
        <sz val="12"/>
        <name val="Arial"/>
        <family val="2"/>
        <scheme val="none"/>
      </font>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border diagonalUp="0" diagonalDown="0" outline="0">
        <left/>
        <right/>
        <top/>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3" justifyLastLine="0" shrinkToFit="0" readingOrder="0"/>
    </dxf>
    <dxf>
      <font>
        <strike val="0"/>
        <outline val="0"/>
        <shadow val="0"/>
        <u val="none"/>
        <vertAlign val="baseline"/>
        <sz val="12"/>
        <color theme="1"/>
        <name val="Arial"/>
        <family val="2"/>
        <scheme val="none"/>
      </font>
      <numFmt numFmtId="0" formatCode="General"/>
      <fill>
        <patternFill patternType="solid">
          <fgColor indexed="64"/>
          <bgColor theme="0"/>
        </patternFill>
      </fill>
      <alignment horizontal="left" vertical="bottom"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double">
          <color indexed="64"/>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rgb="FF000000"/>
        <name val="Arial"/>
        <family val="2"/>
        <scheme val="none"/>
      </font>
      <fill>
        <patternFill>
          <fgColor rgb="FF000000"/>
          <bgColor rgb="FFFFFFFF"/>
        </patternFill>
      </fill>
    </dxf>
    <dxf>
      <font>
        <strike val="0"/>
        <outline val="0"/>
        <shadow val="0"/>
        <u val="none"/>
        <vertAlign val="baseline"/>
        <sz val="12"/>
        <color theme="1"/>
        <name val="Arial"/>
        <family val="2"/>
        <scheme val="none"/>
      </font>
      <fill>
        <patternFill>
          <fgColor indexed="64"/>
          <bgColor theme="0"/>
        </patternFill>
      </fill>
    </dxf>
    <dxf>
      <numFmt numFmtId="0" formatCode="General"/>
      <fill>
        <patternFill>
          <fgColor indexed="64"/>
          <bgColor theme="0"/>
        </patternFill>
      </fill>
    </dxf>
    <dxf>
      <numFmt numFmtId="13" formatCode="0%"/>
      <fill>
        <patternFill>
          <fgColor indexed="64"/>
          <bgColor theme="0"/>
        </patternFill>
      </fill>
    </dxf>
    <dxf>
      <numFmt numFmtId="3" formatCode="#,##0"/>
      <fill>
        <patternFill>
          <fgColor indexed="64"/>
          <bgColor theme="0"/>
        </patternFill>
      </fill>
    </dxf>
    <dxf>
      <fill>
        <patternFill>
          <fgColor indexed="64"/>
          <bgColor theme="0"/>
        </patternFill>
      </fill>
    </dxf>
    <dxf>
      <border outline="0">
        <bottom style="thin">
          <color rgb="FF000000"/>
        </bottom>
      </border>
    </dxf>
    <dxf>
      <fill>
        <patternFill>
          <fgColor indexed="64"/>
          <bgColor theme="0"/>
        </patternFill>
      </fill>
    </dxf>
    <dxf>
      <numFmt numFmtId="0" formatCode="General"/>
    </dxf>
    <dxf>
      <numFmt numFmtId="13" formatCode="0%"/>
    </dxf>
    <dxf>
      <numFmt numFmtId="3" formatCode="#,##0"/>
    </dxf>
    <dxf>
      <border outline="0">
        <bottom style="thin">
          <color rgb="FF000000"/>
        </bottom>
      </border>
    </dxf>
    <dxf>
      <numFmt numFmtId="0" formatCode="General"/>
    </dxf>
    <dxf>
      <numFmt numFmtId="13" formatCode="0%"/>
    </dxf>
    <dxf>
      <numFmt numFmtId="3" formatCode="#,##0"/>
    </dxf>
    <dxf>
      <border outline="0">
        <bottom style="thin">
          <color rgb="FF000000"/>
        </bottom>
      </border>
    </dxf>
    <dxf>
      <numFmt numFmtId="4" formatCode="#,##0.00"/>
    </dxf>
    <dxf>
      <numFmt numFmtId="13" formatCode="0%"/>
    </dxf>
    <dxf>
      <numFmt numFmtId="3" formatCode="#,##0"/>
    </dxf>
    <dxf>
      <border outline="0">
        <bottom style="thin">
          <color rgb="FF000000"/>
        </bottom>
      </border>
    </dxf>
    <dxf>
      <font>
        <b/>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protection locked="0" hidden="0"/>
    </dxf>
    <dxf>
      <font>
        <strike val="0"/>
        <outline val="0"/>
        <shadow val="0"/>
        <u val="none"/>
        <vertAlign val="baseline"/>
        <sz val="12"/>
        <color theme="1"/>
        <name val="Arial"/>
        <family val="2"/>
        <scheme val="none"/>
      </font>
      <numFmt numFmtId="168" formatCode="&quot;$&quot;#,##0"/>
      <fill>
        <patternFill>
          <fgColor indexed="64"/>
          <bgColor theme="0"/>
        </patternFill>
      </fill>
      <alignment horizontal="right" vertical="center" textRotation="0" justifyLastLine="0" shrinkToFit="0" readingOrder="0"/>
    </dxf>
    <dxf>
      <font>
        <b/>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protection locked="0" hidden="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fill>
        <patternFill>
          <fgColor indexed="64"/>
          <bgColor theme="0"/>
        </patternFill>
      </fill>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border diagonalUp="0" diagonalDown="0" outline="0">
        <left/>
        <right/>
        <top/>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3" justifyLastLine="0" shrinkToFit="0" readingOrder="0"/>
    </dxf>
    <dxf>
      <font>
        <strike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protection locked="1" hidden="0"/>
    </dxf>
    <dxf>
      <font>
        <strike val="0"/>
        <outline val="0"/>
        <shadow val="0"/>
        <u val="none"/>
        <vertAlign val="baseline"/>
        <sz val="12"/>
        <color theme="1"/>
        <name val="Arial"/>
        <family val="2"/>
        <scheme val="none"/>
      </font>
      <numFmt numFmtId="168" formatCode="&quot;$&quot;#,##0"/>
      <fill>
        <patternFill>
          <fgColor indexed="64"/>
          <bgColor theme="0"/>
        </patternFill>
      </fill>
      <alignment horizontal="right" vertical="center" textRotation="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general" vertical="center" textRotation="0" wrapText="0" indent="0" justifyLastLine="0" shrinkToFit="0" readingOrder="0"/>
      <protection locked="1" hidden="0"/>
    </dxf>
    <dxf>
      <font>
        <strike val="0"/>
        <outline val="0"/>
        <shadow val="0"/>
        <u val="none"/>
        <vertAlign val="baseline"/>
        <sz val="12"/>
        <color theme="1"/>
        <name val="Arial"/>
        <family val="2"/>
        <scheme val="none"/>
      </font>
      <fill>
        <patternFill>
          <fgColor indexed="64"/>
          <bgColor theme="0"/>
        </patternFill>
      </fill>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alignment horizontal="general" vertical="center" textRotation="0" wrapText="1" indent="0" justifyLastLine="0" shrinkToFit="0" readingOrder="0"/>
      <protection locked="1" hidden="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name val="Arial"/>
        <family val="2"/>
        <scheme val="none"/>
      </font>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theme="0"/>
        </patternFill>
      </fill>
      <border diagonalUp="0" diagonalDown="0" outline="0">
        <left/>
        <right/>
        <top/>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3" justifyLastLine="0" shrinkToFit="0" readingOrder="0"/>
    </dxf>
    <dxf>
      <font>
        <strike val="0"/>
        <outline val="0"/>
        <shadow val="0"/>
        <u val="none"/>
        <vertAlign val="baseline"/>
        <sz val="12"/>
        <color theme="1"/>
        <name val="Arial"/>
        <family val="2"/>
        <scheme val="none"/>
      </font>
      <numFmt numFmtId="0" formatCode="General"/>
      <fill>
        <patternFill patternType="solid">
          <fgColor indexed="64"/>
          <bgColor theme="0"/>
        </patternFill>
      </fill>
      <alignment horizontal="left" vertical="bottom" textRotation="0" wrapText="1" indent="2" justifyLastLine="0" shrinkToFit="0" readingOrder="0"/>
    </dxf>
    <dxf>
      <font>
        <strike val="0"/>
        <outline val="0"/>
        <shadow val="0"/>
        <u val="none"/>
        <vertAlign val="baseline"/>
        <sz val="12"/>
        <color theme="1"/>
        <name val="Arial"/>
        <family val="2"/>
        <scheme val="none"/>
      </font>
      <fill>
        <patternFill>
          <fgColor indexed="64"/>
          <bgColor theme="0"/>
        </patternFill>
      </fill>
    </dxf>
    <dxf>
      <font>
        <b/>
        <i val="0"/>
        <strike val="0"/>
        <condense val="0"/>
        <extend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border>
      <protection locked="0" hidden="0"/>
    </dxf>
    <dxf>
      <font>
        <strike val="0"/>
        <outline val="0"/>
        <shadow val="0"/>
        <u val="none"/>
        <vertAlign val="baseline"/>
        <sz val="12"/>
        <color theme="1"/>
        <name val="Arial"/>
        <family val="2"/>
        <scheme val="none"/>
      </font>
      <numFmt numFmtId="168" formatCode="&quot;$&quot;#,##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outline="0">
        <left/>
        <right/>
        <top style="thin">
          <color indexed="64"/>
        </top>
        <bottom style="double">
          <color indexed="64"/>
        </bottom>
      </border>
    </dxf>
    <dxf>
      <font>
        <strike val="0"/>
        <outline val="0"/>
        <shadow val="0"/>
        <u val="none"/>
        <vertAlign val="baseline"/>
        <sz val="12"/>
        <color theme="1"/>
        <name val="Arial"/>
        <family val="2"/>
        <scheme val="none"/>
      </font>
      <numFmt numFmtId="35" formatCode="_(* #,##0.00_);_(* \(#,##0.00\);_(* &quot;-&quot;??_);_(@_)"/>
      <fill>
        <patternFill patternType="solid">
          <fgColor indexed="64"/>
          <bgColor theme="0"/>
        </patternFill>
      </fill>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2"/>
        <color theme="1"/>
        <name val="Arial"/>
        <family val="2"/>
        <scheme val="none"/>
      </font>
      <fill>
        <patternFill>
          <fgColor indexed="64"/>
          <bgColor theme="0"/>
        </patternFill>
      </fill>
    </dxf>
    <dxf>
      <font>
        <strike val="0"/>
        <outline val="0"/>
        <shadow val="0"/>
        <u val="none"/>
        <vertAlign val="baseline"/>
        <sz val="12"/>
        <color theme="1"/>
        <name val="Arial"/>
        <family val="2"/>
        <scheme val="none"/>
      </font>
      <fill>
        <patternFill>
          <fgColor indexed="64"/>
          <bgColor theme="0"/>
        </patternFill>
      </fill>
    </dxf>
    <dxf>
      <font>
        <b/>
        <i val="0"/>
      </font>
      <border diagonalUp="0" diagonalDown="0">
        <left/>
        <right/>
        <top/>
        <bottom/>
        <vertical/>
        <horizontal/>
      </border>
    </dxf>
    <dxf>
      <font>
        <b/>
        <i val="0"/>
      </font>
      <fill>
        <patternFill>
          <bgColor theme="8"/>
        </patternFill>
      </fill>
      <border>
        <top style="medium">
          <color theme="6"/>
        </top>
        <bottom style="medium">
          <color theme="6"/>
        </bottom>
      </border>
    </dxf>
    <dxf>
      <font>
        <b val="0"/>
        <i val="0"/>
      </font>
      <fill>
        <patternFill>
          <bgColor theme="8"/>
        </patternFill>
      </fill>
    </dxf>
    <dxf>
      <font>
        <b val="0"/>
        <i val="0"/>
      </font>
    </dxf>
    <dxf>
      <font>
        <b/>
        <i val="0"/>
      </font>
      <border diagonalUp="0" diagonalDown="0">
        <left/>
        <right/>
        <top/>
        <bottom/>
        <vertical/>
        <horizontal/>
      </border>
    </dxf>
    <dxf>
      <font>
        <b/>
        <i val="0"/>
      </font>
      <fill>
        <patternFill>
          <bgColor theme="8"/>
        </patternFill>
      </fill>
      <border>
        <top style="medium">
          <color theme="7" tint="-9.9948118533890809E-2"/>
        </top>
        <bottom style="medium">
          <color theme="7" tint="-9.9948118533890809E-2"/>
        </bottom>
      </border>
    </dxf>
    <dxf>
      <font>
        <b val="0"/>
        <i val="0"/>
      </font>
      <fill>
        <patternFill>
          <bgColor theme="8"/>
        </patternFill>
      </fill>
    </dxf>
  </dxfs>
  <tableStyles count="2" defaultTableStyle="TableStyleMedium2" defaultPivotStyle="PivotStyleLight16">
    <tableStyle name="Blue Table Style" pivot="0" count="4" xr9:uid="{894F1BA4-9C10-4C89-8686-4AA5F4DBB2C6}">
      <tableStyleElement type="wholeTable" dxfId="146"/>
      <tableStyleElement type="headerRow" dxfId="145"/>
      <tableStyleElement type="totalRow" dxfId="144"/>
      <tableStyleElement type="firstColumn" dxfId="143"/>
    </tableStyle>
    <tableStyle name="Table Style 1" pivot="0" count="3" xr9:uid="{50497924-3829-4FEF-BF26-73FECD2B9426}">
      <tableStyleElement type="wholeTable" dxfId="142"/>
      <tableStyleElement type="headerRow" dxfId="141"/>
      <tableStyleElement type="totalRow" dxfId="1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Income &amp; Exp Worksheet '!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greatwaysinc.com/images/Uploads/forms/Sample_Agreement_to_Adopt_an_Accountable_Plan.docx" TargetMode="External"/><Relationship Id="rId2" Type="http://schemas.openxmlformats.org/officeDocument/2006/relationships/image" Target="../media/image1.jpeg"/><Relationship Id="rId1" Type="http://schemas.openxmlformats.org/officeDocument/2006/relationships/hyperlink" Target="#'Main Tab'!A1"/><Relationship Id="rId5" Type="http://schemas.openxmlformats.org/officeDocument/2006/relationships/hyperlink" Target="https://greatwaysinc.com/images/Uploads/forms/Sample-Reimbursement-form.xlsx" TargetMode="External"/><Relationship Id="rId4" Type="http://schemas.openxmlformats.org/officeDocument/2006/relationships/hyperlink" Target="https://greatwaysinc.com/images/Uploads/forms/Copy2Mileage_Log_2022.xl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Main Tab'!A1"/></Relationships>
</file>

<file path=xl/drawings/_rels/drawing5.xml.rels><?xml version="1.0" encoding="UTF-8" standalone="yes"?>
<Relationships xmlns="http://schemas.openxmlformats.org/package/2006/relationships"><Relationship Id="rId1" Type="http://schemas.openxmlformats.org/officeDocument/2006/relationships/hyperlink" Target="#'Main Tab'!A1"/></Relationships>
</file>

<file path=xl/drawings/_rels/drawing6.xml.rels><?xml version="1.0" encoding="UTF-8" standalone="yes"?>
<Relationships xmlns="http://schemas.openxmlformats.org/package/2006/relationships"><Relationship Id="rId1" Type="http://schemas.openxmlformats.org/officeDocument/2006/relationships/hyperlink" Target="#'Main Tab'!A1"/></Relationships>
</file>

<file path=xl/drawings/_rels/drawing7.xml.rels><?xml version="1.0" encoding="UTF-8" standalone="yes"?>
<Relationships xmlns="http://schemas.openxmlformats.org/package/2006/relationships"><Relationship Id="rId1" Type="http://schemas.openxmlformats.org/officeDocument/2006/relationships/hyperlink" Target="#'Main Tab'!A1"/></Relationships>
</file>

<file path=xl/drawings/_rels/drawing8.xml.rels><?xml version="1.0" encoding="UTF-8" standalone="yes"?>
<Relationships xmlns="http://schemas.openxmlformats.org/package/2006/relationships"><Relationship Id="rId1" Type="http://schemas.openxmlformats.org/officeDocument/2006/relationships/hyperlink" Target="#'Main Tab'!A1"/></Relationships>
</file>

<file path=xl/drawings/_rels/drawing9.xml.rels><?xml version="1.0" encoding="UTF-8" standalone="yes"?>
<Relationships xmlns="http://schemas.openxmlformats.org/package/2006/relationships"><Relationship Id="rId1" Type="http://schemas.openxmlformats.org/officeDocument/2006/relationships/hyperlink" Target="#'Main Tab'!A1"/></Relationships>
</file>

<file path=xl/drawings/drawing1.xml><?xml version="1.0" encoding="utf-8"?>
<xdr:wsDr xmlns:xdr="http://schemas.openxmlformats.org/drawingml/2006/spreadsheetDrawing" xmlns:a="http://schemas.openxmlformats.org/drawingml/2006/main">
  <xdr:twoCellAnchor>
    <xdr:from>
      <xdr:col>66</xdr:col>
      <xdr:colOff>581305</xdr:colOff>
      <xdr:row>5</xdr:row>
      <xdr:rowOff>43702</xdr:rowOff>
    </xdr:from>
    <xdr:to>
      <xdr:col>71</xdr:col>
      <xdr:colOff>238685</xdr:colOff>
      <xdr:row>8</xdr:row>
      <xdr:rowOff>70036</xdr:rowOff>
    </xdr:to>
    <xdr:sp macro="" textlink="">
      <xdr:nvSpPr>
        <xdr:cNvPr id="2" name="Rounded Rectangle 1">
          <a:extLst>
            <a:ext uri="{FF2B5EF4-FFF2-40B4-BE49-F238E27FC236}">
              <a16:creationId xmlns:a16="http://schemas.microsoft.com/office/drawing/2014/main" id="{5D9D8AF6-C379-A6E9-3227-5C18ADBBF73D}"/>
            </a:ext>
          </a:extLst>
        </xdr:cNvPr>
        <xdr:cNvSpPr/>
      </xdr:nvSpPr>
      <xdr:spPr>
        <a:xfrm>
          <a:off x="7676029" y="961184"/>
          <a:ext cx="2703980" cy="369514"/>
        </a:xfrm>
        <a:prstGeom prst="roundRect">
          <a:avLst>
            <a:gd name="adj" fmla="val 16667"/>
          </a:avLst>
        </a:prstGeom>
        <a:solidFill>
          <a:srgbClr val="FF000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Great Links to Other Tabs</a:t>
          </a:r>
          <a:r>
            <a:rPr lang="en-US" sz="1100" baseline="0"/>
            <a:t> and Reports	</a:t>
          </a:r>
          <a:endParaRPr lang="en-US" sz="1100"/>
        </a:p>
      </xdr:txBody>
    </xdr:sp>
    <xdr:clientData/>
  </xdr:twoCellAnchor>
  <xdr:twoCellAnchor editAs="oneCell">
    <xdr:from>
      <xdr:col>1</xdr:col>
      <xdr:colOff>0</xdr:colOff>
      <xdr:row>0</xdr:row>
      <xdr:rowOff>19050</xdr:rowOff>
    </xdr:from>
    <xdr:to>
      <xdr:col>2</xdr:col>
      <xdr:colOff>581025</xdr:colOff>
      <xdr:row>2</xdr:row>
      <xdr:rowOff>247650</xdr:rowOff>
    </xdr:to>
    <xdr:pic>
      <xdr:nvPicPr>
        <xdr:cNvPr id="12298" name="Picture 3">
          <a:extLst>
            <a:ext uri="{FF2B5EF4-FFF2-40B4-BE49-F238E27FC236}">
              <a16:creationId xmlns:a16="http://schemas.microsoft.com/office/drawing/2014/main" id="{E2E85F89-F39D-0F23-35CA-FD8E2177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90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66</xdr:col>
      <xdr:colOff>588310</xdr:colOff>
      <xdr:row>9</xdr:row>
      <xdr:rowOff>28016</xdr:rowOff>
    </xdr:from>
    <xdr:to>
      <xdr:col>71</xdr:col>
      <xdr:colOff>280148</xdr:colOff>
      <xdr:row>12</xdr:row>
      <xdr:rowOff>54350</xdr:rowOff>
    </xdr:to>
    <xdr:sp macro="" textlink="">
      <xdr:nvSpPr>
        <xdr:cNvPr id="4" name="Rounded Rectangle 1">
          <a:hlinkClick xmlns:r="http://schemas.openxmlformats.org/officeDocument/2006/relationships" r:id="rId2"/>
          <a:extLst>
            <a:ext uri="{FF2B5EF4-FFF2-40B4-BE49-F238E27FC236}">
              <a16:creationId xmlns:a16="http://schemas.microsoft.com/office/drawing/2014/main" id="{9E7B6B2F-ADCC-17CC-E5C9-8D629B64AD58}"/>
            </a:ext>
          </a:extLst>
        </xdr:cNvPr>
        <xdr:cNvSpPr/>
      </xdr:nvSpPr>
      <xdr:spPr>
        <a:xfrm>
          <a:off x="7683034" y="1498788"/>
          <a:ext cx="2738438" cy="369514"/>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ctr"/>
          <a:r>
            <a:rPr lang="en-US" sz="1100"/>
            <a:t>Income and Expense Worksheet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C593FD44-4FEA-662F-7B70-E0E2BE57E641}"/>
            </a:ext>
          </a:extLst>
        </xdr:cNvPr>
        <xdr:cNvSpPr/>
      </xdr:nvSpPr>
      <xdr:spPr>
        <a:xfrm>
          <a:off x="0" y="7324725"/>
          <a:ext cx="7591425"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76200</xdr:colOff>
      <xdr:row>1</xdr:row>
      <xdr:rowOff>85725</xdr:rowOff>
    </xdr:from>
    <xdr:to>
      <xdr:col>70</xdr:col>
      <xdr:colOff>385202</xdr:colOff>
      <xdr:row>4</xdr:row>
      <xdr:rowOff>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B31D6334-10E0-B4C2-C577-F41FE8B436A0}"/>
            </a:ext>
          </a:extLst>
        </xdr:cNvPr>
        <xdr:cNvSpPr/>
      </xdr:nvSpPr>
      <xdr:spPr>
        <a:xfrm>
          <a:off x="8221476" y="218795"/>
          <a:ext cx="2410105" cy="488576"/>
        </a:xfrm>
        <a:prstGeom prst="roundRect">
          <a:avLst>
            <a:gd name="adj" fmla="val 16667"/>
          </a:avLst>
        </a:prstGeom>
        <a:solidFill>
          <a:srgbClr val="FF000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 here</a:t>
          </a:r>
          <a:r>
            <a:rPr lang="en-US" sz="1100" baseline="0"/>
            <a:t> to go back to the Main Tab</a:t>
          </a:r>
          <a:endParaRPr lang="en-US" sz="1100"/>
        </a:p>
      </xdr:txBody>
    </xdr:sp>
    <xdr:clientData/>
  </xdr:twoCellAnchor>
  <xdr:twoCellAnchor>
    <xdr:from>
      <xdr:col>34</xdr:col>
      <xdr:colOff>63033</xdr:colOff>
      <xdr:row>46</xdr:row>
      <xdr:rowOff>81244</xdr:rowOff>
    </xdr:from>
    <xdr:to>
      <xdr:col>72</xdr:col>
      <xdr:colOff>301718</xdr:colOff>
      <xdr:row>56</xdr:row>
      <xdr:rowOff>119064</xdr:rowOff>
    </xdr:to>
    <xdr:sp macro="" textlink="">
      <xdr:nvSpPr>
        <xdr:cNvPr id="3" name="Callout: Line 2">
          <a:extLst>
            <a:ext uri="{FF2B5EF4-FFF2-40B4-BE49-F238E27FC236}">
              <a16:creationId xmlns:a16="http://schemas.microsoft.com/office/drawing/2014/main" id="{11277FCB-9B87-74CA-2FE3-B30D7A7CD820}"/>
            </a:ext>
          </a:extLst>
        </xdr:cNvPr>
        <xdr:cNvSpPr/>
      </xdr:nvSpPr>
      <xdr:spPr>
        <a:xfrm>
          <a:off x="7367868" y="6272494"/>
          <a:ext cx="4398868" cy="1928813"/>
        </a:xfrm>
        <a:prstGeom prst="borderCallout1">
          <a:avLst>
            <a:gd name="adj1" fmla="val 764"/>
            <a:gd name="adj2" fmla="val 1700"/>
            <a:gd name="adj3" fmla="val 2056"/>
            <a:gd name="adj4" fmla="val 1603"/>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lt1"/>
              </a:solidFill>
              <a:effectLst/>
              <a:latin typeface="+mn-lt"/>
              <a:ea typeface="+mn-ea"/>
              <a:cs typeface="+mn-cs"/>
            </a:rPr>
            <a:t>Both S corporations and LLCs  are pass-through entities. This means the business's profits or losses "pass through" to the owners' personal income tax returns, where they are taxed at the individual tax rate.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lt1"/>
              </a:solidFill>
              <a:effectLst/>
              <a:latin typeface="+mn-lt"/>
              <a:ea typeface="+mn-ea"/>
              <a:cs typeface="+mn-cs"/>
            </a:rPr>
            <a:t>Regardless of whether you transfer the business profit to your personal bank account or not, your share of the profit will be counted as income on your personal income tax return if the business is a pass-through entity.</a:t>
          </a:r>
        </a:p>
        <a:p>
          <a:endParaRPr lang="en-US" sz="1100" b="0" i="0" baseline="0">
            <a:solidFill>
              <a:schemeClr val="lt1"/>
            </a:solidFill>
            <a:effectLst/>
            <a:latin typeface="+mn-lt"/>
            <a:ea typeface="+mn-ea"/>
            <a:cs typeface="+mn-cs"/>
          </a:endParaRPr>
        </a:p>
        <a:p>
          <a:r>
            <a:rPr lang="en-US" sz="1100" b="0" i="0" baseline="0">
              <a:solidFill>
                <a:schemeClr val="lt1"/>
              </a:solidFill>
              <a:effectLst/>
              <a:latin typeface="+mn-lt"/>
              <a:ea typeface="+mn-ea"/>
              <a:cs typeface="+mn-cs"/>
            </a:rPr>
            <a:t>State: Replacement tax applies to some of the state based on the income, minimum tax and Franchise tax</a:t>
          </a:r>
          <a:endParaRPr lang="en-US" sz="1100" b="0" i="0">
            <a:solidFill>
              <a:schemeClr val="lt1"/>
            </a:solidFill>
            <a:effectLst/>
            <a:latin typeface="+mn-lt"/>
            <a:ea typeface="+mn-ea"/>
            <a:cs typeface="+mn-cs"/>
          </a:endParaRPr>
        </a:p>
      </xdr:txBody>
    </xdr:sp>
    <xdr:clientData/>
  </xdr:twoCellAnchor>
  <xdr:twoCellAnchor editAs="oneCell">
    <xdr:from>
      <xdr:col>1</xdr:col>
      <xdr:colOff>0</xdr:colOff>
      <xdr:row>0</xdr:row>
      <xdr:rowOff>19050</xdr:rowOff>
    </xdr:from>
    <xdr:to>
      <xdr:col>2</xdr:col>
      <xdr:colOff>581025</xdr:colOff>
      <xdr:row>2</xdr:row>
      <xdr:rowOff>247650</xdr:rowOff>
    </xdr:to>
    <xdr:pic>
      <xdr:nvPicPr>
        <xdr:cNvPr id="4125" name="Picture 3">
          <a:extLst>
            <a:ext uri="{FF2B5EF4-FFF2-40B4-BE49-F238E27FC236}">
              <a16:creationId xmlns:a16="http://schemas.microsoft.com/office/drawing/2014/main" id="{00BC5EB2-5776-4ECF-5243-146BF3856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190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21011</xdr:colOff>
      <xdr:row>19</xdr:row>
      <xdr:rowOff>14008</xdr:rowOff>
    </xdr:from>
    <xdr:to>
      <xdr:col>72</xdr:col>
      <xdr:colOff>259696</xdr:colOff>
      <xdr:row>32</xdr:row>
      <xdr:rowOff>14008</xdr:rowOff>
    </xdr:to>
    <xdr:sp macro="" textlink="">
      <xdr:nvSpPr>
        <xdr:cNvPr id="4" name="Callout: Line 3">
          <a:extLst>
            <a:ext uri="{FF2B5EF4-FFF2-40B4-BE49-F238E27FC236}">
              <a16:creationId xmlns:a16="http://schemas.microsoft.com/office/drawing/2014/main" id="{C7C159B9-4EC0-FD13-3ACA-6B30678A93A1}"/>
            </a:ext>
          </a:extLst>
        </xdr:cNvPr>
        <xdr:cNvSpPr/>
      </xdr:nvSpPr>
      <xdr:spPr>
        <a:xfrm>
          <a:off x="7325846" y="1099578"/>
          <a:ext cx="4398868" cy="2458290"/>
        </a:xfrm>
        <a:prstGeom prst="borderCallout1">
          <a:avLst>
            <a:gd name="adj1" fmla="val 764"/>
            <a:gd name="adj2" fmla="val 1700"/>
            <a:gd name="adj3" fmla="val 2056"/>
            <a:gd name="adj4" fmla="val 1603"/>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b="0" i="0">
              <a:solidFill>
                <a:sysClr val="windowText" lastClr="000000"/>
              </a:solidFill>
              <a:effectLst/>
              <a:latin typeface="+mn-lt"/>
              <a:ea typeface="+mn-ea"/>
              <a:cs typeface="+mn-cs"/>
            </a:rPr>
            <a:t>Ensure you have an </a:t>
          </a:r>
          <a:r>
            <a:rPr lang="en-US" sz="1100" b="1" i="0">
              <a:solidFill>
                <a:sysClr val="windowText" lastClr="000000"/>
              </a:solidFill>
              <a:effectLst/>
              <a:latin typeface="+mn-lt"/>
              <a:ea typeface="+mn-ea"/>
              <a:cs typeface="+mn-cs"/>
            </a:rPr>
            <a:t>Accountable Plan Agreement</a:t>
          </a:r>
          <a:r>
            <a:rPr lang="en-US" sz="1100" b="0" i="0">
              <a:solidFill>
                <a:sysClr val="windowText" lastClr="000000"/>
              </a:solidFill>
              <a:effectLst/>
              <a:latin typeface="+mn-lt"/>
              <a:ea typeface="+mn-ea"/>
              <a:cs typeface="+mn-cs"/>
            </a:rPr>
            <a:t> in place to claim business expenses on the business tax return when using personal funds or assets.</a:t>
          </a:r>
        </a:p>
        <a:p>
          <a:r>
            <a:rPr lang="en-US" sz="1100" b="0" i="0">
              <a:solidFill>
                <a:sysClr val="windowText" lastClr="000000"/>
              </a:solidFill>
              <a:effectLst/>
              <a:latin typeface="+mn-lt"/>
              <a:ea typeface="+mn-ea"/>
              <a:cs typeface="+mn-cs"/>
            </a:rPr>
            <a:t>For </a:t>
          </a:r>
          <a:r>
            <a:rPr lang="en-US" sz="1100" b="1" i="0">
              <a:solidFill>
                <a:sysClr val="windowText" lastClr="000000"/>
              </a:solidFill>
              <a:effectLst/>
              <a:latin typeface="+mn-lt"/>
              <a:ea typeface="+mn-ea"/>
              <a:cs typeface="+mn-cs"/>
            </a:rPr>
            <a:t>personal bank or credit card expenses</a:t>
          </a:r>
          <a:r>
            <a:rPr lang="en-US" sz="1100" b="0" i="0">
              <a:solidFill>
                <a:sysClr val="windowText" lastClr="000000"/>
              </a:solidFill>
              <a:effectLst/>
              <a:latin typeface="+mn-lt"/>
              <a:ea typeface="+mn-ea"/>
              <a:cs typeface="+mn-cs"/>
            </a:rPr>
            <a:t>:</a:t>
          </a:r>
        </a:p>
        <a:p>
          <a:r>
            <a:rPr lang="en-US" sz="1100" b="0" i="0">
              <a:solidFill>
                <a:sysClr val="windowText" lastClr="000000"/>
              </a:solidFill>
              <a:effectLst/>
              <a:latin typeface="+mn-lt"/>
              <a:ea typeface="+mn-ea"/>
              <a:cs typeface="+mn-cs"/>
            </a:rPr>
            <a:t>Reimburse the exact amount from the business account to your personal account.</a:t>
          </a:r>
        </a:p>
        <a:p>
          <a:r>
            <a:rPr lang="en-US" sz="1100" b="0" i="0">
              <a:solidFill>
                <a:sysClr val="windowText" lastClr="000000"/>
              </a:solidFill>
              <a:effectLst/>
              <a:latin typeface="+mn-lt"/>
              <a:ea typeface="+mn-ea"/>
              <a:cs typeface="+mn-cs"/>
            </a:rPr>
            <a:t>For </a:t>
          </a:r>
          <a:r>
            <a:rPr lang="en-US" sz="1100" b="1" i="0">
              <a:solidFill>
                <a:sysClr val="windowText" lastClr="000000"/>
              </a:solidFill>
              <a:effectLst/>
              <a:latin typeface="+mn-lt"/>
              <a:ea typeface="+mn-ea"/>
              <a:cs typeface="+mn-cs"/>
            </a:rPr>
            <a:t>personal vehicle used for business purposes</a:t>
          </a:r>
          <a:r>
            <a:rPr lang="en-US" sz="1100" b="0" i="0">
              <a:solidFill>
                <a:sysClr val="windowText" lastClr="000000"/>
              </a:solidFill>
              <a:effectLst/>
              <a:latin typeface="+mn-lt"/>
              <a:ea typeface="+mn-ea"/>
              <a:cs typeface="+mn-cs"/>
            </a:rPr>
            <a:t>:</a:t>
          </a:r>
        </a:p>
        <a:p>
          <a:r>
            <a:rPr lang="en-US" sz="1100" b="0" i="0">
              <a:solidFill>
                <a:sysClr val="windowText" lastClr="000000"/>
              </a:solidFill>
              <a:effectLst/>
              <a:latin typeface="+mn-lt"/>
              <a:ea typeface="+mn-ea"/>
              <a:cs typeface="+mn-cs"/>
            </a:rPr>
            <a:t>Maintain a detailed mileage log documenting the business use.</a:t>
          </a:r>
        </a:p>
        <a:p>
          <a:r>
            <a:rPr lang="en-US" sz="1100" b="0" i="0">
              <a:solidFill>
                <a:sysClr val="windowText" lastClr="000000"/>
              </a:solidFill>
              <a:effectLst/>
              <a:latin typeface="+mn-lt"/>
              <a:ea typeface="+mn-ea"/>
              <a:cs typeface="+mn-cs"/>
            </a:rPr>
            <a:t>Reimburse the corresponding amount from the business account to your personal account.</a:t>
          </a:r>
        </a:p>
        <a:p>
          <a:endParaRPr lang="en-US" sz="1100" b="0" i="0">
            <a:solidFill>
              <a:schemeClr val="lt1"/>
            </a:solidFill>
            <a:effectLst/>
            <a:latin typeface="+mn-lt"/>
            <a:ea typeface="+mn-ea"/>
            <a:cs typeface="+mn-cs"/>
          </a:endParaRPr>
        </a:p>
        <a:p>
          <a:r>
            <a:rPr lang="en-US" sz="1100" b="0" i="0">
              <a:solidFill>
                <a:schemeClr val="bg1"/>
              </a:solidFill>
              <a:effectLst/>
              <a:latin typeface="+mn-lt"/>
              <a:ea typeface="+mn-ea"/>
              <a:cs typeface="+mn-cs"/>
            </a:rPr>
            <a:t>Note: </a:t>
          </a:r>
          <a:r>
            <a:rPr lang="en-US" sz="1100" b="1" i="0">
              <a:solidFill>
                <a:schemeClr val="bg1"/>
              </a:solidFill>
              <a:effectLst/>
              <a:latin typeface="+mn-lt"/>
              <a:ea typeface="+mn-ea"/>
              <a:cs typeface="+mn-cs"/>
            </a:rPr>
            <a:t>Your balance sheet will not balance until these expenses are reimbursed from the business account.</a:t>
          </a:r>
          <a:endParaRPr lang="en-US" sz="1100" b="0" i="0">
            <a:solidFill>
              <a:schemeClr val="bg1"/>
            </a:solidFill>
            <a:effectLst/>
            <a:latin typeface="+mn-lt"/>
            <a:ea typeface="+mn-ea"/>
            <a:cs typeface="+mn-cs"/>
          </a:endParaRPr>
        </a:p>
      </xdr:txBody>
    </xdr:sp>
    <xdr:clientData/>
  </xdr:twoCellAnchor>
  <xdr:twoCellAnchor>
    <xdr:from>
      <xdr:col>37</xdr:col>
      <xdr:colOff>21011</xdr:colOff>
      <xdr:row>33</xdr:row>
      <xdr:rowOff>175092</xdr:rowOff>
    </xdr:from>
    <xdr:to>
      <xdr:col>70</xdr:col>
      <xdr:colOff>567297</xdr:colOff>
      <xdr:row>36</xdr:row>
      <xdr:rowOff>1</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C5755B86-4E9F-DEE6-64B0-5BFE16B962C1}"/>
            </a:ext>
          </a:extLst>
        </xdr:cNvPr>
        <xdr:cNvSpPr/>
      </xdr:nvSpPr>
      <xdr:spPr>
        <a:xfrm>
          <a:off x="7956176" y="3908052"/>
          <a:ext cx="2857500" cy="39220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i="0">
              <a:solidFill>
                <a:schemeClr val="lt1"/>
              </a:solidFill>
              <a:effectLst/>
              <a:latin typeface="+mn-lt"/>
              <a:ea typeface="+mn-ea"/>
              <a:cs typeface="+mn-cs"/>
            </a:rPr>
            <a:t>     Sample Accountable Plan Agreement</a:t>
          </a:r>
          <a:r>
            <a:rPr lang="en-US" sz="1100" b="0" i="0">
              <a:solidFill>
                <a:schemeClr val="lt1"/>
              </a:solidFill>
              <a:effectLst/>
              <a:latin typeface="+mn-lt"/>
              <a:ea typeface="+mn-ea"/>
              <a:cs typeface="+mn-cs"/>
            </a:rPr>
            <a:t> </a:t>
          </a:r>
          <a:endParaRPr lang="en-US" sz="1100" kern="1200"/>
        </a:p>
      </xdr:txBody>
    </xdr:sp>
    <xdr:clientData/>
  </xdr:twoCellAnchor>
  <xdr:twoCellAnchor>
    <xdr:from>
      <xdr:col>37</xdr:col>
      <xdr:colOff>63034</xdr:colOff>
      <xdr:row>38</xdr:row>
      <xdr:rowOff>21011</xdr:rowOff>
    </xdr:from>
    <xdr:to>
      <xdr:col>71</xdr:col>
      <xdr:colOff>0</xdr:colOff>
      <xdr:row>40</xdr:row>
      <xdr:rowOff>42022</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242F4DAB-3F83-2974-ADC0-7C4C6B171540}"/>
            </a:ext>
          </a:extLst>
        </xdr:cNvPr>
        <xdr:cNvSpPr/>
      </xdr:nvSpPr>
      <xdr:spPr>
        <a:xfrm>
          <a:off x="7998199" y="4699467"/>
          <a:ext cx="2857500" cy="39920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a:solidFill>
                <a:schemeClr val="lt1"/>
              </a:solidFill>
              <a:effectLst/>
              <a:latin typeface="+mn-lt"/>
              <a:ea typeface="+mn-ea"/>
              <a:cs typeface="+mn-cs"/>
            </a:rPr>
            <a:t>                   Sample Mileage Log</a:t>
          </a:r>
          <a:endParaRPr lang="en-US" sz="1100" b="1" kern="1200"/>
        </a:p>
      </xdr:txBody>
    </xdr:sp>
    <xdr:clientData/>
  </xdr:twoCellAnchor>
  <xdr:twoCellAnchor>
    <xdr:from>
      <xdr:col>37</xdr:col>
      <xdr:colOff>77041</xdr:colOff>
      <xdr:row>41</xdr:row>
      <xdr:rowOff>175093</xdr:rowOff>
    </xdr:from>
    <xdr:to>
      <xdr:col>71</xdr:col>
      <xdr:colOff>14007</xdr:colOff>
      <xdr:row>43</xdr:row>
      <xdr:rowOff>168089</xdr:rowOff>
    </xdr:to>
    <xdr:sp macro="" textlink="">
      <xdr:nvSpPr>
        <xdr:cNvPr id="9" name="Rectangle: Rounded Corners 8">
          <a:hlinkClick xmlns:r="http://schemas.openxmlformats.org/officeDocument/2006/relationships" r:id="rId5"/>
          <a:extLst>
            <a:ext uri="{FF2B5EF4-FFF2-40B4-BE49-F238E27FC236}">
              <a16:creationId xmlns:a16="http://schemas.microsoft.com/office/drawing/2014/main" id="{190EE39B-8E7E-937D-AB8B-6226EBCBB1E1}"/>
            </a:ext>
          </a:extLst>
        </xdr:cNvPr>
        <xdr:cNvSpPr/>
      </xdr:nvSpPr>
      <xdr:spPr>
        <a:xfrm>
          <a:off x="8012206" y="5420847"/>
          <a:ext cx="2857500" cy="37119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a:solidFill>
                <a:schemeClr val="lt1"/>
              </a:solidFill>
              <a:effectLst/>
              <a:latin typeface="+mn-lt"/>
              <a:ea typeface="+mn-ea"/>
              <a:cs typeface="+mn-cs"/>
            </a:rPr>
            <a:t>         Sample Expenses Reimbursement</a:t>
          </a:r>
          <a:r>
            <a:rPr lang="en-US" sz="1100" b="1" i="0" baseline="0">
              <a:solidFill>
                <a:schemeClr val="lt1"/>
              </a:solidFill>
              <a:effectLst/>
              <a:latin typeface="+mn-lt"/>
              <a:ea typeface="+mn-ea"/>
              <a:cs typeface="+mn-cs"/>
            </a:rPr>
            <a:t> Log</a:t>
          </a:r>
          <a:endParaRPr lang="en-US" sz="1100" b="1"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3</xdr:row>
      <xdr:rowOff>219074</xdr:rowOff>
    </xdr:from>
    <xdr:to>
      <xdr:col>11</xdr:col>
      <xdr:colOff>400050</xdr:colOff>
      <xdr:row>8</xdr:row>
      <xdr:rowOff>76199</xdr:rowOff>
    </xdr:to>
    <xdr:sp macro="" textlink="">
      <xdr:nvSpPr>
        <xdr:cNvPr id="2" name="Rectangle: Rounded Corners 1">
          <a:extLst>
            <a:ext uri="{FF2B5EF4-FFF2-40B4-BE49-F238E27FC236}">
              <a16:creationId xmlns:a16="http://schemas.microsoft.com/office/drawing/2014/main" id="{0DFAF607-54E7-391E-8B66-3A37610B81F5}"/>
            </a:ext>
          </a:extLst>
        </xdr:cNvPr>
        <xdr:cNvSpPr/>
      </xdr:nvSpPr>
      <xdr:spPr>
        <a:xfrm>
          <a:off x="8763000" y="819149"/>
          <a:ext cx="2581275" cy="1400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t>Maintain this log on a weekly basis and make sure to write a check from the business account to personal every month /week for the total deduction</a:t>
          </a:r>
        </a:p>
        <a:p>
          <a:pPr algn="l"/>
          <a:endParaRPr lang="en-US" sz="1100" baseline="0"/>
        </a:p>
        <a:p>
          <a:pPr algn="l"/>
          <a:r>
            <a:rPr lang="en-US" sz="1100" baseline="0"/>
            <a:t>Please use 1234 to unlock  the sheet</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600075</xdr:colOff>
      <xdr:row>15</xdr:row>
      <xdr:rowOff>76199</xdr:rowOff>
    </xdr:from>
    <xdr:to>
      <xdr:col>23</xdr:col>
      <xdr:colOff>428625</xdr:colOff>
      <xdr:row>19</xdr:row>
      <xdr:rowOff>209550</xdr:rowOff>
    </xdr:to>
    <xdr:sp macro="[0]!Pandl" textlink="">
      <xdr:nvSpPr>
        <xdr:cNvPr id="2" name="Rectangle 1">
          <a:extLst>
            <a:ext uri="{FF2B5EF4-FFF2-40B4-BE49-F238E27FC236}">
              <a16:creationId xmlns:a16="http://schemas.microsoft.com/office/drawing/2014/main" id="{6DB5A931-7D4D-20AA-F51E-222A5B2242A9}"/>
            </a:ext>
          </a:extLst>
        </xdr:cNvPr>
        <xdr:cNvSpPr/>
      </xdr:nvSpPr>
      <xdr:spPr>
        <a:xfrm>
          <a:off x="9477375" y="2695574"/>
          <a:ext cx="2914650" cy="590551"/>
        </a:xfrm>
        <a:prstGeom prst="rect">
          <a:avLst/>
        </a:prstGeom>
        <a:solidFill>
          <a:srgbClr val="00B050"/>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US" sz="1100" kern="1200"/>
            <a:t>Please Press </a:t>
          </a:r>
          <a:r>
            <a:rPr lang="en-US" sz="1200" b="1" kern="1200"/>
            <a:t>CTRL</a:t>
          </a:r>
          <a:r>
            <a:rPr lang="en-US" sz="1100" b="1" kern="1200"/>
            <a:t>+ALT+L  to </a:t>
          </a:r>
          <a:r>
            <a:rPr lang="en-US" sz="1100" kern="1200"/>
            <a:t>Refresh the Report</a:t>
          </a:r>
          <a:r>
            <a:rPr lang="en-US" sz="1100" kern="1200" baseline="0"/>
            <a:t>	</a:t>
          </a:r>
          <a:endParaRPr lang="en-US" sz="1100" kern="1200"/>
        </a:p>
      </xdr:txBody>
    </xdr:sp>
    <xdr:clientData/>
  </xdr:twoCellAnchor>
  <xdr:twoCellAnchor>
    <xdr:from>
      <xdr:col>19</xdr:col>
      <xdr:colOff>704850</xdr:colOff>
      <xdr:row>5</xdr:row>
      <xdr:rowOff>47626</xdr:rowOff>
    </xdr:from>
    <xdr:to>
      <xdr:col>23</xdr:col>
      <xdr:colOff>523875</xdr:colOff>
      <xdr:row>6</xdr:row>
      <xdr:rowOff>57151</xdr:rowOff>
    </xdr:to>
    <xdr:sp macro="" textlink="">
      <xdr:nvSpPr>
        <xdr:cNvPr id="4" name="Rounded Rectangle 1">
          <a:hlinkClick xmlns:r="http://schemas.openxmlformats.org/officeDocument/2006/relationships" r:id="rId1"/>
          <a:extLst>
            <a:ext uri="{FF2B5EF4-FFF2-40B4-BE49-F238E27FC236}">
              <a16:creationId xmlns:a16="http://schemas.microsoft.com/office/drawing/2014/main" id="{51161DDE-4A26-688F-FCD5-543E6F9A61CF}"/>
            </a:ext>
          </a:extLst>
        </xdr:cNvPr>
        <xdr:cNvSpPr/>
      </xdr:nvSpPr>
      <xdr:spPr>
        <a:xfrm>
          <a:off x="7267575" y="1038226"/>
          <a:ext cx="2905125" cy="304800"/>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a:t>
          </a:r>
          <a:r>
            <a:rPr lang="en-US" sz="1100" baseline="0"/>
            <a:t> here </a:t>
          </a:r>
          <a:r>
            <a:rPr lang="en-US" sz="1200" baseline="0"/>
            <a:t>to</a:t>
          </a:r>
          <a:r>
            <a:rPr lang="en-US" sz="1100" baseline="0"/>
            <a:t> go back to the Main Tab</a:t>
          </a:r>
          <a:endParaRPr lang="en-US" sz="1100"/>
        </a:p>
      </xdr:txBody>
    </xdr:sp>
    <xdr:clientData/>
  </xdr:twoCellAnchor>
  <xdr:twoCellAnchor>
    <xdr:from>
      <xdr:col>20</xdr:col>
      <xdr:colOff>0</xdr:colOff>
      <xdr:row>22</xdr:row>
      <xdr:rowOff>0</xdr:rowOff>
    </xdr:from>
    <xdr:to>
      <xdr:col>23</xdr:col>
      <xdr:colOff>238125</xdr:colOff>
      <xdr:row>31</xdr:row>
      <xdr:rowOff>200025</xdr:rowOff>
    </xdr:to>
    <xdr:sp macro="" textlink="">
      <xdr:nvSpPr>
        <xdr:cNvPr id="5" name="Hexagon 4">
          <a:extLst>
            <a:ext uri="{FF2B5EF4-FFF2-40B4-BE49-F238E27FC236}">
              <a16:creationId xmlns:a16="http://schemas.microsoft.com/office/drawing/2014/main" id="{2345180C-48B9-1CDC-44D5-781D26538230}"/>
            </a:ext>
          </a:extLst>
        </xdr:cNvPr>
        <xdr:cNvSpPr/>
      </xdr:nvSpPr>
      <xdr:spPr>
        <a:xfrm>
          <a:off x="7334250" y="2619375"/>
          <a:ext cx="2552700" cy="1047750"/>
        </a:xfrm>
        <a:prstGeom prst="hexagon">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t>STOP!</a:t>
          </a:r>
          <a:r>
            <a:rPr lang="en-US" sz="1200"/>
            <a:t> Do NOT edit. Altering this sheet will corrupt formulas and force complete data re-entry.</a:t>
          </a:r>
        </a:p>
        <a:p>
          <a:pPr algn="l"/>
          <a:endParaRPr lang="en-US" sz="1200"/>
        </a:p>
        <a:p>
          <a:pPr algn="l"/>
          <a:r>
            <a:rPr lang="en-US" sz="1200">
              <a:solidFill>
                <a:schemeClr val="bg1"/>
              </a:solidFill>
            </a:rPr>
            <a:t> To refresh the report, press </a:t>
          </a:r>
          <a:r>
            <a:rPr lang="en-US" sz="1200" b="1">
              <a:solidFill>
                <a:schemeClr val="bg1"/>
              </a:solidFill>
            </a:rPr>
            <a:t>Ctrl+Alt+L</a:t>
          </a:r>
          <a:r>
            <a:rPr lang="en-US" sz="1200">
              <a:solidFill>
                <a:schemeClr val="bg1"/>
              </a:solidFill>
            </a:rPr>
            <a:t>.</a:t>
          </a:r>
          <a:endParaRPr lang="en-US" sz="1200" kern="12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581024</xdr:colOff>
      <xdr:row>21</xdr:row>
      <xdr:rowOff>28575</xdr:rowOff>
    </xdr:from>
    <xdr:to>
      <xdr:col>13</xdr:col>
      <xdr:colOff>647700</xdr:colOff>
      <xdr:row>34</xdr:row>
      <xdr:rowOff>123825</xdr:rowOff>
    </xdr:to>
    <xdr:sp macro="" textlink="">
      <xdr:nvSpPr>
        <xdr:cNvPr id="2" name="Rectangle: Rounded Corners 1">
          <a:extLst>
            <a:ext uri="{FF2B5EF4-FFF2-40B4-BE49-F238E27FC236}">
              <a16:creationId xmlns:a16="http://schemas.microsoft.com/office/drawing/2014/main" id="{561BDEF2-834E-5C09-95B5-742B828CD591}"/>
            </a:ext>
          </a:extLst>
        </xdr:cNvPr>
        <xdr:cNvSpPr/>
      </xdr:nvSpPr>
      <xdr:spPr>
        <a:xfrm>
          <a:off x="7572374" y="2533650"/>
          <a:ext cx="2771776" cy="552450"/>
        </a:xfrm>
        <a:prstGeom prst="roundRect">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lt1"/>
              </a:solidFill>
              <a:effectLst/>
              <a:latin typeface="+mn-lt"/>
              <a:ea typeface="+mn-ea"/>
              <a:cs typeface="+mn-cs"/>
            </a:rPr>
            <a:t>Please Press CTRL+ALT+L  to Refresh the Report</a:t>
          </a:r>
        </a:p>
      </xdr:txBody>
    </xdr:sp>
    <xdr:clientData/>
  </xdr:twoCellAnchor>
  <xdr:twoCellAnchor>
    <xdr:from>
      <xdr:col>9</xdr:col>
      <xdr:colOff>514349</xdr:colOff>
      <xdr:row>2</xdr:row>
      <xdr:rowOff>104775</xdr:rowOff>
    </xdr:from>
    <xdr:to>
      <xdr:col>13</xdr:col>
      <xdr:colOff>619125</xdr:colOff>
      <xdr:row>3</xdr:row>
      <xdr:rowOff>228600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7340DE8F-0DB1-C1D4-CE4F-1A17039BA8B7}"/>
            </a:ext>
          </a:extLst>
        </xdr:cNvPr>
        <xdr:cNvSpPr/>
      </xdr:nvSpPr>
      <xdr:spPr>
        <a:xfrm>
          <a:off x="7667624" y="666750"/>
          <a:ext cx="2809876" cy="504825"/>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 here to go back to the Main Tab</a:t>
          </a:r>
          <a:r>
            <a:rPr lang="en-US" sz="1100" baseline="0"/>
            <a:t>	</a:t>
          </a:r>
          <a:endParaRPr lang="en-US" sz="1100"/>
        </a:p>
      </xdr:txBody>
    </xdr:sp>
    <xdr:clientData/>
  </xdr:twoCellAnchor>
  <xdr:twoCellAnchor>
    <xdr:from>
      <xdr:col>9</xdr:col>
      <xdr:colOff>666750</xdr:colOff>
      <xdr:row>40</xdr:row>
      <xdr:rowOff>161925</xdr:rowOff>
    </xdr:from>
    <xdr:to>
      <xdr:col>13</xdr:col>
      <xdr:colOff>514350</xdr:colOff>
      <xdr:row>51</xdr:row>
      <xdr:rowOff>66675</xdr:rowOff>
    </xdr:to>
    <xdr:sp macro="" textlink="">
      <xdr:nvSpPr>
        <xdr:cNvPr id="4" name="Hexagon 3">
          <a:extLst>
            <a:ext uri="{FF2B5EF4-FFF2-40B4-BE49-F238E27FC236}">
              <a16:creationId xmlns:a16="http://schemas.microsoft.com/office/drawing/2014/main" id="{3A792501-0134-1340-9068-E969902DCB9F}"/>
            </a:ext>
          </a:extLst>
        </xdr:cNvPr>
        <xdr:cNvSpPr/>
      </xdr:nvSpPr>
      <xdr:spPr>
        <a:xfrm>
          <a:off x="7658100" y="3581400"/>
          <a:ext cx="2552700" cy="800100"/>
        </a:xfrm>
        <a:prstGeom prst="hexagon">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lang="en-US" sz="1200" b="1"/>
            <a:t>STOP!</a:t>
          </a:r>
          <a:r>
            <a:rPr lang="en-US" sz="1200"/>
            <a:t> Do NOT edit. Altering this sheet will corrupt formulas and force complete data re-entry.</a:t>
          </a:r>
        </a:p>
        <a:p>
          <a:pPr algn="l">
            <a:lnSpc>
              <a:spcPts val="1200"/>
            </a:lnSpc>
          </a:pPr>
          <a:endParaRPr lang="en-US" sz="1200"/>
        </a:p>
        <a:p>
          <a:pPr algn="l">
            <a:lnSpc>
              <a:spcPts val="1100"/>
            </a:lnSpc>
          </a:pPr>
          <a:r>
            <a:rPr lang="en-US" sz="1200">
              <a:solidFill>
                <a:schemeClr val="bg1"/>
              </a:solidFill>
            </a:rPr>
            <a:t> To refresh the report, press </a:t>
          </a:r>
          <a:r>
            <a:rPr lang="en-US" sz="1200" b="1">
              <a:solidFill>
                <a:schemeClr val="bg1"/>
              </a:solidFill>
            </a:rPr>
            <a:t>Ctrl+Alt+L</a:t>
          </a:r>
          <a:r>
            <a:rPr lang="en-US" sz="1200">
              <a:solidFill>
                <a:schemeClr val="bg1"/>
              </a:solidFill>
            </a:rPr>
            <a:t>.</a:t>
          </a:r>
          <a:endParaRPr lang="en-US" sz="1200" kern="12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76200</xdr:rowOff>
    </xdr:from>
    <xdr:to>
      <xdr:col>4</xdr:col>
      <xdr:colOff>1181100</xdr:colOff>
      <xdr:row>43</xdr:row>
      <xdr:rowOff>114300</xdr:rowOff>
    </xdr:to>
    <xdr:sp macro="" textlink="">
      <xdr:nvSpPr>
        <xdr:cNvPr id="2" name="Rectangle: Rounded Corners 1">
          <a:extLst>
            <a:ext uri="{FF2B5EF4-FFF2-40B4-BE49-F238E27FC236}">
              <a16:creationId xmlns:a16="http://schemas.microsoft.com/office/drawing/2014/main" id="{4BBC10A5-54B9-F310-19FA-3C3DADEF8389}"/>
            </a:ext>
          </a:extLst>
        </xdr:cNvPr>
        <xdr:cNvSpPr/>
      </xdr:nvSpPr>
      <xdr:spPr>
        <a:xfrm>
          <a:off x="0" y="7324725"/>
          <a:ext cx="7543800" cy="13716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100">
              <a:solidFill>
                <a:schemeClr val="lt1"/>
              </a:solidFill>
              <a:effectLst/>
              <a:latin typeface="+mn-lt"/>
              <a:ea typeface="+mn-ea"/>
              <a:cs typeface="+mn-cs"/>
            </a:rPr>
            <a:t> </a:t>
          </a:r>
          <a:br>
            <a:rPr lang="en-US" sz="1100" b="0" i="0">
              <a:solidFill>
                <a:schemeClr val="lt1"/>
              </a:solidFill>
              <a:effectLst/>
              <a:latin typeface="+mn-lt"/>
              <a:ea typeface="+mn-ea"/>
              <a:cs typeface="+mn-cs"/>
            </a:rPr>
          </a:br>
          <a:r>
            <a:rPr lang="en-US" sz="1100" b="0" i="0">
              <a:solidFill>
                <a:schemeClr val="lt1"/>
              </a:solidFill>
              <a:effectLst/>
              <a:latin typeface="+mn-lt"/>
              <a:ea typeface="+mn-ea"/>
              <a:cs typeface="+mn-cs"/>
            </a:rPr>
            <a:t>                                                 </a:t>
          </a:r>
          <a:r>
            <a:rPr lang="en-US" sz="1100" b="1" i="0" u="sng">
              <a:solidFill>
                <a:schemeClr val="lt1"/>
              </a:solidFill>
              <a:effectLst/>
              <a:latin typeface="+mn-lt"/>
              <a:ea typeface="+mn-ea"/>
              <a:cs typeface="+mn-cs"/>
            </a:rPr>
            <a:t>Important Information: Estimated Tax Calculations</a:t>
          </a:r>
        </a:p>
        <a:p>
          <a:r>
            <a:rPr lang="en-US" sz="1100" b="0" i="0">
              <a:solidFill>
                <a:schemeClr val="lt1"/>
              </a:solidFill>
              <a:effectLst/>
              <a:latin typeface="+mn-lt"/>
              <a:ea typeface="+mn-ea"/>
              <a:cs typeface="+mn-cs"/>
            </a:rPr>
            <a:t>Please note: This document provides an estimate of your tax liability based on the information you have provided. It is not a guarantee of your actual tax bill. The final amount of tax you owe may be more or less than this estimate.</a:t>
          </a:r>
        </a:p>
        <a:p>
          <a:r>
            <a:rPr lang="en-US" sz="1100" b="0" i="0">
              <a:solidFill>
                <a:schemeClr val="lt1"/>
              </a:solidFill>
              <a:effectLst/>
              <a:latin typeface="+mn-lt"/>
              <a:ea typeface="+mn-ea"/>
              <a:cs typeface="+mn-cs"/>
            </a:rPr>
            <a:t>We are not responsible for any errors or omissions in this estimate.</a:t>
          </a:r>
          <a:r>
            <a:rPr lang="en-US" sz="1100" b="0" i="0" baseline="0">
              <a:solidFill>
                <a:schemeClr val="lt1"/>
              </a:solidFill>
              <a:effectLst/>
              <a:latin typeface="+mn-lt"/>
              <a:ea typeface="+mn-ea"/>
              <a:cs typeface="+mn-cs"/>
            </a:rPr>
            <a:t>  </a:t>
          </a:r>
          <a:r>
            <a:rPr lang="en-US" sz="1100" b="0" i="0">
              <a:solidFill>
                <a:schemeClr val="lt1"/>
              </a:solidFill>
              <a:effectLst/>
              <a:latin typeface="+mn-lt"/>
              <a:ea typeface="+mn-ea"/>
              <a:cs typeface="+mn-cs"/>
            </a:rPr>
            <a:t>For your information only.</a:t>
          </a:r>
        </a:p>
        <a:p>
          <a:endParaRPr lang="en-US" sz="1100">
            <a:solidFill>
              <a:schemeClr val="lt1"/>
            </a:solidFill>
            <a:effectLst/>
            <a:latin typeface="+mn-lt"/>
            <a:ea typeface="+mn-ea"/>
            <a:cs typeface="+mn-cs"/>
          </a:endParaRPr>
        </a:p>
        <a:p>
          <a:pPr algn="l"/>
          <a:endParaRPr lang="en-US" sz="1100"/>
        </a:p>
      </xdr:txBody>
    </xdr:sp>
    <xdr:clientData/>
  </xdr:twoCellAnchor>
  <xdr:twoCellAnchor>
    <xdr:from>
      <xdr:col>22</xdr:col>
      <xdr:colOff>457200</xdr:colOff>
      <xdr:row>13</xdr:row>
      <xdr:rowOff>104775</xdr:rowOff>
    </xdr:from>
    <xdr:to>
      <xdr:col>27</xdr:col>
      <xdr:colOff>447675</xdr:colOff>
      <xdr:row>17</xdr:row>
      <xdr:rowOff>161925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752DC9B-8F48-DA7D-9FF6-44BC4B537BC9}"/>
            </a:ext>
          </a:extLst>
        </xdr:cNvPr>
        <xdr:cNvSpPr/>
      </xdr:nvSpPr>
      <xdr:spPr>
        <a:xfrm>
          <a:off x="13620750" y="2914650"/>
          <a:ext cx="3038475" cy="8286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t>Please Click here to go back</a:t>
          </a:r>
          <a:r>
            <a:rPr lang="en-US" sz="1400" baseline="0"/>
            <a:t> to the main Tab</a:t>
          </a:r>
          <a:endParaRPr lang="en-US"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19051</xdr:colOff>
      <xdr:row>4</xdr:row>
      <xdr:rowOff>361950</xdr:rowOff>
    </xdr:from>
    <xdr:to>
      <xdr:col>17</xdr:col>
      <xdr:colOff>314325</xdr:colOff>
      <xdr:row>6</xdr:row>
      <xdr:rowOff>133350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6BDAF16-14D9-2A33-FCEE-8B44E22898CF}"/>
            </a:ext>
          </a:extLst>
        </xdr:cNvPr>
        <xdr:cNvSpPr/>
      </xdr:nvSpPr>
      <xdr:spPr>
        <a:xfrm>
          <a:off x="7696201" y="1123950"/>
          <a:ext cx="2733674" cy="55245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kern="1200"/>
            <a:t>Click</a:t>
          </a:r>
          <a:r>
            <a:rPr lang="en-US" sz="1200" kern="1200" baseline="0"/>
            <a:t> here to go back to the Main Tab</a:t>
          </a:r>
          <a:endParaRPr lang="en-US" sz="12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600075</xdr:colOff>
      <xdr:row>15</xdr:row>
      <xdr:rowOff>76199</xdr:rowOff>
    </xdr:from>
    <xdr:to>
      <xdr:col>23</xdr:col>
      <xdr:colOff>428625</xdr:colOff>
      <xdr:row>19</xdr:row>
      <xdr:rowOff>209550</xdr:rowOff>
    </xdr:to>
    <xdr:sp macro="[0]!Pandl" textlink="">
      <xdr:nvSpPr>
        <xdr:cNvPr id="2" name="Rectangle 1">
          <a:extLst>
            <a:ext uri="{FF2B5EF4-FFF2-40B4-BE49-F238E27FC236}">
              <a16:creationId xmlns:a16="http://schemas.microsoft.com/office/drawing/2014/main" id="{DB37FF93-20AB-5AF9-0C28-66C6831A9555}"/>
            </a:ext>
          </a:extLst>
        </xdr:cNvPr>
        <xdr:cNvSpPr/>
      </xdr:nvSpPr>
      <xdr:spPr>
        <a:xfrm>
          <a:off x="11315700" y="1447800"/>
          <a:ext cx="2914650" cy="0"/>
        </a:xfrm>
        <a:prstGeom prst="rect">
          <a:avLst/>
        </a:prstGeom>
        <a:solidFill>
          <a:srgbClr val="00B050"/>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US" sz="1100" kern="1200"/>
            <a:t>Please Press </a:t>
          </a:r>
          <a:r>
            <a:rPr lang="en-US" sz="1200" b="1" kern="1200"/>
            <a:t>CTRL</a:t>
          </a:r>
          <a:r>
            <a:rPr lang="en-US" sz="1100" b="1" kern="1200"/>
            <a:t>+ALT+L  to </a:t>
          </a:r>
          <a:r>
            <a:rPr lang="en-US" sz="1100" kern="1200"/>
            <a:t>Refresh the Report</a:t>
          </a:r>
          <a:r>
            <a:rPr lang="en-US" sz="1100" kern="1200" baseline="0"/>
            <a:t>	</a:t>
          </a:r>
          <a:endParaRPr lang="en-US" sz="1100" kern="1200"/>
        </a:p>
      </xdr:txBody>
    </xdr:sp>
    <xdr:clientData/>
  </xdr:twoCellAnchor>
  <xdr:twoCellAnchor>
    <xdr:from>
      <xdr:col>19</xdr:col>
      <xdr:colOff>704850</xdr:colOff>
      <xdr:row>5</xdr:row>
      <xdr:rowOff>47626</xdr:rowOff>
    </xdr:from>
    <xdr:to>
      <xdr:col>23</xdr:col>
      <xdr:colOff>523875</xdr:colOff>
      <xdr:row>6</xdr:row>
      <xdr:rowOff>57151</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8B20D956-20F8-CA07-73F4-7402F9563C40}"/>
            </a:ext>
          </a:extLst>
        </xdr:cNvPr>
        <xdr:cNvSpPr/>
      </xdr:nvSpPr>
      <xdr:spPr>
        <a:xfrm>
          <a:off x="11420475" y="914401"/>
          <a:ext cx="2905125" cy="247649"/>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a:t>
          </a:r>
          <a:r>
            <a:rPr lang="en-US" sz="1100" baseline="0"/>
            <a:t> here </a:t>
          </a:r>
          <a:r>
            <a:rPr lang="en-US" sz="1200" baseline="0"/>
            <a:t>to</a:t>
          </a:r>
          <a:r>
            <a:rPr lang="en-US" sz="1100" baseline="0"/>
            <a:t> go back to the Main Tab</a:t>
          </a:r>
          <a:endParaRPr lang="en-US" sz="1100"/>
        </a:p>
      </xdr:txBody>
    </xdr:sp>
    <xdr:clientData/>
  </xdr:twoCellAnchor>
  <xdr:twoCellAnchor>
    <xdr:from>
      <xdr:col>20</xdr:col>
      <xdr:colOff>0</xdr:colOff>
      <xdr:row>22</xdr:row>
      <xdr:rowOff>0</xdr:rowOff>
    </xdr:from>
    <xdr:to>
      <xdr:col>23</xdr:col>
      <xdr:colOff>238125</xdr:colOff>
      <xdr:row>31</xdr:row>
      <xdr:rowOff>200025</xdr:rowOff>
    </xdr:to>
    <xdr:sp macro="" textlink="">
      <xdr:nvSpPr>
        <xdr:cNvPr id="4" name="Hexagon 3">
          <a:extLst>
            <a:ext uri="{FF2B5EF4-FFF2-40B4-BE49-F238E27FC236}">
              <a16:creationId xmlns:a16="http://schemas.microsoft.com/office/drawing/2014/main" id="{D2587177-2204-1F44-1B46-AC90FC06C95A}"/>
            </a:ext>
          </a:extLst>
        </xdr:cNvPr>
        <xdr:cNvSpPr/>
      </xdr:nvSpPr>
      <xdr:spPr>
        <a:xfrm>
          <a:off x="11487150" y="1504950"/>
          <a:ext cx="2552700" cy="638175"/>
        </a:xfrm>
        <a:prstGeom prst="hexagon">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t>STOP!</a:t>
          </a:r>
          <a:r>
            <a:rPr lang="en-US" sz="1200"/>
            <a:t> Do NOT edit. Altering this sheet will corrupt formulas and force complete data re-entry.</a:t>
          </a:r>
        </a:p>
        <a:p>
          <a:pPr algn="l"/>
          <a:endParaRPr lang="en-US" sz="1200"/>
        </a:p>
        <a:p>
          <a:pPr algn="l"/>
          <a:r>
            <a:rPr lang="en-US" sz="1200">
              <a:solidFill>
                <a:schemeClr val="bg1"/>
              </a:solidFill>
            </a:rPr>
            <a:t> To refresh the report, press </a:t>
          </a:r>
          <a:r>
            <a:rPr lang="en-US" sz="1200" b="1">
              <a:solidFill>
                <a:schemeClr val="bg1"/>
              </a:solidFill>
            </a:rPr>
            <a:t>Ctrl+Alt+L</a:t>
          </a:r>
          <a:r>
            <a:rPr lang="en-US" sz="1200">
              <a:solidFill>
                <a:schemeClr val="bg1"/>
              </a:solidFill>
            </a:rPr>
            <a:t>.</a:t>
          </a:r>
          <a:endParaRPr lang="en-US" sz="1200" kern="1200">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581024</xdr:colOff>
      <xdr:row>21</xdr:row>
      <xdr:rowOff>28575</xdr:rowOff>
    </xdr:from>
    <xdr:to>
      <xdr:col>13</xdr:col>
      <xdr:colOff>647700</xdr:colOff>
      <xdr:row>34</xdr:row>
      <xdr:rowOff>123825</xdr:rowOff>
    </xdr:to>
    <xdr:sp macro="" textlink="">
      <xdr:nvSpPr>
        <xdr:cNvPr id="2" name="Rectangle: Rounded Corners 1">
          <a:extLst>
            <a:ext uri="{FF2B5EF4-FFF2-40B4-BE49-F238E27FC236}">
              <a16:creationId xmlns:a16="http://schemas.microsoft.com/office/drawing/2014/main" id="{5ADEF276-2FF6-D72F-9BF2-F9B183C9CF19}"/>
            </a:ext>
          </a:extLst>
        </xdr:cNvPr>
        <xdr:cNvSpPr/>
      </xdr:nvSpPr>
      <xdr:spPr>
        <a:xfrm>
          <a:off x="7629524" y="4143375"/>
          <a:ext cx="2771776" cy="2562225"/>
        </a:xfrm>
        <a:prstGeom prst="roundRect">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lt1"/>
              </a:solidFill>
              <a:effectLst/>
              <a:latin typeface="+mn-lt"/>
              <a:ea typeface="+mn-ea"/>
              <a:cs typeface="+mn-cs"/>
            </a:rPr>
            <a:t>Please Press CTRL+ALT+L  to Refresh the Report</a:t>
          </a:r>
        </a:p>
      </xdr:txBody>
    </xdr:sp>
    <xdr:clientData/>
  </xdr:twoCellAnchor>
  <xdr:twoCellAnchor>
    <xdr:from>
      <xdr:col>9</xdr:col>
      <xdr:colOff>514349</xdr:colOff>
      <xdr:row>2</xdr:row>
      <xdr:rowOff>104775</xdr:rowOff>
    </xdr:from>
    <xdr:to>
      <xdr:col>13</xdr:col>
      <xdr:colOff>619125</xdr:colOff>
      <xdr:row>3</xdr:row>
      <xdr:rowOff>228600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8C191EF4-4AA0-DEAD-F252-18DD7B4F0580}"/>
            </a:ext>
          </a:extLst>
        </xdr:cNvPr>
        <xdr:cNvSpPr/>
      </xdr:nvSpPr>
      <xdr:spPr>
        <a:xfrm>
          <a:off x="7562849" y="552450"/>
          <a:ext cx="2809876" cy="371475"/>
        </a:xfrm>
        <a:prstGeom prst="roundRect">
          <a:avLst>
            <a:gd name="adj" fmla="val 16667"/>
          </a:avLst>
        </a:prstGeom>
        <a:solidFill>
          <a:srgbClr val="00B0F0"/>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100"/>
            <a:t>Click here to go back to the Main Tab</a:t>
          </a:r>
          <a:r>
            <a:rPr lang="en-US" sz="1100" baseline="0"/>
            <a:t>	</a:t>
          </a:r>
          <a:endParaRPr lang="en-US" sz="1100"/>
        </a:p>
      </xdr:txBody>
    </xdr:sp>
    <xdr:clientData/>
  </xdr:twoCellAnchor>
  <xdr:twoCellAnchor>
    <xdr:from>
      <xdr:col>9</xdr:col>
      <xdr:colOff>666750</xdr:colOff>
      <xdr:row>40</xdr:row>
      <xdr:rowOff>161925</xdr:rowOff>
    </xdr:from>
    <xdr:to>
      <xdr:col>13</xdr:col>
      <xdr:colOff>514350</xdr:colOff>
      <xdr:row>51</xdr:row>
      <xdr:rowOff>66675</xdr:rowOff>
    </xdr:to>
    <xdr:sp macro="" textlink="">
      <xdr:nvSpPr>
        <xdr:cNvPr id="4" name="Hexagon 3">
          <a:extLst>
            <a:ext uri="{FF2B5EF4-FFF2-40B4-BE49-F238E27FC236}">
              <a16:creationId xmlns:a16="http://schemas.microsoft.com/office/drawing/2014/main" id="{88714DBD-6742-E763-31E5-4005E7CE22E5}"/>
            </a:ext>
          </a:extLst>
        </xdr:cNvPr>
        <xdr:cNvSpPr/>
      </xdr:nvSpPr>
      <xdr:spPr>
        <a:xfrm>
          <a:off x="7715250" y="7762875"/>
          <a:ext cx="2552700" cy="1962150"/>
        </a:xfrm>
        <a:prstGeom prst="hexagon">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lang="en-US" sz="1200" b="1"/>
            <a:t>STOP!</a:t>
          </a:r>
          <a:r>
            <a:rPr lang="en-US" sz="1200"/>
            <a:t> Do NOT edit. Altering this sheet will corrupt formulas and force complete data re-entry.</a:t>
          </a:r>
        </a:p>
        <a:p>
          <a:pPr algn="l">
            <a:lnSpc>
              <a:spcPts val="1300"/>
            </a:lnSpc>
          </a:pPr>
          <a:endParaRPr lang="en-US" sz="1200"/>
        </a:p>
        <a:p>
          <a:pPr algn="l">
            <a:lnSpc>
              <a:spcPts val="1300"/>
            </a:lnSpc>
          </a:pPr>
          <a:r>
            <a:rPr lang="en-US" sz="1200">
              <a:solidFill>
                <a:schemeClr val="bg1"/>
              </a:solidFill>
            </a:rPr>
            <a:t> To refresh the report, press </a:t>
          </a:r>
          <a:r>
            <a:rPr lang="en-US" sz="1200" b="1">
              <a:solidFill>
                <a:schemeClr val="bg1"/>
              </a:solidFill>
            </a:rPr>
            <a:t>Ctrl+Alt+L</a:t>
          </a:r>
          <a:r>
            <a:rPr lang="en-US" sz="1200">
              <a:solidFill>
                <a:schemeClr val="bg1"/>
              </a:solidFill>
            </a:rPr>
            <a:t>.</a:t>
          </a:r>
          <a:endParaRPr lang="en-US" sz="1200" kern="12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amo/Downloads/expense-reimbursement-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Report"/>
      <sheetName val="Categories"/>
      <sheetName val="©"/>
    </sheetNames>
    <sheetDataSet>
      <sheetData sheetId="0"/>
      <sheetData sheetId="1">
        <row r="1">
          <cell r="A1" t="str">
            <v>**** Categories ****</v>
          </cell>
        </row>
        <row r="2">
          <cell r="A2" t="str">
            <v>Advertising, Sales Exp</v>
          </cell>
        </row>
        <row r="3">
          <cell r="A3" t="str">
            <v>Accounting Fee</v>
          </cell>
        </row>
        <row r="4">
          <cell r="A4" t="str">
            <v>Automobile and truck expenses</v>
          </cell>
        </row>
        <row r="5">
          <cell r="A5" t="str">
            <v>Business Miles</v>
          </cell>
        </row>
        <row r="6">
          <cell r="A6" t="str">
            <v>Bank Service Charges</v>
          </cell>
        </row>
        <row r="7">
          <cell r="A7" t="str">
            <v>Cleaning / Janitorial</v>
          </cell>
        </row>
        <row r="8">
          <cell r="A8" t="str">
            <v>Dues &amp; Membership</v>
          </cell>
        </row>
        <row r="9">
          <cell r="A9" t="str">
            <v>Insurance (Business Related)</v>
          </cell>
        </row>
        <row r="10">
          <cell r="A10" t="str">
            <v>Internet</v>
          </cell>
        </row>
        <row r="11">
          <cell r="A11" t="str">
            <v>Interest on business Loan/Car</v>
          </cell>
        </row>
        <row r="12">
          <cell r="A12" t="str">
            <v>License and Permits</v>
          </cell>
        </row>
        <row r="13">
          <cell r="A13" t="str">
            <v>Legal and professional fees</v>
          </cell>
        </row>
        <row r="14">
          <cell r="A14" t="str">
            <v>Lease Payments ( Car, Printer etc)</v>
          </cell>
        </row>
        <row r="15">
          <cell r="A15" t="str">
            <v>Meal and Entetainment</v>
          </cell>
        </row>
        <row r="16">
          <cell r="A16" t="str">
            <v>Office Expense &amp; Printing</v>
          </cell>
        </row>
        <row r="17">
          <cell r="A17" t="str">
            <v>Payroll Processing Fee</v>
          </cell>
        </row>
        <row r="18">
          <cell r="A18" t="str">
            <v>Parking and Toll</v>
          </cell>
        </row>
        <row r="19">
          <cell r="A19" t="str">
            <v>Postage/Delivery Expenses</v>
          </cell>
        </row>
        <row r="20">
          <cell r="A20" t="str">
            <v>Rent for the office or Eqipments</v>
          </cell>
        </row>
        <row r="21">
          <cell r="A21" t="str">
            <v>Repairs on Business Assets</v>
          </cell>
        </row>
        <row r="22">
          <cell r="A22" t="str">
            <v>State Income Tax paid for last year</v>
          </cell>
        </row>
        <row r="23">
          <cell r="A23" t="str">
            <v>Sec of State ( Annual Report)</v>
          </cell>
        </row>
        <row r="24">
          <cell r="A24" t="str">
            <v>Software Exp</v>
          </cell>
        </row>
        <row r="25">
          <cell r="A25" t="str">
            <v>Storage /Server Fees</v>
          </cell>
        </row>
        <row r="26">
          <cell r="A26" t="str">
            <v>Seminars &amp; Trade Shows</v>
          </cell>
        </row>
        <row r="27">
          <cell r="A27" t="str">
            <v>Small Tools/Small Office Furniture</v>
          </cell>
        </row>
        <row r="28">
          <cell r="A28" t="str">
            <v>Security Service</v>
          </cell>
        </row>
        <row r="29">
          <cell r="A29" t="str">
            <v>Traning Exp/Prof Development</v>
          </cell>
        </row>
        <row r="30">
          <cell r="A30" t="str">
            <v>Telephone  (Land, Cell, Fax)</v>
          </cell>
        </row>
        <row r="31">
          <cell r="A31" t="str">
            <v>Travel Exp (Flight, Taxi etc)</v>
          </cell>
        </row>
        <row r="32">
          <cell r="A32" t="str">
            <v>Website/Webhosting</v>
          </cell>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B6CFD5A-513C-4D24-AECF-D1367B8F7F57}" name="FixedAssets" displayName="FixedAssets" ref="B21:D27" totalsRowCount="1" headerRowDxfId="139" dataDxfId="138">
  <autoFilter ref="B21:D26" xr:uid="{AFC11A22-90C9-4780-8A00-B7287DE9622F}">
    <filterColumn colId="0" hiddenButton="1"/>
    <filterColumn colId="1" hiddenButton="1"/>
    <filterColumn colId="2" hiddenButton="1"/>
  </autoFilter>
  <tableColumns count="3">
    <tableColumn id="1" xr3:uid="{00000000-0010-0000-0100-000001000000}" name=" " totalsRowLabel="Total Fixed Assets" dataDxfId="137" totalsRowDxfId="136" dataCellStyle="Emphasis 1" totalsRowCellStyle="Heading 2 2"/>
    <tableColumn id="2" xr3:uid="{00000000-0010-0000-0100-000002000000}" name="Previous Year" dataDxfId="135" totalsRowDxfId="134" dataCellStyle="Emphasis 1"/>
    <tableColumn id="3" xr3:uid="{00000000-0010-0000-0100-000003000000}" name=" 2" totalsRowFunction="custom" dataDxfId="133" totalsRowDxfId="132" dataCellStyle="Emphasis 1">
      <totalsRowFormula>D25+D26</totalsRowFormula>
    </tableColumn>
  </tableColumns>
  <tableStyleInfo name="Table Style 1"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9701B9C-9AC1-4E63-AEFD-3DDB6F4492A5}" name="HH_513" displayName="HH_513" ref="J47:L54" totalsRowShown="0" headerRowDxfId="82" dataDxfId="80" headerRowBorderDxfId="81">
  <autoFilter ref="J47:L54" xr:uid="{925B3DAE-E5AD-4B91-A09A-30C1F4BF36F0}"/>
  <tableColumns count="3">
    <tableColumn id="1" xr3:uid="{00000000-0010-0000-1300-000001000000}" name="From" dataDxfId="79"/>
    <tableColumn id="2" xr3:uid="{00000000-0010-0000-1300-000002000000}" name="Rate" dataDxfId="78"/>
    <tableColumn id="3" xr3:uid="{00000000-0010-0000-1300-000003000000}" name="Cumulative" dataDxfId="77">
      <calculatedColumnFormula>IFERROR(ROUND(('2024 Tax Estimator'!$J48-OFFSET('2024 Tax Estimator'!$J48,-1,0))*OFFSET('2024 Tax Estimator'!$L48,-1,-1),2)+OFFSET('2024 Tax Estimator'!$L48,-1,0),0)</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764E5F-AE0F-400F-834F-55EF4C9B98BF}" name="FixedAssets2" displayName="FixedAssets2" ref="B21:D27" totalsRowCount="1" headerRowDxfId="76" dataDxfId="75">
  <autoFilter ref="B21:D26" xr:uid="{8EBCE1AE-B125-445F-8FE1-88EC24FF22CF}">
    <filterColumn colId="0" hiddenButton="1"/>
    <filterColumn colId="1" hiddenButton="1"/>
    <filterColumn colId="2" hiddenButton="1"/>
  </autoFilter>
  <tableColumns count="3">
    <tableColumn id="1" xr3:uid="{00000000-0010-0000-1500-000001000000}" name=" " totalsRowLabel="Total Fixed Assets" dataDxfId="74" totalsRowDxfId="73" dataCellStyle="Emphasis 1" totalsRowCellStyle="Heading 2 2"/>
    <tableColumn id="2" xr3:uid="{00000000-0010-0000-1500-000002000000}" name="Previous Year" dataDxfId="72" totalsRowDxfId="71" dataCellStyle="Emphasis 1"/>
    <tableColumn id="3" xr3:uid="{00000000-0010-0000-1500-000003000000}" name=" 2" totalsRowFunction="custom" dataDxfId="70" totalsRowDxfId="69" dataCellStyle="Emphasis 1">
      <totalsRowFormula>D25+D26</totalsRowFormula>
    </tableColumn>
  </tableColumns>
  <tableStyleInfo name="Table Style 1"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5FABC8-C0D8-4C66-8DDE-7D4D5990E157}" name="OtherAssets3" displayName="OtherAssets3" ref="B31:D34" totalsRowCount="1" headerRowDxfId="68">
  <autoFilter ref="B31:D33" xr:uid="{53D653DA-3758-443A-8434-2361A237A922}">
    <filterColumn colId="0" hiddenButton="1"/>
    <filterColumn colId="1" hiddenButton="1"/>
    <filterColumn colId="2" hiddenButton="1"/>
  </autoFilter>
  <tableColumns count="3">
    <tableColumn id="1" xr3:uid="{00000000-0010-0000-1700-000001000000}" name="Other Assets:" totalsRowLabel="Total Other Assets" dataDxfId="67" totalsRowDxfId="66" dataCellStyle="Emphasis 1">
      <calculatedColumnFormula>'Main Tab'!O62</calculatedColumnFormula>
    </tableColumn>
    <tableColumn id="2" xr3:uid="{00000000-0010-0000-1700-000002000000}" name="Previous Year" dataDxfId="65" totalsRowDxfId="64" dataCellStyle="Emphasis 1" totalsRowCellStyle="Emphasis 1"/>
    <tableColumn id="3" xr3:uid="{00000000-0010-0000-1700-000003000000}" name="Amount" totalsRowFunction="sum" dataDxfId="63" totalsRowDxfId="62" dataCellStyle="Emphasis 1">
      <calculatedColumnFormula>'Main Tab'!AA62</calculatedColumnFormula>
    </tableColumn>
  </tableColumns>
  <tableStyleInfo name="Table Style 1"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FE60B6-25AA-4D5A-AF49-7DAA0564B63D}" name="CurrentLiabilities4" displayName="CurrentLiabilities4" ref="B43:D49" totalsRowCount="1" headerRowDxfId="61" dataDxfId="60">
  <autoFilter ref="B43:D48" xr:uid="{1F82CF51-4447-4D8C-A8E5-E1CC1E415978}">
    <filterColumn colId="0" hiddenButton="1"/>
    <filterColumn colId="1" hiddenButton="1"/>
    <filterColumn colId="2" hiddenButton="1"/>
  </autoFilter>
  <tableColumns count="3">
    <tableColumn id="1" xr3:uid="{00000000-0010-0000-1900-000001000000}" name=" " totalsRowLabel="Total Current Liabilities" dataDxfId="59" totalsRowDxfId="58"/>
    <tableColumn id="2" xr3:uid="{00000000-0010-0000-1900-000002000000}" name="Previous Year" dataDxfId="57" totalsRowDxfId="56"/>
    <tableColumn id="3" xr3:uid="{00000000-0010-0000-1900-000003000000}" name=" 2" totalsRowFunction="sum" dataDxfId="55" totalsRowDxfId="54"/>
  </tableColumns>
  <tableStyleInfo name="Blue Table Sty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346B85-41A8-474D-9C99-89EE176FB1E3}" name="LongTermLiabilities5" displayName="LongTermLiabilities5" ref="B54:D58" totalsRowCount="1" headerRowDxfId="53">
  <autoFilter ref="B54:D57" xr:uid="{17751496-88B5-4172-BE0E-1CE8518267F0}">
    <filterColumn colId="0" hiddenButton="1"/>
    <filterColumn colId="1" hiddenButton="1"/>
    <filterColumn colId="2" hiddenButton="1"/>
  </autoFilter>
  <tableColumns count="3">
    <tableColumn id="1" xr3:uid="{00000000-0010-0000-1B00-000001000000}" name="Column1" totalsRowLabel="Total long-Term Liabilities" dataDxfId="52" totalsRowDxfId="51" dataCellStyle="Emphasis 1"/>
    <tableColumn id="2" xr3:uid="{00000000-0010-0000-1B00-000002000000}" name="Previous Year" dataDxfId="50" totalsRowDxfId="49" dataCellStyle="Emphasis 1"/>
    <tableColumn id="3" xr3:uid="{00000000-0010-0000-1B00-000003000000}" name="Column2" totalsRowFunction="sum" dataDxfId="48" totalsRowDxfId="47" dataCellStyle="Emphasis 1">
      <calculatedColumnFormula>'Main Tab'!J53</calculatedColumnFormula>
    </tableColumn>
  </tableColumns>
  <tableStyleInfo name="Blue Table Sty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3E9F4A6-B543-425E-987D-08DC72ACA702}" name="OwnersEquity20" displayName="OwnersEquity20" ref="B62:D70" totalsRowCount="1" headerRowDxfId="46">
  <autoFilter ref="B62:D69" xr:uid="{D50DB63B-032B-4762-A361-6323EDD37A33}">
    <filterColumn colId="0" hiddenButton="1"/>
    <filterColumn colId="1" hiddenButton="1"/>
    <filterColumn colId="2" hiddenButton="1"/>
  </autoFilter>
  <tableColumns count="3">
    <tableColumn id="1" xr3:uid="{00000000-0010-0000-1D00-000001000000}" name="Owner's equity:" totalsRowLabel="Total Owner's Equity" dataDxfId="45" totalsRowDxfId="44" dataCellStyle="Emphasis 1"/>
    <tableColumn id="2" xr3:uid="{00000000-0010-0000-1D00-000002000000}" name="Previous Year" dataDxfId="43" totalsRowDxfId="42" dataCellStyle="Emphasis 1" totalsRowCellStyle="Emphasis 1"/>
    <tableColumn id="3" xr3:uid="{00000000-0010-0000-1D00-000003000000}" name="Amount" totalsRowFunction="sum" dataDxfId="41" totalsRowDxfId="40" dataCellStyle="Emphasis 1"/>
  </tableColumns>
  <tableStyleInfo name="Blue Table Sty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19E404D-E18D-42B5-8AF9-143EB9151B80}" name="CurrentAssets21" displayName="CurrentAssets21" ref="B8:D18" totalsRowCount="1" headerRowDxfId="39" dataDxfId="38">
  <autoFilter ref="B8:D17" xr:uid="{364D970E-FA11-4E9A-8EA4-792C4B390D32}">
    <filterColumn colId="0" hiddenButton="1"/>
    <filterColumn colId="1" hiddenButton="1"/>
    <filterColumn colId="2" hiddenButton="1"/>
  </autoFilter>
  <tableColumns count="3">
    <tableColumn id="1" xr3:uid="{00000000-0010-0000-1F00-000001000000}" name=" " totalsRowLabel="Total Current Assets" dataDxfId="37" totalsRowDxfId="36"/>
    <tableColumn id="2" xr3:uid="{00000000-0010-0000-1F00-000002000000}" name="Previous Year" dataDxfId="35" totalsRowDxfId="34"/>
    <tableColumn id="3" xr3:uid="{00000000-0010-0000-1F00-000003000000}" name="Column1" totalsRowFunction="sum" dataDxfId="33" totalsRowDxfId="32"/>
  </tableColumns>
  <tableStyleInfo name="Table Style 1" showFirstColumn="1"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4BE7CA-C0D4-4985-BD0B-1B363ACF9C3C}" name="Single" displayName="Single" ref="J13:L20" totalsRowShown="0" headerRowBorderDxfId="31">
  <autoFilter ref="J13:L20" xr:uid="{C9F9B085-3393-4F35-9343-D8709A6A80E2}"/>
  <tableColumns count="3">
    <tableColumn id="1" xr3:uid="{00000000-0010-0000-2100-000001000000}" name="From" dataDxfId="30"/>
    <tableColumn id="2" xr3:uid="{00000000-0010-0000-2100-000002000000}" name="Rate" dataDxfId="29"/>
    <tableColumn id="3" xr3:uid="{00000000-0010-0000-2100-000003000000}" name="Cumulative" dataDxfId="28">
      <calculatedColumnFormula>IFERROR(ROUND(('2024 Tax Year Calculator'!$J14-OFFSET('2024 Tax Year Calculator'!$J14,-1,0))*OFFSET('2024 Tax Year Calculator'!$L14,-1,-1),2)+OFFSET('2024 Tax Year Calculator'!$L14,-1,0),0)</calculatedColumnFormula>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32B57DD-7CFB-4B0F-BFC2-AFEB21066731}" name="MFJ" displayName="MFJ" ref="J25:L32" totalsRowShown="0" headerRowBorderDxfId="27">
  <autoFilter ref="J25:L32" xr:uid="{AA8DA7D6-D7C1-47D4-AE06-D1CECFC901D6}"/>
  <tableColumns count="3">
    <tableColumn id="1" xr3:uid="{00000000-0010-0000-2300-000001000000}" name="From" dataDxfId="26"/>
    <tableColumn id="2" xr3:uid="{00000000-0010-0000-2300-000002000000}" name="Rate" dataDxfId="25"/>
    <tableColumn id="3" xr3:uid="{00000000-0010-0000-2300-000003000000}" name="Cumulative" dataDxfId="24">
      <calculatedColumnFormula>IFERROR(ROUND(('2024 Tax Year Calculator'!$J26-OFFSET('2024 Tax Year Calculator'!$J26,-1,0))*OFFSET('2024 Tax Year Calculator'!$L26,-1,-1),2)+OFFSET('2024 Tax Year Calculator'!$L26,-1,0),0)</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9410B56-FC0F-45D3-AC7A-D4C1EB10F8F0}" name="MFS" displayName="MFS" ref="J36:L43" totalsRowShown="0" headerRowBorderDxfId="23">
  <autoFilter ref="J36:L43" xr:uid="{84C456FA-8F29-4922-8214-0333D87E6805}"/>
  <tableColumns count="3">
    <tableColumn id="1" xr3:uid="{00000000-0010-0000-2500-000001000000}" name="From" dataDxfId="22"/>
    <tableColumn id="2" xr3:uid="{00000000-0010-0000-2500-000002000000}" name="Rate" dataDxfId="21"/>
    <tableColumn id="3" xr3:uid="{00000000-0010-0000-2500-000003000000}" name="Cumulative" dataDxfId="20">
      <calculatedColumnFormula>IFERROR(ROUND(('2024 Tax Year Calculator'!$J37-OFFSET('2024 Tax Year Calculator'!$J37,-1,0))*OFFSET('2024 Tax Year Calculator'!$L37,-1,-1),2)+OFFSET('2024 Tax Year Calculator'!$L37,-1,0),0)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0B2EB9F-7866-4777-875D-5CDF37E108AF}" name="OtherAssets" displayName="OtherAssets" ref="B31:D34" totalsRowCount="1" headerRowDxfId="131">
  <autoFilter ref="B31:D33" xr:uid="{8F6958F3-252E-4BB3-BC20-846A79C90A41}">
    <filterColumn colId="0" hiddenButton="1"/>
    <filterColumn colId="1" hiddenButton="1"/>
    <filterColumn colId="2" hiddenButton="1"/>
  </autoFilter>
  <tableColumns count="3">
    <tableColumn id="1" xr3:uid="{00000000-0010-0000-0300-000001000000}" name="Other Assets:" totalsRowLabel="Total Other Assets" dataDxfId="130" totalsRowDxfId="129" dataCellStyle="Emphasis 1">
      <calculatedColumnFormula>'Main Tab'!O62</calculatedColumnFormula>
    </tableColumn>
    <tableColumn id="2" xr3:uid="{00000000-0010-0000-0300-000002000000}" name="Previous Year" dataDxfId="128" totalsRowDxfId="127" dataCellStyle="Emphasis 1" totalsRowCellStyle="Emphasis 1"/>
    <tableColumn id="3" xr3:uid="{00000000-0010-0000-0300-000003000000}" name="Amount" totalsRowFunction="sum" dataDxfId="126" totalsRowDxfId="125" dataCellStyle="Emphasis 1">
      <calculatedColumnFormula>'Main Tab'!AA62</calculatedColumnFormula>
    </tableColumn>
  </tableColumns>
  <tableStyleInfo name="Table Style 1"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B4D791-A9D5-48AE-B5BF-A592A3EB756E}" name="HH" displayName="HH" ref="J47:L54" totalsRowShown="0" headerRowBorderDxfId="19">
  <autoFilter ref="J47:L54" xr:uid="{ED11C8F4-F2D6-478B-A8A2-0EE7F3276067}"/>
  <tableColumns count="3">
    <tableColumn id="1" xr3:uid="{00000000-0010-0000-2700-000001000000}" name="From" dataDxfId="18"/>
    <tableColumn id="2" xr3:uid="{00000000-0010-0000-2700-000002000000}" name="Rate" dataDxfId="17"/>
    <tableColumn id="3" xr3:uid="{00000000-0010-0000-2700-000003000000}" name="Cumulative" dataDxfId="16">
      <calculatedColumnFormula>IFERROR(ROUND(('2024 Tax Year Calculator'!$J48-OFFSET('2024 Tax Year Calculator'!$J48,-1,0))*OFFSET('2024 Tax Year Calculator'!$L48,-1,-1),2)+OFFSET('2024 Tax Year Calculator'!$L48,-1,0),0)</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A22B768-E3D2-4C9D-8081-858D364ED36B}" name="CurrentLiabilities" displayName="CurrentLiabilities" ref="B43:D49" totalsRowCount="1" headerRowDxfId="124" dataDxfId="123">
  <autoFilter ref="B43:D48" xr:uid="{DE491C14-C675-4815-96B8-C20E716B957D}">
    <filterColumn colId="0" hiddenButton="1"/>
    <filterColumn colId="1" hiddenButton="1"/>
    <filterColumn colId="2" hiddenButton="1"/>
  </autoFilter>
  <tableColumns count="3">
    <tableColumn id="1" xr3:uid="{00000000-0010-0000-0500-000001000000}" name=" " totalsRowLabel="Total Current Liabilities" dataDxfId="122" totalsRowDxfId="121"/>
    <tableColumn id="2" xr3:uid="{00000000-0010-0000-0500-000002000000}" name="Previous Year" dataDxfId="120" totalsRowDxfId="119"/>
    <tableColumn id="3" xr3:uid="{00000000-0010-0000-0500-000003000000}" name=" 2" totalsRowFunction="sum" dataDxfId="118" totalsRowDxfId="117"/>
  </tableColumns>
  <tableStyleInfo name="Blue Table 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46A42EB-8748-4707-B815-F7BEC768965D}" name="LongTermLiabilities" displayName="LongTermLiabilities" ref="B54:D58" totalsRowCount="1" headerRowDxfId="116">
  <autoFilter ref="B54:D57" xr:uid="{69C070C9-A23B-453E-B469-224D9D653A07}">
    <filterColumn colId="0" hiddenButton="1"/>
    <filterColumn colId="1" hiddenButton="1"/>
    <filterColumn colId="2" hiddenButton="1"/>
  </autoFilter>
  <tableColumns count="3">
    <tableColumn id="1" xr3:uid="{00000000-0010-0000-0700-000001000000}" name="Column1" totalsRowLabel="Total long-Term Liabilities" dataDxfId="115" totalsRowDxfId="114" dataCellStyle="Emphasis 1"/>
    <tableColumn id="2" xr3:uid="{00000000-0010-0000-0700-000002000000}" name="Previous Year" dataDxfId="113" totalsRowDxfId="112" dataCellStyle="Emphasis 1"/>
    <tableColumn id="3" xr3:uid="{00000000-0010-0000-0700-000003000000}" name="Column2" totalsRowFunction="sum" dataDxfId="111" totalsRowDxfId="110" dataCellStyle="Emphasis 1">
      <calculatedColumnFormula>'Main Tab'!J53</calculatedColumnFormula>
    </tableColumn>
  </tableColumns>
  <tableStyleInfo name="Blue Table Sty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9187E52-7586-48D7-81F8-4953ABAF8C09}" name="OwnersEquity" displayName="OwnersEquity" ref="B62:D70" totalsRowCount="1" headerRowDxfId="109">
  <autoFilter ref="B62:D69" xr:uid="{B731898D-324C-42AF-B3F0-F02704CD9AA7}">
    <filterColumn colId="0" hiddenButton="1"/>
    <filterColumn colId="1" hiddenButton="1"/>
    <filterColumn colId="2" hiddenButton="1"/>
  </autoFilter>
  <tableColumns count="3">
    <tableColumn id="1" xr3:uid="{00000000-0010-0000-0900-000001000000}" name="Owner's equity:" totalsRowLabel="Total Owner's Equity" dataDxfId="108" totalsRowDxfId="107" dataCellStyle="Emphasis 1"/>
    <tableColumn id="2" xr3:uid="{00000000-0010-0000-0900-000002000000}" name="Previous Year" dataDxfId="106" totalsRowDxfId="105" dataCellStyle="Emphasis 1" totalsRowCellStyle="Emphasis 1"/>
    <tableColumn id="3" xr3:uid="{00000000-0010-0000-0900-000003000000}" name="Amount" totalsRowFunction="sum" dataDxfId="104" totalsRowDxfId="103" dataCellStyle="Emphasis 1"/>
  </tableColumns>
  <tableStyleInfo name="Blue Table Sty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4EDEC57-C2EE-4BBE-BC95-D6B169CAB3C8}" name="CurrentAssets" displayName="CurrentAssets" ref="B8:D18" totalsRowCount="1" headerRowDxfId="102" dataDxfId="101">
  <autoFilter ref="B8:D17" xr:uid="{E67263C9-BFCB-47B3-B4B7-B936637A05B7}">
    <filterColumn colId="0" hiddenButton="1"/>
    <filterColumn colId="1" hiddenButton="1"/>
    <filterColumn colId="2" hiddenButton="1"/>
  </autoFilter>
  <tableColumns count="3">
    <tableColumn id="1" xr3:uid="{00000000-0010-0000-0B00-000001000000}" name=" " totalsRowLabel="Total Current Assets" dataDxfId="100" totalsRowDxfId="99"/>
    <tableColumn id="2" xr3:uid="{00000000-0010-0000-0B00-000002000000}" name="Previous Year" dataDxfId="98" totalsRowDxfId="97"/>
    <tableColumn id="3" xr3:uid="{00000000-0010-0000-0B00-000003000000}" name="Column1" totalsRowFunction="sum" dataDxfId="96" totalsRowDxfId="95"/>
  </tableColumns>
  <tableStyleInfo name="Table Style 1"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EBF9E84-2BE9-4CD9-A455-5378288DB5BD}" name="Single210" displayName="Single210" ref="J13:L20" totalsRowShown="0" headerRowBorderDxfId="94">
  <autoFilter ref="J13:L20" xr:uid="{E86F173A-8B5F-4D66-9697-C4BE341AD5C4}"/>
  <tableColumns count="3">
    <tableColumn id="1" xr3:uid="{00000000-0010-0000-0D00-000001000000}" name="From" dataDxfId="93"/>
    <tableColumn id="2" xr3:uid="{00000000-0010-0000-0D00-000002000000}" name="Rate" dataDxfId="92"/>
    <tableColumn id="3" xr3:uid="{00000000-0010-0000-0D00-000003000000}" name="Cumulative" dataDxfId="91">
      <calculatedColumnFormula>IFERROR(ROUND(('2024 Tax Estimator'!$J14-OFFSET('2024 Tax Estimator'!$J14,-1,0))*OFFSET('2024 Tax Estimator'!$L14,-1,-1),2)+OFFSET('2024 Tax Estimator'!$L14,-1,0),0)</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578851B-239A-4BF9-95EB-A4010F466F2D}" name="MFJ_311" displayName="MFJ_311" ref="J25:L32" totalsRowShown="0" headerRowBorderDxfId="90">
  <autoFilter ref="J25:L32" xr:uid="{4854F692-DD2C-4A32-BFF0-3E73C59BAD0B}"/>
  <tableColumns count="3">
    <tableColumn id="1" xr3:uid="{00000000-0010-0000-0F00-000001000000}" name="From" dataDxfId="89"/>
    <tableColumn id="2" xr3:uid="{00000000-0010-0000-0F00-000002000000}" name="Rate" dataDxfId="88"/>
    <tableColumn id="3" xr3:uid="{00000000-0010-0000-0F00-000003000000}" name="Cumulative" dataDxfId="87">
      <calculatedColumnFormula>IFERROR(ROUND(('2024 Tax Estimator'!$J26-OFFSET('2024 Tax Estimator'!$J26,-1,0))*OFFSET('2024 Tax Estimator'!$L26,-1,-1),2)+OFFSET('2024 Tax Estimator'!$L26,-1,0),0)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7DB5E6D-3957-4D95-A568-C7BF86A4E6EC}" name="MFS_412" displayName="MFS_412" ref="J36:L43" totalsRowShown="0" headerRowBorderDxfId="86">
  <autoFilter ref="J36:L43" xr:uid="{ED9DCCE8-B991-4F5D-B57B-1F9CDCE891BF}"/>
  <tableColumns count="3">
    <tableColumn id="1" xr3:uid="{00000000-0010-0000-1100-000001000000}" name="From" dataDxfId="85"/>
    <tableColumn id="2" xr3:uid="{00000000-0010-0000-1100-000002000000}" name="Rate" dataDxfId="84"/>
    <tableColumn id="3" xr3:uid="{00000000-0010-0000-1100-000003000000}" name="Cumulative" dataDxfId="83">
      <calculatedColumnFormula>IFERROR(ROUND(('2024 Tax Estimator'!$J37-OFFSET('2024 Tax Estimator'!$J37,-1,0))*OFFSET('2024 Tax Estimator'!$L37,-1,-1),2)+OFFSET('2024 Tax Estimator'!$L37,-1,0),0)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ax@greatwaystax.com" TargetMode="External"/><Relationship Id="rId7" Type="http://schemas.openxmlformats.org/officeDocument/2006/relationships/comments" Target="../comments1.xml"/><Relationship Id="rId2" Type="http://schemas.openxmlformats.org/officeDocument/2006/relationships/hyperlink" Target="https://greatwaysinc.com/services-details_affordable_2" TargetMode="External"/><Relationship Id="rId1" Type="http://schemas.openxmlformats.org/officeDocument/2006/relationships/hyperlink" Target="https://www.census.gov/naics/?58967?yearbck=2022"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s://greatwaysinc.com/services-details_affordable_2"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7" Type="http://schemas.openxmlformats.org/officeDocument/2006/relationships/table" Target="../tables/table20.xml"/><Relationship Id="rId2" Type="http://schemas.openxmlformats.org/officeDocument/2006/relationships/printerSettings" Target="../printerSettings/printerSettings10.bin"/><Relationship Id="rId1" Type="http://schemas.openxmlformats.org/officeDocument/2006/relationships/hyperlink" Target="https://directpay.irs.gov/directpay/payment" TargetMode="External"/><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irs.gov/businesses/small-businesses-self-employed/simplified-option-for-home-office-deduction" TargetMode="External"/><Relationship Id="rId7" Type="http://schemas.openxmlformats.org/officeDocument/2006/relationships/drawing" Target="../drawings/drawing2.xml"/><Relationship Id="rId2" Type="http://schemas.openxmlformats.org/officeDocument/2006/relationships/hyperlink" Target="https://greatwaysinc.com/services-details_affordable_2" TargetMode="External"/><Relationship Id="rId1" Type="http://schemas.openxmlformats.org/officeDocument/2006/relationships/hyperlink" Target="https://www.census.gov/naics/?58967?yearbck=2022" TargetMode="External"/><Relationship Id="rId6" Type="http://schemas.openxmlformats.org/officeDocument/2006/relationships/printerSettings" Target="../printerSettings/printerSettings2.bin"/><Relationship Id="rId5" Type="http://schemas.openxmlformats.org/officeDocument/2006/relationships/hyperlink" Target="https://greatwaysinc.com/services-details_affordable_2" TargetMode="External"/><Relationship Id="rId4" Type="http://schemas.openxmlformats.org/officeDocument/2006/relationships/hyperlink" Target="mailto:Tax@greatwaystax.com"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drawing" Target="../drawings/drawing6.xml"/><Relationship Id="rId7" Type="http://schemas.openxmlformats.org/officeDocument/2006/relationships/table" Target="../tables/table9.xml"/><Relationship Id="rId2" Type="http://schemas.openxmlformats.org/officeDocument/2006/relationships/printerSettings" Target="../printerSettings/printerSettings6.bin"/><Relationship Id="rId1" Type="http://schemas.openxmlformats.org/officeDocument/2006/relationships/hyperlink" Target="https://directpay.irs.gov/directpay/payment" TargetMode="Externa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vmlDrawing" Target="../drawings/vmlDrawing3.vml"/><Relationship Id="rId9"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6102-09B3-4439-BD5B-EF004586DDD2}">
  <sheetPr codeName="Sheet11">
    <tabColor rgb="FF00B050"/>
  </sheetPr>
  <dimension ref="A1:GV526"/>
  <sheetViews>
    <sheetView tabSelected="1" zoomScale="136" zoomScaleNormal="136" workbookViewId="0">
      <selection activeCell="D13" sqref="D13:H13"/>
    </sheetView>
  </sheetViews>
  <sheetFormatPr defaultRowHeight="12.75" x14ac:dyDescent="0.2"/>
  <cols>
    <col min="1" max="1" width="3.5703125" style="74" customWidth="1"/>
    <col min="2" max="2" width="3.140625" style="74" customWidth="1"/>
    <col min="3" max="3" width="12.7109375" style="74" customWidth="1"/>
    <col min="4" max="6" width="3.140625" style="74" customWidth="1"/>
    <col min="7" max="8" width="2" style="74" customWidth="1"/>
    <col min="9" max="9" width="1.28515625" style="74" customWidth="1"/>
    <col min="10" max="11" width="3.140625" style="74" customWidth="1"/>
    <col min="12" max="12" width="7.140625" style="74" customWidth="1"/>
    <col min="13" max="13" width="1.7109375" style="74" customWidth="1"/>
    <col min="14" max="22" width="3.140625" style="74" customWidth="1"/>
    <col min="23" max="23" width="4.42578125" style="74" customWidth="1"/>
    <col min="24" max="24" width="3.140625" style="74" customWidth="1"/>
    <col min="25" max="25" width="5.42578125" style="74" customWidth="1"/>
    <col min="26" max="26" width="5.28515625" style="74" customWidth="1"/>
    <col min="27" max="27" width="3.140625" style="74" customWidth="1"/>
    <col min="28" max="28" width="1" style="74" customWidth="1"/>
    <col min="29" max="29" width="3.140625" style="60" customWidth="1"/>
    <col min="30" max="30" width="5.7109375" style="60" customWidth="1"/>
    <col min="31" max="31" width="10.140625" style="60" hidden="1" customWidth="1"/>
    <col min="32" max="58" width="3.140625" style="60" hidden="1" customWidth="1"/>
    <col min="59" max="59" width="5.28515625" style="60" hidden="1" customWidth="1"/>
    <col min="60" max="66" width="3.140625" style="60" hidden="1" customWidth="1"/>
    <col min="67" max="68" width="9.140625" style="60" hidden="1" customWidth="1"/>
    <col min="69" max="69" width="9.140625" style="60" customWidth="1"/>
    <col min="70" max="70" width="10.140625" style="60" customWidth="1"/>
    <col min="71" max="71" width="11" style="58" customWidth="1"/>
    <col min="72" max="72" width="9.140625" style="58"/>
    <col min="73" max="73" width="9.140625" style="68"/>
    <col min="74" max="79" width="9.140625" style="68" customWidth="1"/>
    <col min="80" max="81" width="9.140625" style="76" customWidth="1"/>
    <col min="82" max="84" width="9.140625" style="76"/>
    <col min="85" max="85" width="11.7109375" style="76" bestFit="1" customWidth="1"/>
    <col min="86" max="89" width="9.140625" style="76"/>
    <col min="90" max="196" width="9.140625" style="77"/>
    <col min="197" max="204" width="9.140625" style="78"/>
    <col min="205" max="16384" width="9.140625" style="74"/>
  </cols>
  <sheetData>
    <row r="1" spans="1:204" s="76" customFormat="1" ht="10.5" customHeight="1" thickTop="1" x14ac:dyDescent="0.35">
      <c r="A1" s="58"/>
      <c r="B1" s="59"/>
      <c r="C1" s="75"/>
      <c r="D1" s="564" t="s">
        <v>84</v>
      </c>
      <c r="E1" s="564"/>
      <c r="F1" s="564"/>
      <c r="G1" s="564"/>
      <c r="H1" s="564"/>
      <c r="I1" s="564"/>
      <c r="J1" s="564"/>
      <c r="K1" s="564"/>
      <c r="L1" s="564"/>
      <c r="M1" s="564"/>
      <c r="N1" s="564"/>
      <c r="O1" s="564"/>
      <c r="P1" s="564"/>
      <c r="Q1" s="564"/>
      <c r="R1" s="564"/>
      <c r="S1" s="564"/>
      <c r="T1" s="564"/>
      <c r="U1" s="564" t="s">
        <v>371</v>
      </c>
      <c r="V1" s="584"/>
      <c r="W1" s="584"/>
      <c r="X1" s="584"/>
      <c r="Y1" s="584"/>
      <c r="Z1" s="584"/>
      <c r="AA1" s="584"/>
      <c r="AB1" s="265"/>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c r="EN1" s="77"/>
      <c r="EO1" s="77"/>
      <c r="EP1" s="77"/>
      <c r="EQ1" s="77"/>
      <c r="ER1" s="77"/>
      <c r="ES1" s="77"/>
      <c r="ET1" s="77"/>
      <c r="EU1" s="77"/>
      <c r="EV1" s="77"/>
      <c r="EW1" s="77"/>
      <c r="EX1" s="77"/>
      <c r="EY1" s="77"/>
      <c r="EZ1" s="77"/>
      <c r="FA1" s="77"/>
      <c r="FB1" s="77"/>
      <c r="FC1" s="77"/>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8"/>
      <c r="GP1" s="78"/>
      <c r="GQ1" s="78"/>
      <c r="GR1" s="78"/>
      <c r="GS1" s="78"/>
      <c r="GT1" s="78"/>
      <c r="GU1" s="78"/>
      <c r="GV1" s="78"/>
    </row>
    <row r="2" spans="1:204" s="76" customFormat="1" ht="20.25" customHeight="1" x14ac:dyDescent="0.35">
      <c r="A2" s="58"/>
      <c r="B2" s="79"/>
      <c r="C2" s="80"/>
      <c r="D2" s="565"/>
      <c r="E2" s="565"/>
      <c r="F2" s="565"/>
      <c r="G2" s="565"/>
      <c r="H2" s="565"/>
      <c r="I2" s="565"/>
      <c r="J2" s="565"/>
      <c r="K2" s="565"/>
      <c r="L2" s="565"/>
      <c r="M2" s="565"/>
      <c r="N2" s="565"/>
      <c r="O2" s="565"/>
      <c r="P2" s="565"/>
      <c r="Q2" s="565"/>
      <c r="R2" s="565"/>
      <c r="S2" s="565"/>
      <c r="T2" s="565"/>
      <c r="U2" s="585"/>
      <c r="V2" s="585"/>
      <c r="W2" s="585"/>
      <c r="X2" s="585"/>
      <c r="Y2" s="585"/>
      <c r="Z2" s="585"/>
      <c r="AA2" s="585"/>
      <c r="AB2" s="266"/>
      <c r="AC2" s="60"/>
      <c r="AD2" s="60"/>
      <c r="AE2" s="60"/>
      <c r="AF2" s="60"/>
      <c r="AG2" s="60"/>
      <c r="AH2" s="81"/>
      <c r="AI2" s="81"/>
      <c r="AJ2" s="81"/>
      <c r="AK2" s="81"/>
      <c r="AL2" s="81"/>
      <c r="AM2" s="81"/>
      <c r="AN2" s="81"/>
      <c r="AO2" s="81"/>
      <c r="AP2" s="81"/>
      <c r="AQ2" s="81"/>
      <c r="AR2" s="81"/>
      <c r="AS2" s="81"/>
      <c r="AT2" s="81"/>
      <c r="AU2" s="81"/>
      <c r="AV2" s="60"/>
      <c r="AW2" s="60"/>
      <c r="AX2" s="60"/>
      <c r="AY2" s="60"/>
      <c r="AZ2" s="60"/>
      <c r="BA2" s="60"/>
      <c r="BB2" s="60"/>
      <c r="BC2" s="60"/>
      <c r="BD2" s="60"/>
      <c r="BE2" s="60"/>
      <c r="BF2" s="60"/>
      <c r="BG2" s="60"/>
      <c r="BH2" s="60"/>
      <c r="BI2" s="60"/>
      <c r="BJ2" s="60"/>
      <c r="BK2" s="60"/>
      <c r="BL2" s="62" t="s">
        <v>85</v>
      </c>
      <c r="BM2" s="60"/>
      <c r="BO2" s="60"/>
      <c r="BP2" s="60"/>
      <c r="BQ2" s="60"/>
      <c r="BR2" s="60"/>
      <c r="BS2" s="60"/>
      <c r="BT2" s="60"/>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8"/>
      <c r="GP2" s="78"/>
      <c r="GQ2" s="78"/>
      <c r="GR2" s="78"/>
      <c r="GS2" s="78"/>
      <c r="GT2" s="78"/>
      <c r="GU2" s="78"/>
      <c r="GV2" s="78"/>
    </row>
    <row r="3" spans="1:204" s="76" customFormat="1" ht="20.25" customHeight="1" x14ac:dyDescent="0.35">
      <c r="A3" s="58"/>
      <c r="B3" s="82"/>
      <c r="C3" s="83"/>
      <c r="D3" s="566" t="s">
        <v>86</v>
      </c>
      <c r="E3" s="567"/>
      <c r="F3" s="567"/>
      <c r="G3" s="567"/>
      <c r="H3" s="567"/>
      <c r="I3" s="567"/>
      <c r="J3" s="567"/>
      <c r="K3" s="567"/>
      <c r="L3" s="567"/>
      <c r="M3" s="567"/>
      <c r="N3" s="567"/>
      <c r="O3" s="567"/>
      <c r="P3" s="567"/>
      <c r="Q3" s="567"/>
      <c r="R3" s="567"/>
      <c r="S3" s="567"/>
      <c r="T3" s="567"/>
      <c r="U3" s="586" t="s">
        <v>372</v>
      </c>
      <c r="V3" s="587"/>
      <c r="W3" s="587"/>
      <c r="X3" s="587"/>
      <c r="Y3" s="587"/>
      <c r="Z3" s="587"/>
      <c r="AA3" s="267"/>
      <c r="AB3" s="63"/>
      <c r="AC3" s="60"/>
      <c r="AD3" s="60"/>
      <c r="AE3" s="60"/>
      <c r="AF3" s="60"/>
      <c r="AG3" s="60"/>
      <c r="AH3" s="81"/>
      <c r="AI3" s="81"/>
      <c r="AJ3" s="81"/>
      <c r="AK3" s="81"/>
      <c r="AL3" s="81"/>
      <c r="AM3" s="81"/>
      <c r="AN3" s="81"/>
      <c r="AO3" s="81"/>
      <c r="AP3" s="81"/>
      <c r="AQ3" s="81"/>
      <c r="AR3" s="81"/>
      <c r="AS3" s="81"/>
      <c r="AT3" s="81"/>
      <c r="AU3" s="81"/>
      <c r="AV3" s="60"/>
      <c r="AW3" s="60"/>
      <c r="AX3" s="60"/>
      <c r="AY3" s="62" t="s">
        <v>65</v>
      </c>
      <c r="AZ3" s="60"/>
      <c r="BA3" s="60"/>
      <c r="BB3" s="60"/>
      <c r="BC3" s="60"/>
      <c r="BD3" s="60"/>
      <c r="BE3" s="60"/>
      <c r="BF3" s="60"/>
      <c r="BG3" s="60"/>
      <c r="BH3" s="60"/>
      <c r="BI3" s="60"/>
      <c r="BJ3" s="60"/>
      <c r="BK3" s="60"/>
      <c r="BL3" s="60" t="s">
        <v>244</v>
      </c>
      <c r="BM3" s="60"/>
      <c r="BN3" s="60"/>
      <c r="BO3" s="60"/>
      <c r="BP3" s="60"/>
      <c r="BQ3" s="60"/>
      <c r="BR3" s="60"/>
      <c r="BS3" s="60"/>
      <c r="BT3" s="60"/>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8"/>
      <c r="GP3" s="78"/>
      <c r="GQ3" s="78"/>
      <c r="GR3" s="78"/>
      <c r="GS3" s="78"/>
      <c r="GT3" s="78"/>
      <c r="GU3" s="78"/>
      <c r="GV3" s="78"/>
    </row>
    <row r="4" spans="1:204" s="76" customFormat="1" ht="4.5" customHeight="1" x14ac:dyDescent="0.2">
      <c r="A4" s="58"/>
      <c r="B4" s="64"/>
      <c r="C4" s="65"/>
      <c r="D4" s="65"/>
      <c r="E4" s="65"/>
      <c r="F4" s="65"/>
      <c r="G4" s="65"/>
      <c r="H4" s="65"/>
      <c r="I4" s="65"/>
      <c r="J4" s="65"/>
      <c r="K4" s="65"/>
      <c r="L4" s="65"/>
      <c r="M4" s="65"/>
      <c r="N4" s="65"/>
      <c r="O4" s="65"/>
      <c r="P4" s="65"/>
      <c r="Q4" s="65"/>
      <c r="R4" s="65"/>
      <c r="S4" s="65"/>
      <c r="T4" s="65"/>
      <c r="U4" s="65"/>
      <c r="V4" s="65"/>
      <c r="W4" s="65"/>
      <c r="X4" s="65"/>
      <c r="Y4" s="65"/>
      <c r="Z4" s="65"/>
      <c r="AA4" s="65"/>
      <c r="AB4" s="66"/>
      <c r="AC4" s="60"/>
      <c r="AD4" s="60"/>
      <c r="AE4" s="60"/>
      <c r="AF4" s="60"/>
      <c r="AG4" s="60"/>
      <c r="AH4" s="60"/>
      <c r="AI4" s="60"/>
      <c r="AJ4" s="60"/>
      <c r="AK4" s="60"/>
      <c r="AL4" s="60"/>
      <c r="AM4" s="60"/>
      <c r="AN4" s="60"/>
      <c r="AO4" s="60"/>
      <c r="AP4" s="60"/>
      <c r="AQ4" s="60"/>
      <c r="AR4" s="60"/>
      <c r="AS4" s="60"/>
      <c r="AT4" s="60"/>
      <c r="AU4" s="60"/>
      <c r="AV4" s="60"/>
      <c r="AW4" s="60"/>
      <c r="AX4" s="60"/>
      <c r="AY4" s="62" t="s">
        <v>66</v>
      </c>
      <c r="AZ4" s="60"/>
      <c r="BA4" s="60"/>
      <c r="BB4" s="60"/>
      <c r="BC4" s="60"/>
      <c r="BD4" s="60"/>
      <c r="BE4" s="60"/>
      <c r="BF4" s="60"/>
      <c r="BG4" s="60"/>
      <c r="BH4" s="60"/>
      <c r="BI4" s="60"/>
      <c r="BJ4" s="60"/>
      <c r="BK4" s="60"/>
      <c r="BL4" s="62" t="s">
        <v>87</v>
      </c>
      <c r="BM4" s="60"/>
      <c r="BN4" s="60"/>
      <c r="BO4" s="60"/>
      <c r="BP4" s="60"/>
      <c r="BQ4" s="60"/>
      <c r="BR4" s="60"/>
      <c r="BS4" s="60"/>
      <c r="BT4" s="60"/>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8"/>
      <c r="GP4" s="78"/>
      <c r="GQ4" s="78"/>
      <c r="GR4" s="78"/>
      <c r="GS4" s="78"/>
      <c r="GT4" s="78"/>
      <c r="GU4" s="78"/>
      <c r="GV4" s="78"/>
    </row>
    <row r="5" spans="1:204" s="76" customFormat="1" ht="16.5" customHeight="1" x14ac:dyDescent="0.2">
      <c r="A5" s="58"/>
      <c r="B5" s="568" t="s">
        <v>88</v>
      </c>
      <c r="C5" s="569"/>
      <c r="D5" s="570"/>
      <c r="E5" s="571"/>
      <c r="F5" s="571"/>
      <c r="G5" s="571"/>
      <c r="H5" s="571"/>
      <c r="I5" s="571"/>
      <c r="J5" s="572"/>
      <c r="K5" s="572"/>
      <c r="L5" s="572"/>
      <c r="M5" s="572"/>
      <c r="N5" s="573"/>
      <c r="O5" s="574" t="s">
        <v>67</v>
      </c>
      <c r="P5" s="575"/>
      <c r="Q5" s="576"/>
      <c r="R5" s="577"/>
      <c r="S5" s="577"/>
      <c r="T5" s="578"/>
      <c r="U5" s="579" t="s">
        <v>89</v>
      </c>
      <c r="V5" s="580"/>
      <c r="W5" s="580"/>
      <c r="X5" s="581"/>
      <c r="Y5" s="582"/>
      <c r="Z5" s="582"/>
      <c r="AA5" s="583"/>
      <c r="AB5" s="69"/>
      <c r="AC5" s="60"/>
      <c r="AD5" s="60"/>
      <c r="AE5" s="60"/>
      <c r="AF5" s="84">
        <f>Q5</f>
        <v>0</v>
      </c>
      <c r="AG5" s="61"/>
      <c r="AH5" s="61"/>
      <c r="AI5" s="60"/>
      <c r="AJ5" s="60"/>
      <c r="AK5" s="60"/>
      <c r="AL5" s="60"/>
      <c r="AM5" s="60"/>
      <c r="AN5" s="60"/>
      <c r="AO5" s="60"/>
      <c r="AP5" s="60"/>
      <c r="AQ5" s="60"/>
      <c r="AR5" s="60"/>
      <c r="AS5" s="60"/>
      <c r="AT5" s="60"/>
      <c r="AU5" s="60"/>
      <c r="AV5" s="60"/>
      <c r="AW5" s="60"/>
      <c r="AX5" s="60"/>
      <c r="AY5" s="60" t="s">
        <v>90</v>
      </c>
      <c r="AZ5" s="60"/>
      <c r="BA5" s="60"/>
      <c r="BB5" s="60"/>
      <c r="BC5" s="60"/>
      <c r="BD5" s="60"/>
      <c r="BE5" s="60"/>
      <c r="BF5" s="60"/>
      <c r="BG5" s="60"/>
      <c r="BH5" s="60"/>
      <c r="BI5" s="60"/>
      <c r="BJ5" s="60"/>
      <c r="BK5" s="60"/>
      <c r="BL5" s="60" t="s">
        <v>91</v>
      </c>
      <c r="BM5" s="60"/>
      <c r="BN5" s="60"/>
      <c r="BO5" s="60"/>
      <c r="BP5" s="60"/>
      <c r="BQ5" s="60"/>
      <c r="BR5" s="60"/>
      <c r="BS5" s="60"/>
      <c r="BT5" s="60"/>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c r="FP5" s="77"/>
      <c r="FQ5" s="77"/>
      <c r="FR5" s="77"/>
      <c r="FS5" s="77"/>
      <c r="FT5" s="77"/>
      <c r="FU5" s="77"/>
      <c r="FV5" s="77"/>
      <c r="FW5" s="77"/>
      <c r="FX5" s="77"/>
      <c r="FY5" s="77"/>
      <c r="FZ5" s="77"/>
      <c r="GA5" s="77"/>
      <c r="GB5" s="77"/>
      <c r="GC5" s="77"/>
      <c r="GD5" s="77"/>
      <c r="GE5" s="77"/>
      <c r="GF5" s="77"/>
      <c r="GG5" s="77"/>
      <c r="GH5" s="77"/>
      <c r="GI5" s="77"/>
      <c r="GJ5" s="77"/>
      <c r="GK5" s="77"/>
      <c r="GL5" s="77"/>
      <c r="GM5" s="77"/>
      <c r="GN5" s="77"/>
      <c r="GO5" s="78"/>
      <c r="GP5" s="78"/>
      <c r="GQ5" s="78"/>
      <c r="GR5" s="78"/>
      <c r="GS5" s="78"/>
      <c r="GT5" s="78"/>
      <c r="GU5" s="78"/>
      <c r="GV5" s="78"/>
    </row>
    <row r="6" spans="1:204" s="76" customFormat="1" ht="4.5" customHeight="1" x14ac:dyDescent="0.2">
      <c r="A6" s="58"/>
      <c r="B6" s="67"/>
      <c r="C6" s="85"/>
      <c r="D6" s="86"/>
      <c r="E6" s="58"/>
      <c r="F6" s="58"/>
      <c r="G6" s="58"/>
      <c r="H6" s="87"/>
      <c r="I6" s="87"/>
      <c r="J6" s="87"/>
      <c r="K6" s="87"/>
      <c r="L6" s="87"/>
      <c r="M6" s="87"/>
      <c r="N6" s="87"/>
      <c r="O6" s="58"/>
      <c r="P6" s="58"/>
      <c r="Q6" s="58"/>
      <c r="R6" s="88"/>
      <c r="S6" s="89"/>
      <c r="T6" s="89"/>
      <c r="U6" s="89"/>
      <c r="V6" s="89"/>
      <c r="W6" s="89"/>
      <c r="X6" s="90"/>
      <c r="Y6" s="85"/>
      <c r="Z6" s="91"/>
      <c r="AA6" s="91"/>
      <c r="AB6" s="69"/>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t="s">
        <v>243</v>
      </c>
      <c r="BM6" s="60"/>
      <c r="BN6" s="60"/>
      <c r="BO6" s="60"/>
      <c r="BP6" s="60"/>
      <c r="BQ6" s="60"/>
      <c r="BR6" s="60"/>
      <c r="BS6" s="60"/>
      <c r="BT6" s="60"/>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8"/>
      <c r="GP6" s="78"/>
      <c r="GQ6" s="78"/>
      <c r="GR6" s="78"/>
      <c r="GS6" s="78"/>
      <c r="GT6" s="78"/>
      <c r="GU6" s="78"/>
      <c r="GV6" s="78"/>
    </row>
    <row r="7" spans="1:204" s="76" customFormat="1" ht="15" customHeight="1" x14ac:dyDescent="0.25">
      <c r="A7" s="58"/>
      <c r="B7" s="591" t="s">
        <v>85</v>
      </c>
      <c r="C7" s="592"/>
      <c r="D7" s="592"/>
      <c r="E7" s="592"/>
      <c r="F7" s="592"/>
      <c r="G7" s="592"/>
      <c r="H7" s="593"/>
      <c r="I7" s="68"/>
      <c r="J7" s="444" t="s">
        <v>92</v>
      </c>
      <c r="K7" s="445"/>
      <c r="L7" s="445"/>
      <c r="M7" s="445"/>
      <c r="N7" s="445"/>
      <c r="O7" s="445"/>
      <c r="P7" s="445"/>
      <c r="Q7" s="445"/>
      <c r="R7" s="446"/>
      <c r="S7" s="594" t="s">
        <v>93</v>
      </c>
      <c r="T7" s="595"/>
      <c r="U7" s="595"/>
      <c r="V7" s="595"/>
      <c r="W7" s="595"/>
      <c r="X7" s="595"/>
      <c r="Y7" s="596"/>
      <c r="Z7" s="494"/>
      <c r="AA7" s="597"/>
      <c r="AB7" s="69"/>
      <c r="AC7" s="60"/>
      <c r="AD7" s="60"/>
      <c r="AE7" s="60"/>
      <c r="AF7" s="60"/>
      <c r="AG7" s="60"/>
      <c r="AH7" s="60"/>
      <c r="AI7" s="60" t="s">
        <v>44</v>
      </c>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8"/>
      <c r="GP7" s="78"/>
      <c r="GQ7" s="78"/>
      <c r="GR7" s="78"/>
      <c r="GS7" s="78"/>
      <c r="GT7" s="78"/>
      <c r="GU7" s="78"/>
      <c r="GV7" s="78"/>
    </row>
    <row r="8" spans="1:204" s="76" customFormat="1" ht="7.5" customHeight="1" x14ac:dyDescent="0.25">
      <c r="A8" s="58"/>
      <c r="B8" s="199"/>
      <c r="C8" s="112"/>
      <c r="D8" s="112"/>
      <c r="E8" s="112"/>
      <c r="F8" s="112"/>
      <c r="G8" s="112"/>
      <c r="H8" s="112"/>
      <c r="I8" s="68"/>
      <c r="J8" s="212"/>
      <c r="K8" s="213"/>
      <c r="L8" s="213"/>
      <c r="M8" s="213"/>
      <c r="N8" s="213"/>
      <c r="O8" s="213"/>
      <c r="P8" s="213"/>
      <c r="Q8" s="213"/>
      <c r="R8" s="213"/>
      <c r="S8" s="178"/>
      <c r="T8" s="214"/>
      <c r="U8" s="214"/>
      <c r="V8" s="214"/>
      <c r="W8" s="214"/>
      <c r="X8" s="214"/>
      <c r="Y8" s="214"/>
      <c r="Z8" s="215"/>
      <c r="AA8" s="101"/>
      <c r="AB8" s="69"/>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8"/>
      <c r="GP8" s="78"/>
      <c r="GQ8" s="78"/>
      <c r="GR8" s="78"/>
      <c r="GS8" s="78"/>
      <c r="GT8" s="78"/>
      <c r="GU8" s="78"/>
      <c r="GV8" s="78"/>
    </row>
    <row r="9" spans="1:204" s="76" customFormat="1" ht="16.5" customHeight="1" x14ac:dyDescent="0.25">
      <c r="A9" s="58"/>
      <c r="B9" s="603" t="s">
        <v>262</v>
      </c>
      <c r="C9" s="604"/>
      <c r="D9" s="604"/>
      <c r="E9" s="604"/>
      <c r="F9" s="604"/>
      <c r="G9" s="604"/>
      <c r="H9" s="604"/>
      <c r="I9" s="68"/>
      <c r="J9" s="444" t="s">
        <v>249</v>
      </c>
      <c r="K9" s="605"/>
      <c r="L9" s="605"/>
      <c r="M9" s="605"/>
      <c r="N9" s="606"/>
      <c r="O9" s="213"/>
      <c r="P9" s="607" t="s">
        <v>263</v>
      </c>
      <c r="Q9" s="608"/>
      <c r="R9" s="608"/>
      <c r="S9" s="608"/>
      <c r="T9" s="609"/>
      <c r="U9" s="610"/>
      <c r="V9" s="611"/>
      <c r="W9" s="611"/>
      <c r="X9" s="611"/>
      <c r="Y9" s="611"/>
      <c r="Z9" s="611"/>
      <c r="AA9" s="612"/>
      <c r="AB9" s="69"/>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8"/>
      <c r="GP9" s="78"/>
      <c r="GQ9" s="78"/>
      <c r="GR9" s="78"/>
      <c r="GS9" s="78"/>
      <c r="GT9" s="78"/>
      <c r="GU9" s="78"/>
      <c r="GV9" s="78"/>
    </row>
    <row r="10" spans="1:204" s="76" customFormat="1" ht="6" customHeight="1" x14ac:dyDescent="0.25">
      <c r="A10" s="58"/>
      <c r="B10" s="216"/>
      <c r="C10" s="68"/>
      <c r="D10" s="68"/>
      <c r="E10" s="68"/>
      <c r="F10" s="68"/>
      <c r="G10" s="68"/>
      <c r="H10" s="68"/>
      <c r="I10" s="68"/>
      <c r="J10" s="217"/>
      <c r="K10" s="218"/>
      <c r="L10" s="218"/>
      <c r="M10" s="218"/>
      <c r="N10" s="218"/>
      <c r="O10" s="218"/>
      <c r="P10" s="218"/>
      <c r="Q10" s="218"/>
      <c r="R10" s="218"/>
      <c r="S10" s="196"/>
      <c r="T10" s="219"/>
      <c r="U10" s="219"/>
      <c r="V10" s="219"/>
      <c r="W10" s="219"/>
      <c r="X10" s="219"/>
      <c r="Y10" s="219"/>
      <c r="Z10" s="220"/>
      <c r="AA10" s="85"/>
      <c r="AB10" s="69"/>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8"/>
      <c r="GP10" s="78"/>
      <c r="GQ10" s="78"/>
      <c r="GR10" s="78"/>
      <c r="GS10" s="78"/>
      <c r="GT10" s="78"/>
      <c r="GU10" s="78"/>
      <c r="GV10" s="78"/>
    </row>
    <row r="11" spans="1:204" s="76" customFormat="1" ht="16.5" customHeight="1" x14ac:dyDescent="0.25">
      <c r="A11" s="58"/>
      <c r="B11" s="598" t="s">
        <v>251</v>
      </c>
      <c r="C11" s="599"/>
      <c r="D11" s="599"/>
      <c r="E11" s="599"/>
      <c r="F11" s="599"/>
      <c r="G11" s="599"/>
      <c r="H11" s="599"/>
      <c r="I11" s="599"/>
      <c r="J11" s="599"/>
      <c r="K11" s="599"/>
      <c r="L11" s="599"/>
      <c r="M11" s="599"/>
      <c r="N11" s="599"/>
      <c r="O11" s="599"/>
      <c r="P11" s="599"/>
      <c r="Q11" s="599"/>
      <c r="R11" s="599"/>
      <c r="S11" s="600" t="s">
        <v>249</v>
      </c>
      <c r="T11" s="601"/>
      <c r="U11" s="601"/>
      <c r="V11" s="601"/>
      <c r="W11" s="601"/>
      <c r="X11" s="601"/>
      <c r="Y11" s="601"/>
      <c r="Z11" s="601"/>
      <c r="AA11" s="602"/>
      <c r="AB11" s="69"/>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8"/>
      <c r="GP11" s="78"/>
      <c r="GQ11" s="78"/>
      <c r="GR11" s="78"/>
      <c r="GS11" s="78"/>
      <c r="GT11" s="78"/>
      <c r="GU11" s="78"/>
      <c r="GV11" s="78"/>
    </row>
    <row r="12" spans="1:204" s="76" customFormat="1" ht="4.5" customHeight="1" x14ac:dyDescent="0.2">
      <c r="A12" s="58"/>
      <c r="B12" s="67"/>
      <c r="C12" s="85"/>
      <c r="D12" s="86"/>
      <c r="E12" s="58"/>
      <c r="F12" s="58"/>
      <c r="G12" s="58"/>
      <c r="H12" s="86"/>
      <c r="I12" s="86"/>
      <c r="J12" s="618"/>
      <c r="K12" s="618"/>
      <c r="L12" s="618"/>
      <c r="M12" s="618"/>
      <c r="N12" s="618"/>
      <c r="O12" s="618"/>
      <c r="P12" s="618"/>
      <c r="Q12" s="618"/>
      <c r="R12" s="618"/>
      <c r="S12" s="618"/>
      <c r="T12" s="618"/>
      <c r="U12" s="618"/>
      <c r="V12" s="618"/>
      <c r="W12" s="618"/>
      <c r="X12" s="618"/>
      <c r="Y12" s="618"/>
      <c r="Z12" s="618"/>
      <c r="AA12" s="618"/>
      <c r="AB12" s="69"/>
      <c r="AC12" s="60"/>
      <c r="AD12" s="60"/>
      <c r="AE12" s="60"/>
      <c r="AF12" s="60"/>
      <c r="AG12" s="60"/>
      <c r="AH12" s="60"/>
      <c r="AI12" s="60"/>
      <c r="AJ12" s="60"/>
      <c r="AK12" s="60"/>
      <c r="AL12" s="60"/>
      <c r="AM12" s="60"/>
      <c r="AN12" s="60"/>
      <c r="AO12" s="60"/>
      <c r="AP12" s="60"/>
      <c r="AQ12" s="60"/>
      <c r="AR12" s="60"/>
      <c r="AS12" s="60"/>
      <c r="AT12" s="60"/>
      <c r="AU12" s="60"/>
      <c r="AV12" s="60"/>
      <c r="AW12" s="60"/>
      <c r="AX12" s="60"/>
      <c r="AY12" s="60" t="s">
        <v>94</v>
      </c>
      <c r="AZ12" s="60"/>
      <c r="BA12" s="60"/>
      <c r="BB12" s="60"/>
      <c r="BC12" s="60"/>
      <c r="BD12" s="60"/>
      <c r="BE12" s="60"/>
      <c r="BF12" s="60"/>
      <c r="BG12" s="60"/>
      <c r="BH12" s="60"/>
      <c r="BI12" s="60"/>
      <c r="BJ12" s="60"/>
      <c r="BK12" s="60"/>
      <c r="BL12" s="60" t="s">
        <v>95</v>
      </c>
      <c r="BM12" s="60"/>
      <c r="BN12" s="60"/>
      <c r="BO12" s="60"/>
      <c r="BP12" s="60"/>
      <c r="BQ12" s="60"/>
      <c r="BR12" s="60"/>
      <c r="BS12" s="60"/>
      <c r="BT12" s="60"/>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8"/>
      <c r="GP12" s="78"/>
      <c r="GQ12" s="78"/>
      <c r="GR12" s="78"/>
      <c r="GS12" s="78"/>
      <c r="GT12" s="78"/>
      <c r="GU12" s="78"/>
      <c r="GV12" s="78"/>
    </row>
    <row r="13" spans="1:204" s="76" customFormat="1" ht="15" customHeight="1" x14ac:dyDescent="0.2">
      <c r="A13" s="58"/>
      <c r="B13" s="619" t="s">
        <v>96</v>
      </c>
      <c r="C13" s="620"/>
      <c r="D13" s="621"/>
      <c r="E13" s="622"/>
      <c r="F13" s="622"/>
      <c r="G13" s="622"/>
      <c r="H13" s="623"/>
      <c r="I13" s="94"/>
      <c r="J13" s="637" t="s">
        <v>97</v>
      </c>
      <c r="K13" s="637"/>
      <c r="L13" s="638"/>
      <c r="M13" s="494"/>
      <c r="N13" s="495"/>
      <c r="O13" s="495"/>
      <c r="P13" s="495"/>
      <c r="Q13" s="495"/>
      <c r="R13" s="495"/>
      <c r="S13" s="495"/>
      <c r="T13" s="639"/>
      <c r="U13" s="639"/>
      <c r="V13" s="639"/>
      <c r="W13" s="639"/>
      <c r="X13" s="639"/>
      <c r="Y13" s="639"/>
      <c r="Z13" s="639"/>
      <c r="AA13" s="640"/>
      <c r="AB13" s="69"/>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t="s">
        <v>98</v>
      </c>
      <c r="BM13" s="60"/>
      <c r="BN13" s="60"/>
      <c r="BO13" s="60"/>
      <c r="BP13" s="60"/>
      <c r="BQ13" s="60"/>
      <c r="BR13" s="60"/>
      <c r="BS13" s="60"/>
      <c r="BT13" s="60"/>
      <c r="CJ13" s="76" t="s">
        <v>44</v>
      </c>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8"/>
      <c r="GP13" s="78"/>
      <c r="GQ13" s="78"/>
      <c r="GR13" s="78"/>
      <c r="GS13" s="78"/>
      <c r="GT13" s="78"/>
      <c r="GU13" s="78"/>
      <c r="GV13" s="78"/>
    </row>
    <row r="14" spans="1:204" s="76" customFormat="1" ht="4.5" customHeight="1" x14ac:dyDescent="0.2">
      <c r="A14" s="58"/>
      <c r="B14" s="93"/>
      <c r="C14" s="96"/>
      <c r="D14" s="97"/>
      <c r="E14" s="98"/>
      <c r="F14" s="98"/>
      <c r="G14" s="98"/>
      <c r="H14" s="98"/>
      <c r="I14" s="99"/>
      <c r="J14" s="95"/>
      <c r="K14" s="95"/>
      <c r="L14" s="95"/>
      <c r="M14" s="100"/>
      <c r="N14" s="101"/>
      <c r="O14" s="101"/>
      <c r="P14" s="101"/>
      <c r="Q14" s="101"/>
      <c r="R14" s="101"/>
      <c r="S14" s="101"/>
      <c r="T14" s="99"/>
      <c r="U14" s="99"/>
      <c r="V14" s="99"/>
      <c r="W14" s="99"/>
      <c r="X14" s="99"/>
      <c r="Y14" s="99"/>
      <c r="Z14" s="99"/>
      <c r="AA14" s="99"/>
      <c r="AB14" s="69"/>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t="s">
        <v>99</v>
      </c>
      <c r="BM14" s="60"/>
      <c r="BN14" s="60"/>
      <c r="BO14" s="60"/>
      <c r="BP14" s="60"/>
      <c r="BQ14" s="60"/>
      <c r="BR14" s="60"/>
      <c r="BS14" s="60"/>
      <c r="BT14" s="60"/>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8"/>
      <c r="GP14" s="78"/>
      <c r="GQ14" s="78"/>
      <c r="GR14" s="78"/>
      <c r="GS14" s="78"/>
      <c r="GT14" s="78"/>
      <c r="GU14" s="78"/>
      <c r="GV14" s="78"/>
    </row>
    <row r="15" spans="1:204" s="76" customFormat="1" ht="15.75" customHeight="1" x14ac:dyDescent="0.25">
      <c r="A15" s="58"/>
      <c r="B15" s="619" t="s">
        <v>100</v>
      </c>
      <c r="C15" s="620" t="s">
        <v>101</v>
      </c>
      <c r="D15" s="570"/>
      <c r="E15" s="571"/>
      <c r="F15" s="571"/>
      <c r="G15" s="571"/>
      <c r="H15" s="641"/>
      <c r="I15" s="642" t="s">
        <v>241</v>
      </c>
      <c r="J15" s="643"/>
      <c r="K15" s="643"/>
      <c r="L15" s="644"/>
      <c r="M15" s="538"/>
      <c r="N15" s="645"/>
      <c r="O15" s="645"/>
      <c r="P15" s="645"/>
      <c r="Q15" s="645"/>
      <c r="R15" s="645"/>
      <c r="S15" s="645"/>
      <c r="T15" s="646" t="s">
        <v>101</v>
      </c>
      <c r="U15" s="647"/>
      <c r="V15" s="538"/>
      <c r="W15" s="539"/>
      <c r="X15" s="539"/>
      <c r="Y15" s="539"/>
      <c r="Z15" s="539"/>
      <c r="AA15" s="540"/>
      <c r="AB15" s="102"/>
      <c r="AC15" s="60"/>
      <c r="AD15" s="60"/>
      <c r="AE15" s="60"/>
      <c r="AF15" s="60"/>
      <c r="AG15" s="84">
        <f>M15</f>
        <v>0</v>
      </c>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t="s">
        <v>94</v>
      </c>
      <c r="BM15" s="60"/>
      <c r="BN15" s="60"/>
      <c r="BO15" s="60"/>
      <c r="BP15" s="60"/>
      <c r="BQ15" s="60"/>
      <c r="BR15" s="60"/>
      <c r="BS15" s="60"/>
      <c r="BT15" s="60"/>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8"/>
      <c r="GP15" s="78"/>
      <c r="GQ15" s="78"/>
      <c r="GR15" s="78"/>
      <c r="GS15" s="78"/>
      <c r="GT15" s="78"/>
      <c r="GU15" s="78"/>
      <c r="GV15" s="78"/>
    </row>
    <row r="16" spans="1:204" s="76" customFormat="1" ht="5.25" customHeight="1" x14ac:dyDescent="0.2">
      <c r="A16" s="58"/>
      <c r="B16" s="93"/>
      <c r="C16" s="103"/>
      <c r="D16" s="104"/>
      <c r="E16" s="87"/>
      <c r="F16" s="87"/>
      <c r="G16" s="87"/>
      <c r="H16" s="87"/>
      <c r="I16" s="58"/>
      <c r="J16" s="58"/>
      <c r="K16" s="58"/>
      <c r="L16" s="58"/>
      <c r="M16" s="58"/>
      <c r="N16" s="58"/>
      <c r="O16" s="105"/>
      <c r="P16" s="106"/>
      <c r="Q16" s="106"/>
      <c r="R16" s="106"/>
      <c r="S16" s="106"/>
      <c r="T16" s="106"/>
      <c r="U16" s="107"/>
      <c r="V16" s="107"/>
      <c r="W16" s="107"/>
      <c r="X16" s="107"/>
      <c r="Y16" s="107"/>
      <c r="Z16" s="107"/>
      <c r="AA16" s="107"/>
      <c r="AB16" s="108"/>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t="s">
        <v>102</v>
      </c>
      <c r="BM16" s="60"/>
      <c r="BN16" s="60"/>
      <c r="BO16" s="60"/>
      <c r="BP16" s="60"/>
      <c r="BQ16" s="60"/>
      <c r="BR16" s="60"/>
      <c r="BS16" s="60"/>
      <c r="BT16" s="60"/>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8"/>
      <c r="GP16" s="78"/>
      <c r="GQ16" s="78"/>
      <c r="GR16" s="78"/>
      <c r="GS16" s="78"/>
      <c r="GT16" s="78"/>
      <c r="GU16" s="78"/>
      <c r="GV16" s="78"/>
    </row>
    <row r="17" spans="1:204" s="76" customFormat="1" ht="15.75" customHeight="1" x14ac:dyDescent="0.2">
      <c r="A17" s="58"/>
      <c r="B17" s="541" t="s">
        <v>103</v>
      </c>
      <c r="C17" s="542"/>
      <c r="D17" s="542"/>
      <c r="E17" s="542"/>
      <c r="F17" s="542"/>
      <c r="G17" s="542"/>
      <c r="H17" s="542"/>
      <c r="I17" s="542"/>
      <c r="J17" s="543"/>
      <c r="K17" s="544" t="s">
        <v>104</v>
      </c>
      <c r="L17" s="545"/>
      <c r="M17" s="545"/>
      <c r="N17" s="545"/>
      <c r="O17" s="545"/>
      <c r="P17" s="545"/>
      <c r="Q17" s="545"/>
      <c r="R17" s="545"/>
      <c r="S17" s="545"/>
      <c r="T17" s="545"/>
      <c r="U17" s="545"/>
      <c r="V17" s="545"/>
      <c r="W17" s="545"/>
      <c r="X17" s="545"/>
      <c r="Y17" s="545"/>
      <c r="Z17" s="545"/>
      <c r="AA17" s="545"/>
      <c r="AB17" s="546"/>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8"/>
      <c r="GP17" s="78"/>
      <c r="GQ17" s="78"/>
      <c r="GR17" s="78"/>
      <c r="GS17" s="78"/>
      <c r="GT17" s="78"/>
      <c r="GU17" s="78"/>
      <c r="GV17" s="78"/>
    </row>
    <row r="18" spans="1:204" s="76" customFormat="1" ht="5.25" customHeight="1" x14ac:dyDescent="0.2">
      <c r="A18" s="58"/>
      <c r="B18" s="199"/>
      <c r="C18" s="101"/>
      <c r="D18" s="200"/>
      <c r="E18" s="200"/>
      <c r="F18" s="200"/>
      <c r="G18" s="200"/>
      <c r="H18" s="200"/>
      <c r="I18" s="200"/>
      <c r="J18" s="200"/>
      <c r="K18" s="112"/>
      <c r="L18" s="99"/>
      <c r="M18" s="99"/>
      <c r="N18" s="99"/>
      <c r="O18" s="99"/>
      <c r="P18" s="99"/>
      <c r="Q18" s="99"/>
      <c r="R18" s="99"/>
      <c r="S18" s="99"/>
      <c r="T18" s="99"/>
      <c r="U18" s="99"/>
      <c r="V18" s="99"/>
      <c r="W18" s="99"/>
      <c r="X18" s="99"/>
      <c r="Y18" s="99"/>
      <c r="Z18" s="99"/>
      <c r="AA18" s="99"/>
      <c r="AB18" s="113"/>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8"/>
      <c r="GP18" s="78"/>
      <c r="GQ18" s="78"/>
      <c r="GR18" s="78"/>
      <c r="GS18" s="78"/>
      <c r="GT18" s="78"/>
      <c r="GU18" s="78"/>
      <c r="GV18" s="78"/>
    </row>
    <row r="19" spans="1:204" s="120" customFormat="1" ht="15" customHeight="1" x14ac:dyDescent="0.2">
      <c r="A19" s="72"/>
      <c r="B19" s="114"/>
      <c r="C19" s="115" t="s">
        <v>105</v>
      </c>
      <c r="D19" s="547"/>
      <c r="E19" s="548"/>
      <c r="F19" s="548"/>
      <c r="G19" s="548"/>
      <c r="H19" s="548"/>
      <c r="I19" s="548"/>
      <c r="J19" s="548"/>
      <c r="K19" s="549"/>
      <c r="L19" s="115" t="s">
        <v>106</v>
      </c>
      <c r="M19" s="115"/>
      <c r="N19" s="588"/>
      <c r="O19" s="589"/>
      <c r="P19" s="589"/>
      <c r="Q19" s="590"/>
      <c r="R19" s="115"/>
      <c r="S19" s="115" t="s">
        <v>107</v>
      </c>
      <c r="T19" s="115"/>
      <c r="U19" s="588"/>
      <c r="V19" s="589"/>
      <c r="W19" s="589"/>
      <c r="X19" s="589"/>
      <c r="Y19" s="589"/>
      <c r="Z19" s="589"/>
      <c r="AA19" s="590"/>
      <c r="AB19" s="116"/>
      <c r="AC19" s="117"/>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76"/>
      <c r="BV19" s="76"/>
      <c r="BW19" s="76"/>
      <c r="BX19" s="76"/>
      <c r="BY19" s="76"/>
      <c r="BZ19" s="76"/>
      <c r="CA19" s="76"/>
      <c r="CB19" s="76"/>
      <c r="CC19" s="76"/>
      <c r="CD19" s="76"/>
      <c r="CE19" s="76"/>
      <c r="CF19" s="76"/>
      <c r="CG19" s="76"/>
      <c r="CH19" s="76"/>
      <c r="CI19" s="76"/>
      <c r="CJ19" s="76"/>
      <c r="CK19" s="76"/>
      <c r="CL19" s="77"/>
      <c r="CM19" s="77"/>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9"/>
      <c r="GP19" s="119"/>
      <c r="GQ19" s="119"/>
      <c r="GR19" s="119"/>
      <c r="GS19" s="119"/>
      <c r="GT19" s="119"/>
      <c r="GU19" s="119"/>
      <c r="GV19" s="119"/>
    </row>
    <row r="20" spans="1:204" s="120" customFormat="1" ht="6" customHeight="1" x14ac:dyDescent="0.2">
      <c r="A20" s="72"/>
      <c r="B20" s="201"/>
      <c r="C20" s="202"/>
      <c r="D20" s="203"/>
      <c r="E20" s="203"/>
      <c r="F20" s="203"/>
      <c r="G20" s="203"/>
      <c r="H20" s="203"/>
      <c r="I20" s="203"/>
      <c r="J20" s="203"/>
      <c r="K20" s="203"/>
      <c r="L20" s="202"/>
      <c r="M20" s="202"/>
      <c r="N20" s="203"/>
      <c r="O20" s="203"/>
      <c r="P20" s="203"/>
      <c r="Q20" s="203"/>
      <c r="R20" s="202"/>
      <c r="S20" s="202"/>
      <c r="T20" s="202"/>
      <c r="U20" s="203"/>
      <c r="V20" s="203"/>
      <c r="W20" s="203"/>
      <c r="X20" s="203"/>
      <c r="Y20" s="203"/>
      <c r="Z20" s="203"/>
      <c r="AA20" s="203"/>
      <c r="AB20" s="204"/>
      <c r="AC20" s="117"/>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76"/>
      <c r="BV20" s="76"/>
      <c r="BW20" s="76"/>
      <c r="BX20" s="76"/>
      <c r="BY20" s="76"/>
      <c r="BZ20" s="76"/>
      <c r="CA20" s="76"/>
      <c r="CB20" s="76"/>
      <c r="CC20" s="76"/>
      <c r="CD20" s="76"/>
      <c r="CE20" s="76"/>
      <c r="CF20" s="76"/>
      <c r="CG20" s="76"/>
      <c r="CH20" s="76"/>
      <c r="CI20" s="76"/>
      <c r="CJ20" s="76"/>
      <c r="CK20" s="76"/>
      <c r="CL20" s="77"/>
      <c r="CM20" s="77"/>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8"/>
      <c r="ES20" s="118"/>
      <c r="ET20" s="118"/>
      <c r="EU20" s="118"/>
      <c r="EV20" s="118"/>
      <c r="EW20" s="118"/>
      <c r="EX20" s="118"/>
      <c r="EY20" s="118"/>
      <c r="EZ20" s="118"/>
      <c r="FA20" s="118"/>
      <c r="FB20" s="118"/>
      <c r="FC20" s="118"/>
      <c r="FD20" s="118"/>
      <c r="FE20" s="118"/>
      <c r="FF20" s="118"/>
      <c r="FG20" s="118"/>
      <c r="FH20" s="118"/>
      <c r="FI20" s="118"/>
      <c r="FJ20" s="118"/>
      <c r="FK20" s="118"/>
      <c r="FL20" s="118"/>
      <c r="FM20" s="118"/>
      <c r="FN20" s="118"/>
      <c r="FO20" s="118"/>
      <c r="FP20" s="118"/>
      <c r="FQ20" s="118"/>
      <c r="FR20" s="118"/>
      <c r="FS20" s="118"/>
      <c r="FT20" s="118"/>
      <c r="FU20" s="118"/>
      <c r="FV20" s="118"/>
      <c r="FW20" s="118"/>
      <c r="FX20" s="118"/>
      <c r="FY20" s="118"/>
      <c r="FZ20" s="118"/>
      <c r="GA20" s="118"/>
      <c r="GB20" s="118"/>
      <c r="GC20" s="118"/>
      <c r="GD20" s="118"/>
      <c r="GE20" s="118"/>
      <c r="GF20" s="118"/>
      <c r="GG20" s="118"/>
      <c r="GH20" s="118"/>
      <c r="GI20" s="118"/>
      <c r="GJ20" s="118"/>
      <c r="GK20" s="118"/>
      <c r="GL20" s="118"/>
      <c r="GM20" s="118"/>
      <c r="GN20" s="118"/>
      <c r="GO20" s="119"/>
      <c r="GP20" s="119"/>
      <c r="GQ20" s="119"/>
      <c r="GR20" s="119"/>
      <c r="GS20" s="119"/>
      <c r="GT20" s="119"/>
      <c r="GU20" s="119"/>
      <c r="GV20" s="119"/>
    </row>
    <row r="21" spans="1:204" s="120" customFormat="1" ht="15" customHeight="1" x14ac:dyDescent="0.25">
      <c r="A21" s="72"/>
      <c r="B21" s="613" t="s">
        <v>250</v>
      </c>
      <c r="C21" s="562"/>
      <c r="D21" s="562"/>
      <c r="E21" s="562"/>
      <c r="F21" s="562"/>
      <c r="G21" s="562"/>
      <c r="H21" s="562"/>
      <c r="I21" s="563"/>
      <c r="J21" s="614"/>
      <c r="K21" s="615"/>
      <c r="L21" s="616" t="s">
        <v>289</v>
      </c>
      <c r="M21" s="617"/>
      <c r="N21" s="617"/>
      <c r="O21" s="617"/>
      <c r="P21" s="617"/>
      <c r="Q21" s="617"/>
      <c r="R21" s="617"/>
      <c r="S21" s="617"/>
      <c r="T21" s="617"/>
      <c r="U21" s="617"/>
      <c r="V21" s="617"/>
      <c r="W21" s="617"/>
      <c r="X21" s="617"/>
      <c r="Y21" s="617"/>
      <c r="Z21" s="617"/>
      <c r="AA21" s="617"/>
      <c r="AB21" s="204"/>
      <c r="AC21" s="117"/>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76"/>
      <c r="BV21" s="76"/>
      <c r="BW21" s="76"/>
      <c r="BX21" s="76"/>
      <c r="BY21" s="76"/>
      <c r="BZ21" s="76"/>
      <c r="CA21" s="76"/>
      <c r="CB21" s="76"/>
      <c r="CC21" s="76"/>
      <c r="CD21" s="76"/>
      <c r="CE21" s="76"/>
      <c r="CF21" s="76"/>
      <c r="CG21" s="76"/>
      <c r="CH21" s="76"/>
      <c r="CI21" s="76"/>
      <c r="CJ21" s="76"/>
      <c r="CK21" s="76"/>
      <c r="CL21" s="77"/>
      <c r="CM21" s="77"/>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8"/>
      <c r="ES21" s="118"/>
      <c r="ET21" s="118"/>
      <c r="EU21" s="118"/>
      <c r="EV21" s="118"/>
      <c r="EW21" s="118"/>
      <c r="EX21" s="118"/>
      <c r="EY21" s="118"/>
      <c r="EZ21" s="118"/>
      <c r="FA21" s="118"/>
      <c r="FB21" s="118"/>
      <c r="FC21" s="118"/>
      <c r="FD21" s="118"/>
      <c r="FE21" s="118"/>
      <c r="FF21" s="118"/>
      <c r="FG21" s="118"/>
      <c r="FH21" s="118"/>
      <c r="FI21" s="118"/>
      <c r="FJ21" s="118"/>
      <c r="FK21" s="118"/>
      <c r="FL21" s="118"/>
      <c r="FM21" s="118"/>
      <c r="FN21" s="118"/>
      <c r="FO21" s="118"/>
      <c r="FP21" s="118"/>
      <c r="FQ21" s="118"/>
      <c r="FR21" s="118"/>
      <c r="FS21" s="118"/>
      <c r="FT21" s="118"/>
      <c r="FU21" s="118"/>
      <c r="FV21" s="118"/>
      <c r="FW21" s="118"/>
      <c r="FX21" s="118"/>
      <c r="FY21" s="118"/>
      <c r="FZ21" s="118"/>
      <c r="GA21" s="118"/>
      <c r="GB21" s="118"/>
      <c r="GC21" s="118"/>
      <c r="GD21" s="118"/>
      <c r="GE21" s="118"/>
      <c r="GF21" s="118"/>
      <c r="GG21" s="118"/>
      <c r="GH21" s="118"/>
      <c r="GI21" s="118"/>
      <c r="GJ21" s="118"/>
      <c r="GK21" s="118"/>
      <c r="GL21" s="118"/>
      <c r="GM21" s="118"/>
      <c r="GN21" s="118"/>
      <c r="GO21" s="119"/>
      <c r="GP21" s="119"/>
      <c r="GQ21" s="119"/>
      <c r="GR21" s="119"/>
      <c r="GS21" s="119"/>
      <c r="GT21" s="119"/>
      <c r="GU21" s="119"/>
      <c r="GV21" s="119"/>
    </row>
    <row r="22" spans="1:204" s="120" customFormat="1" ht="11.25" customHeight="1" x14ac:dyDescent="0.2">
      <c r="A22" s="72"/>
      <c r="B22" s="205" t="s">
        <v>44</v>
      </c>
      <c r="C22" s="463" t="s">
        <v>68</v>
      </c>
      <c r="D22" s="464"/>
      <c r="E22" s="464"/>
      <c r="F22" s="464"/>
      <c r="G22" s="464"/>
      <c r="H22" s="464"/>
      <c r="I22" s="68"/>
      <c r="J22" s="463" t="s">
        <v>69</v>
      </c>
      <c r="K22" s="464"/>
      <c r="L22" s="464"/>
      <c r="M22" s="464"/>
      <c r="N22" s="464"/>
      <c r="O22" s="464"/>
      <c r="P22" s="464"/>
      <c r="Q22" s="464"/>
      <c r="R22" s="68"/>
      <c r="S22" s="463" t="s">
        <v>70</v>
      </c>
      <c r="T22" s="464"/>
      <c r="U22" s="464"/>
      <c r="V22" s="464"/>
      <c r="W22" s="68"/>
      <c r="X22" s="463" t="s">
        <v>71</v>
      </c>
      <c r="Y22" s="464"/>
      <c r="Z22" s="58"/>
      <c r="AA22" s="203"/>
      <c r="AB22" s="204"/>
      <c r="AC22" s="117"/>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76"/>
      <c r="BV22" s="76"/>
      <c r="BW22" s="76"/>
      <c r="BX22" s="76"/>
      <c r="BY22" s="76"/>
      <c r="BZ22" s="76"/>
      <c r="CA22" s="76"/>
      <c r="CB22" s="76"/>
      <c r="CC22" s="76"/>
      <c r="CD22" s="76"/>
      <c r="CE22" s="76"/>
      <c r="CF22" s="76"/>
      <c r="CG22" s="76"/>
      <c r="CH22" s="76"/>
      <c r="CI22" s="76"/>
      <c r="CJ22" s="76"/>
      <c r="CK22" s="76"/>
      <c r="CL22" s="77"/>
      <c r="CM22" s="77"/>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8"/>
      <c r="EJ22" s="118"/>
      <c r="EK22" s="118"/>
      <c r="EL22" s="118"/>
      <c r="EM22" s="118"/>
      <c r="EN22" s="118"/>
      <c r="EO22" s="118"/>
      <c r="EP22" s="118"/>
      <c r="EQ22" s="118"/>
      <c r="ER22" s="118"/>
      <c r="ES22" s="118"/>
      <c r="ET22" s="118"/>
      <c r="EU22" s="118"/>
      <c r="EV22" s="118"/>
      <c r="EW22" s="118"/>
      <c r="EX22" s="118"/>
      <c r="EY22" s="118"/>
      <c r="EZ22" s="118"/>
      <c r="FA22" s="118"/>
      <c r="FB22" s="118"/>
      <c r="FC22" s="118"/>
      <c r="FD22" s="118"/>
      <c r="FE22" s="118"/>
      <c r="FF22" s="118"/>
      <c r="FG22" s="118"/>
      <c r="FH22" s="118"/>
      <c r="FI22" s="118"/>
      <c r="FJ22" s="118"/>
      <c r="FK22" s="118"/>
      <c r="FL22" s="118"/>
      <c r="FM22" s="118"/>
      <c r="FN22" s="118"/>
      <c r="FO22" s="118"/>
      <c r="FP22" s="118"/>
      <c r="FQ22" s="118"/>
      <c r="FR22" s="118"/>
      <c r="FS22" s="118"/>
      <c r="FT22" s="118"/>
      <c r="FU22" s="118"/>
      <c r="FV22" s="118"/>
      <c r="FW22" s="118"/>
      <c r="FX22" s="118"/>
      <c r="FY22" s="118"/>
      <c r="FZ22" s="118"/>
      <c r="GA22" s="118"/>
      <c r="GB22" s="118"/>
      <c r="GC22" s="118"/>
      <c r="GD22" s="118"/>
      <c r="GE22" s="118"/>
      <c r="GF22" s="118"/>
      <c r="GG22" s="118"/>
      <c r="GH22" s="118"/>
      <c r="GI22" s="118"/>
      <c r="GJ22" s="118"/>
      <c r="GK22" s="118"/>
      <c r="GL22" s="118"/>
      <c r="GM22" s="118"/>
      <c r="GN22" s="118"/>
      <c r="GO22" s="119"/>
      <c r="GP22" s="119"/>
      <c r="GQ22" s="119"/>
      <c r="GR22" s="119"/>
      <c r="GS22" s="119"/>
      <c r="GT22" s="119"/>
      <c r="GU22" s="119"/>
      <c r="GV22" s="119"/>
    </row>
    <row r="23" spans="1:204" s="120" customFormat="1" ht="15" customHeight="1" x14ac:dyDescent="0.2">
      <c r="A23" s="72"/>
      <c r="B23" s="206" t="s">
        <v>72</v>
      </c>
      <c r="C23" s="531"/>
      <c r="D23" s="532"/>
      <c r="E23" s="532"/>
      <c r="F23" s="532"/>
      <c r="G23" s="532"/>
      <c r="H23" s="533"/>
      <c r="I23" s="58"/>
      <c r="J23" s="466"/>
      <c r="K23" s="467"/>
      <c r="L23" s="467"/>
      <c r="M23" s="467"/>
      <c r="N23" s="467"/>
      <c r="O23" s="467"/>
      <c r="P23" s="467"/>
      <c r="Q23" s="468"/>
      <c r="R23" s="58"/>
      <c r="S23" s="469"/>
      <c r="T23" s="470"/>
      <c r="U23" s="470"/>
      <c r="V23" s="471"/>
      <c r="W23" s="58"/>
      <c r="X23" s="529"/>
      <c r="Y23" s="530"/>
      <c r="Z23" s="58"/>
      <c r="AA23" s="203"/>
      <c r="AB23" s="204"/>
      <c r="AC23" s="117"/>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76"/>
      <c r="BV23" s="76"/>
      <c r="BW23" s="76"/>
      <c r="BX23" s="76"/>
      <c r="BY23" s="76"/>
      <c r="BZ23" s="76"/>
      <c r="CA23" s="76"/>
      <c r="CB23" s="76"/>
      <c r="CC23" s="76"/>
      <c r="CD23" s="76"/>
      <c r="CE23" s="76"/>
      <c r="CF23" s="76"/>
      <c r="CG23" s="76"/>
      <c r="CH23" s="76"/>
      <c r="CI23" s="76"/>
      <c r="CJ23" s="76"/>
      <c r="CK23" s="76"/>
      <c r="CL23" s="77"/>
      <c r="CM23" s="77"/>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9"/>
      <c r="GP23" s="119"/>
      <c r="GQ23" s="119"/>
      <c r="GR23" s="119"/>
      <c r="GS23" s="119"/>
      <c r="GT23" s="119"/>
      <c r="GU23" s="119"/>
      <c r="GV23" s="119"/>
    </row>
    <row r="24" spans="1:204" s="120" customFormat="1" ht="6.75" customHeight="1" x14ac:dyDescent="0.2">
      <c r="A24" s="72"/>
      <c r="B24" s="207"/>
      <c r="C24" s="58"/>
      <c r="D24" s="58"/>
      <c r="E24" s="58"/>
      <c r="F24" s="58"/>
      <c r="G24" s="58"/>
      <c r="H24" s="58"/>
      <c r="I24" s="58"/>
      <c r="J24" s="58"/>
      <c r="K24" s="58"/>
      <c r="L24" s="58"/>
      <c r="M24" s="58"/>
      <c r="N24" s="58"/>
      <c r="O24" s="58"/>
      <c r="P24" s="58"/>
      <c r="Q24" s="58"/>
      <c r="R24" s="58"/>
      <c r="S24" s="58"/>
      <c r="T24" s="58"/>
      <c r="U24" s="58"/>
      <c r="V24" s="58"/>
      <c r="W24" s="58"/>
      <c r="X24" s="58"/>
      <c r="Y24" s="58"/>
      <c r="Z24" s="58"/>
      <c r="AA24" s="203"/>
      <c r="AB24" s="204"/>
      <c r="AC24" s="117"/>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76"/>
      <c r="BV24" s="76"/>
      <c r="BW24" s="76"/>
      <c r="BX24" s="76"/>
      <c r="BY24" s="76"/>
      <c r="BZ24" s="76"/>
      <c r="CA24" s="76"/>
      <c r="CB24" s="76"/>
      <c r="CC24" s="76"/>
      <c r="CD24" s="76"/>
      <c r="CE24" s="76"/>
      <c r="CF24" s="76"/>
      <c r="CG24" s="76"/>
      <c r="CH24" s="76"/>
      <c r="CI24" s="76"/>
      <c r="CJ24" s="76"/>
      <c r="CK24" s="76"/>
      <c r="CL24" s="77"/>
      <c r="CM24" s="77"/>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c r="FF24" s="118"/>
      <c r="FG24" s="118"/>
      <c r="FH24" s="118"/>
      <c r="FI24" s="118"/>
      <c r="FJ24" s="118"/>
      <c r="FK24" s="118"/>
      <c r="FL24" s="118"/>
      <c r="FM24" s="118"/>
      <c r="FN24" s="118"/>
      <c r="FO24" s="118"/>
      <c r="FP24" s="118"/>
      <c r="FQ24" s="118"/>
      <c r="FR24" s="118"/>
      <c r="FS24" s="118"/>
      <c r="FT24" s="118"/>
      <c r="FU24" s="118"/>
      <c r="FV24" s="118"/>
      <c r="FW24" s="118"/>
      <c r="FX24" s="118"/>
      <c r="FY24" s="118"/>
      <c r="FZ24" s="118"/>
      <c r="GA24" s="118"/>
      <c r="GB24" s="118"/>
      <c r="GC24" s="118"/>
      <c r="GD24" s="118"/>
      <c r="GE24" s="118"/>
      <c r="GF24" s="118"/>
      <c r="GG24" s="118"/>
      <c r="GH24" s="118"/>
      <c r="GI24" s="118"/>
      <c r="GJ24" s="118"/>
      <c r="GK24" s="118"/>
      <c r="GL24" s="118"/>
      <c r="GM24" s="118"/>
      <c r="GN24" s="118"/>
      <c r="GO24" s="119"/>
      <c r="GP24" s="119"/>
      <c r="GQ24" s="119"/>
      <c r="GR24" s="119"/>
      <c r="GS24" s="119"/>
      <c r="GT24" s="119"/>
      <c r="GU24" s="119"/>
      <c r="GV24" s="119"/>
    </row>
    <row r="25" spans="1:204" s="120" customFormat="1" ht="15" customHeight="1" x14ac:dyDescent="0.25">
      <c r="A25" s="72"/>
      <c r="B25" s="206" t="s">
        <v>73</v>
      </c>
      <c r="C25" s="58"/>
      <c r="D25" s="535"/>
      <c r="E25" s="536"/>
      <c r="F25" s="536"/>
      <c r="G25" s="536"/>
      <c r="H25" s="536"/>
      <c r="I25" s="536"/>
      <c r="J25" s="536"/>
      <c r="K25" s="536"/>
      <c r="L25" s="536"/>
      <c r="M25" s="536"/>
      <c r="N25" s="536"/>
      <c r="O25" s="536"/>
      <c r="P25" s="536"/>
      <c r="Q25" s="537"/>
      <c r="R25" s="208"/>
      <c r="S25" s="458" t="s">
        <v>74</v>
      </c>
      <c r="T25" s="459"/>
      <c r="U25" s="459"/>
      <c r="V25" s="459"/>
      <c r="W25" s="459"/>
      <c r="X25" s="460"/>
      <c r="Y25" s="461" t="s">
        <v>379</v>
      </c>
      <c r="Z25" s="462"/>
      <c r="AA25" s="203"/>
      <c r="AB25" s="204"/>
      <c r="AC25" s="117"/>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76"/>
      <c r="BV25" s="76"/>
      <c r="BW25" s="76"/>
      <c r="BX25" s="76"/>
      <c r="BY25" s="76"/>
      <c r="BZ25" s="76"/>
      <c r="CA25" s="76"/>
      <c r="CB25" s="76"/>
      <c r="CC25" s="76"/>
      <c r="CD25" s="76"/>
      <c r="CE25" s="76"/>
      <c r="CF25" s="76"/>
      <c r="CG25" s="76"/>
      <c r="CH25" s="76"/>
      <c r="CI25" s="76"/>
      <c r="CJ25" s="76"/>
      <c r="CK25" s="76"/>
      <c r="CL25" s="77"/>
      <c r="CM25" s="77"/>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119"/>
      <c r="GP25" s="119"/>
      <c r="GQ25" s="119"/>
      <c r="GR25" s="119"/>
      <c r="GS25" s="119"/>
      <c r="GT25" s="119"/>
      <c r="GU25" s="119"/>
      <c r="GV25" s="119"/>
    </row>
    <row r="26" spans="1:204" s="120" customFormat="1" ht="6.75" customHeight="1" x14ac:dyDescent="0.2">
      <c r="A26" s="72"/>
      <c r="B26" s="205"/>
      <c r="C26" s="463"/>
      <c r="D26" s="463"/>
      <c r="E26" s="463"/>
      <c r="F26" s="463"/>
      <c r="G26" s="463"/>
      <c r="H26" s="463"/>
      <c r="I26" s="68"/>
      <c r="J26" s="465"/>
      <c r="K26" s="465"/>
      <c r="L26" s="465"/>
      <c r="M26" s="465"/>
      <c r="N26" s="465"/>
      <c r="O26" s="465"/>
      <c r="P26" s="465"/>
      <c r="Q26" s="465"/>
      <c r="R26" s="68"/>
      <c r="S26" s="463"/>
      <c r="T26" s="463"/>
      <c r="U26" s="463"/>
      <c r="V26" s="463"/>
      <c r="W26" s="68"/>
      <c r="X26" s="463"/>
      <c r="Y26" s="465"/>
      <c r="Z26" s="87"/>
      <c r="AA26" s="203"/>
      <c r="AB26" s="204"/>
      <c r="AC26" s="117"/>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76"/>
      <c r="BV26" s="76"/>
      <c r="BW26" s="76"/>
      <c r="BX26" s="76"/>
      <c r="BY26" s="76"/>
      <c r="BZ26" s="76"/>
      <c r="CA26" s="76"/>
      <c r="CB26" s="76"/>
      <c r="CC26" s="76"/>
      <c r="CD26" s="76"/>
      <c r="CE26" s="76"/>
      <c r="CF26" s="76"/>
      <c r="CG26" s="76"/>
      <c r="CH26" s="76"/>
      <c r="CI26" s="76"/>
      <c r="CJ26" s="76"/>
      <c r="CK26" s="76"/>
      <c r="CL26" s="77"/>
      <c r="CM26" s="77"/>
      <c r="CN26" s="118"/>
      <c r="CO26" s="118"/>
      <c r="CP26" s="118"/>
      <c r="CQ26" s="118"/>
      <c r="CR26" s="118"/>
      <c r="CS26" s="118"/>
      <c r="CT26" s="118"/>
      <c r="CU26" s="118"/>
      <c r="CV26" s="118"/>
      <c r="CW26" s="118"/>
      <c r="CX26" s="118"/>
      <c r="CY26" s="118"/>
      <c r="CZ26" s="118"/>
      <c r="DA26" s="118"/>
      <c r="DB26" s="118"/>
      <c r="DC26" s="118"/>
      <c r="DD26" s="118"/>
      <c r="DE26" s="118"/>
      <c r="DF26" s="118"/>
      <c r="DG26" s="118"/>
      <c r="DH26" s="118"/>
      <c r="DI26" s="118"/>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F26" s="118"/>
      <c r="EG26" s="118"/>
      <c r="EH26" s="118"/>
      <c r="EI26" s="118"/>
      <c r="EJ26" s="118"/>
      <c r="EK26" s="118"/>
      <c r="EL26" s="118"/>
      <c r="EM26" s="118"/>
      <c r="EN26" s="118"/>
      <c r="EO26" s="118"/>
      <c r="EP26" s="118"/>
      <c r="EQ26" s="118"/>
      <c r="ER26" s="118"/>
      <c r="ES26" s="118"/>
      <c r="ET26" s="118"/>
      <c r="EU26" s="118"/>
      <c r="EV26" s="118"/>
      <c r="EW26" s="118"/>
      <c r="EX26" s="118"/>
      <c r="EY26" s="118"/>
      <c r="EZ26" s="118"/>
      <c r="FA26" s="118"/>
      <c r="FB26" s="118"/>
      <c r="FC26" s="118"/>
      <c r="FD26" s="118"/>
      <c r="FE26" s="118"/>
      <c r="FF26" s="118"/>
      <c r="FG26" s="118"/>
      <c r="FH26" s="118"/>
      <c r="FI26" s="118"/>
      <c r="FJ26" s="118"/>
      <c r="FK26" s="118"/>
      <c r="FL26" s="118"/>
      <c r="FM26" s="118"/>
      <c r="FN26" s="118"/>
      <c r="FO26" s="118"/>
      <c r="FP26" s="118"/>
      <c r="FQ26" s="118"/>
      <c r="FR26" s="118"/>
      <c r="FS26" s="118"/>
      <c r="FT26" s="118"/>
      <c r="FU26" s="118"/>
      <c r="FV26" s="118"/>
      <c r="FW26" s="118"/>
      <c r="FX26" s="118"/>
      <c r="FY26" s="118"/>
      <c r="FZ26" s="118"/>
      <c r="GA26" s="118"/>
      <c r="GB26" s="118"/>
      <c r="GC26" s="118"/>
      <c r="GD26" s="118"/>
      <c r="GE26" s="118"/>
      <c r="GF26" s="118"/>
      <c r="GG26" s="118"/>
      <c r="GH26" s="118"/>
      <c r="GI26" s="118"/>
      <c r="GJ26" s="118"/>
      <c r="GK26" s="118"/>
      <c r="GL26" s="118"/>
      <c r="GM26" s="118"/>
      <c r="GN26" s="118"/>
      <c r="GO26" s="119"/>
      <c r="GP26" s="119"/>
      <c r="GQ26" s="119"/>
      <c r="GR26" s="119"/>
      <c r="GS26" s="119"/>
      <c r="GT26" s="119"/>
      <c r="GU26" s="119"/>
      <c r="GV26" s="119"/>
    </row>
    <row r="27" spans="1:204" s="120" customFormat="1" ht="15" customHeight="1" x14ac:dyDescent="0.2">
      <c r="A27" s="72"/>
      <c r="B27" s="207" t="s">
        <v>75</v>
      </c>
      <c r="C27" s="531"/>
      <c r="D27" s="532"/>
      <c r="E27" s="532"/>
      <c r="F27" s="532"/>
      <c r="G27" s="532"/>
      <c r="H27" s="533"/>
      <c r="I27" s="58"/>
      <c r="J27" s="466"/>
      <c r="K27" s="467"/>
      <c r="L27" s="467"/>
      <c r="M27" s="467"/>
      <c r="N27" s="467"/>
      <c r="O27" s="467"/>
      <c r="P27" s="467"/>
      <c r="Q27" s="468"/>
      <c r="R27" s="58"/>
      <c r="S27" s="469"/>
      <c r="T27" s="470"/>
      <c r="U27" s="470"/>
      <c r="V27" s="471"/>
      <c r="W27" s="58"/>
      <c r="X27" s="529"/>
      <c r="Y27" s="530"/>
      <c r="Z27" s="58"/>
      <c r="AA27" s="203"/>
      <c r="AB27" s="204"/>
      <c r="AC27" s="117"/>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76"/>
      <c r="BV27" s="76"/>
      <c r="BW27" s="76"/>
      <c r="BX27" s="76"/>
      <c r="BY27" s="76"/>
      <c r="BZ27" s="76"/>
      <c r="CA27" s="76"/>
      <c r="CB27" s="76"/>
      <c r="CC27" s="76"/>
      <c r="CD27" s="76"/>
      <c r="CE27" s="76"/>
      <c r="CF27" s="76"/>
      <c r="CG27" s="76"/>
      <c r="CH27" s="76"/>
      <c r="CI27" s="76"/>
      <c r="CJ27" s="76"/>
      <c r="CK27" s="76"/>
      <c r="CL27" s="77"/>
      <c r="CM27" s="77"/>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8"/>
      <c r="EE27" s="118"/>
      <c r="EF27" s="118"/>
      <c r="EG27" s="118"/>
      <c r="EH27" s="118"/>
      <c r="EI27" s="118"/>
      <c r="EJ27" s="118"/>
      <c r="EK27" s="118"/>
      <c r="EL27" s="118"/>
      <c r="EM27" s="118"/>
      <c r="EN27" s="118"/>
      <c r="EO27" s="118"/>
      <c r="EP27" s="118"/>
      <c r="EQ27" s="118"/>
      <c r="ER27" s="118"/>
      <c r="ES27" s="118"/>
      <c r="ET27" s="118"/>
      <c r="EU27" s="118"/>
      <c r="EV27" s="118"/>
      <c r="EW27" s="118"/>
      <c r="EX27" s="118"/>
      <c r="EY27" s="118"/>
      <c r="EZ27" s="118"/>
      <c r="FA27" s="118"/>
      <c r="FB27" s="118"/>
      <c r="FC27" s="118"/>
      <c r="FD27" s="118"/>
      <c r="FE27" s="118"/>
      <c r="FF27" s="118"/>
      <c r="FG27" s="118"/>
      <c r="FH27" s="118"/>
      <c r="FI27" s="118"/>
      <c r="FJ27" s="118"/>
      <c r="FK27" s="118"/>
      <c r="FL27" s="118"/>
      <c r="FM27" s="118"/>
      <c r="FN27" s="118"/>
      <c r="FO27" s="118"/>
      <c r="FP27" s="118"/>
      <c r="FQ27" s="118"/>
      <c r="FR27" s="118"/>
      <c r="FS27" s="118"/>
      <c r="FT27" s="118"/>
      <c r="FU27" s="118"/>
      <c r="FV27" s="118"/>
      <c r="FW27" s="118"/>
      <c r="FX27" s="118"/>
      <c r="FY27" s="118"/>
      <c r="FZ27" s="118"/>
      <c r="GA27" s="118"/>
      <c r="GB27" s="118"/>
      <c r="GC27" s="118"/>
      <c r="GD27" s="118"/>
      <c r="GE27" s="118"/>
      <c r="GF27" s="118"/>
      <c r="GG27" s="118"/>
      <c r="GH27" s="118"/>
      <c r="GI27" s="118"/>
      <c r="GJ27" s="118"/>
      <c r="GK27" s="118"/>
      <c r="GL27" s="118"/>
      <c r="GM27" s="118"/>
      <c r="GN27" s="118"/>
      <c r="GO27" s="119"/>
      <c r="GP27" s="119"/>
      <c r="GQ27" s="119"/>
      <c r="GR27" s="119"/>
      <c r="GS27" s="119"/>
      <c r="GT27" s="119"/>
      <c r="GU27" s="119"/>
      <c r="GV27" s="119"/>
    </row>
    <row r="28" spans="1:204" s="120" customFormat="1" ht="7.5" customHeight="1" x14ac:dyDescent="0.2">
      <c r="A28" s="72"/>
      <c r="B28" s="207"/>
      <c r="C28" s="58"/>
      <c r="D28" s="58"/>
      <c r="E28" s="58"/>
      <c r="F28" s="58"/>
      <c r="G28" s="58"/>
      <c r="H28" s="58"/>
      <c r="I28" s="58"/>
      <c r="J28" s="58"/>
      <c r="K28" s="58"/>
      <c r="L28" s="58"/>
      <c r="M28" s="58"/>
      <c r="N28" s="58"/>
      <c r="O28" s="58"/>
      <c r="P28" s="58"/>
      <c r="Q28" s="58"/>
      <c r="R28" s="58"/>
      <c r="S28" s="58"/>
      <c r="T28" s="58"/>
      <c r="U28" s="58"/>
      <c r="V28" s="58"/>
      <c r="W28" s="58"/>
      <c r="X28" s="58"/>
      <c r="Y28" s="58"/>
      <c r="Z28" s="58"/>
      <c r="AA28" s="203"/>
      <c r="AB28" s="204"/>
      <c r="AC28" s="117"/>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76"/>
      <c r="BV28" s="76"/>
      <c r="BW28" s="76"/>
      <c r="BX28" s="76"/>
      <c r="BY28" s="76"/>
      <c r="BZ28" s="76"/>
      <c r="CA28" s="76"/>
      <c r="CB28" s="76"/>
      <c r="CC28" s="76"/>
      <c r="CD28" s="76"/>
      <c r="CE28" s="76"/>
      <c r="CF28" s="76"/>
      <c r="CG28" s="76"/>
      <c r="CH28" s="76"/>
      <c r="CI28" s="76"/>
      <c r="CJ28" s="76"/>
      <c r="CK28" s="76"/>
      <c r="CL28" s="77"/>
      <c r="CM28" s="77"/>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118"/>
      <c r="DT28" s="118"/>
      <c r="DU28" s="118"/>
      <c r="DV28" s="118"/>
      <c r="DW28" s="118"/>
      <c r="DX28" s="118"/>
      <c r="DY28" s="118"/>
      <c r="DZ28" s="118"/>
      <c r="EA28" s="118"/>
      <c r="EB28" s="118"/>
      <c r="EC28" s="118"/>
      <c r="ED28" s="118"/>
      <c r="EE28" s="118"/>
      <c r="EF28" s="118"/>
      <c r="EG28" s="118"/>
      <c r="EH28" s="118"/>
      <c r="EI28" s="118"/>
      <c r="EJ28" s="118"/>
      <c r="EK28" s="118"/>
      <c r="EL28" s="118"/>
      <c r="EM28" s="118"/>
      <c r="EN28" s="118"/>
      <c r="EO28" s="118"/>
      <c r="EP28" s="118"/>
      <c r="EQ28" s="118"/>
      <c r="ER28" s="118"/>
      <c r="ES28" s="118"/>
      <c r="ET28" s="118"/>
      <c r="EU28" s="118"/>
      <c r="EV28" s="118"/>
      <c r="EW28" s="118"/>
      <c r="EX28" s="118"/>
      <c r="EY28" s="118"/>
      <c r="EZ28" s="118"/>
      <c r="FA28" s="118"/>
      <c r="FB28" s="118"/>
      <c r="FC28" s="118"/>
      <c r="FD28" s="118"/>
      <c r="FE28" s="118"/>
      <c r="FF28" s="118"/>
      <c r="FG28" s="118"/>
      <c r="FH28" s="118"/>
      <c r="FI28" s="118"/>
      <c r="FJ28" s="118"/>
      <c r="FK28" s="118"/>
      <c r="FL28" s="118"/>
      <c r="FM28" s="118"/>
      <c r="FN28" s="118"/>
      <c r="FO28" s="118"/>
      <c r="FP28" s="118"/>
      <c r="FQ28" s="118"/>
      <c r="FR28" s="118"/>
      <c r="FS28" s="118"/>
      <c r="FT28" s="118"/>
      <c r="FU28" s="118"/>
      <c r="FV28" s="118"/>
      <c r="FW28" s="118"/>
      <c r="FX28" s="118"/>
      <c r="FY28" s="118"/>
      <c r="FZ28" s="118"/>
      <c r="GA28" s="118"/>
      <c r="GB28" s="118"/>
      <c r="GC28" s="118"/>
      <c r="GD28" s="118"/>
      <c r="GE28" s="118"/>
      <c r="GF28" s="118"/>
      <c r="GG28" s="118"/>
      <c r="GH28" s="118"/>
      <c r="GI28" s="118"/>
      <c r="GJ28" s="118"/>
      <c r="GK28" s="118"/>
      <c r="GL28" s="118"/>
      <c r="GM28" s="118"/>
      <c r="GN28" s="118"/>
      <c r="GO28" s="119"/>
      <c r="GP28" s="119"/>
      <c r="GQ28" s="119"/>
      <c r="GR28" s="119"/>
      <c r="GS28" s="119"/>
      <c r="GT28" s="119"/>
      <c r="GU28" s="119"/>
      <c r="GV28" s="119"/>
    </row>
    <row r="29" spans="1:204" s="120" customFormat="1" ht="15" customHeight="1" x14ac:dyDescent="0.25">
      <c r="A29" s="72"/>
      <c r="B29" s="206" t="s">
        <v>73</v>
      </c>
      <c r="C29" s="58"/>
      <c r="D29" s="535"/>
      <c r="E29" s="536"/>
      <c r="F29" s="536"/>
      <c r="G29" s="536"/>
      <c r="H29" s="536"/>
      <c r="I29" s="536"/>
      <c r="J29" s="536"/>
      <c r="K29" s="536"/>
      <c r="L29" s="536"/>
      <c r="M29" s="536"/>
      <c r="N29" s="536"/>
      <c r="O29" s="536"/>
      <c r="P29" s="536"/>
      <c r="Q29" s="537"/>
      <c r="R29" s="208"/>
      <c r="S29" s="458" t="s">
        <v>74</v>
      </c>
      <c r="T29" s="459"/>
      <c r="U29" s="459"/>
      <c r="V29" s="459"/>
      <c r="W29" s="459"/>
      <c r="X29" s="460"/>
      <c r="Y29" s="461" t="s">
        <v>379</v>
      </c>
      <c r="Z29" s="462"/>
      <c r="AA29" s="203"/>
      <c r="AB29" s="204"/>
      <c r="AC29" s="117"/>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76"/>
      <c r="BV29" s="76"/>
      <c r="BW29" s="76"/>
      <c r="BX29" s="76"/>
      <c r="BY29" s="76"/>
      <c r="BZ29" s="76"/>
      <c r="CA29" s="76"/>
      <c r="CB29" s="76"/>
      <c r="CC29" s="76"/>
      <c r="CD29" s="76"/>
      <c r="CE29" s="76"/>
      <c r="CF29" s="76"/>
      <c r="CG29" s="76"/>
      <c r="CH29" s="76"/>
      <c r="CI29" s="76"/>
      <c r="CJ29" s="76"/>
      <c r="CK29" s="76"/>
      <c r="CL29" s="77"/>
      <c r="CM29" s="77"/>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c r="EN29" s="118"/>
      <c r="EO29" s="118"/>
      <c r="EP29" s="118"/>
      <c r="EQ29" s="118"/>
      <c r="ER29" s="118"/>
      <c r="ES29" s="118"/>
      <c r="ET29" s="118"/>
      <c r="EU29" s="118"/>
      <c r="EV29" s="118"/>
      <c r="EW29" s="118"/>
      <c r="EX29" s="118"/>
      <c r="EY29" s="118"/>
      <c r="EZ29" s="118"/>
      <c r="FA29" s="118"/>
      <c r="FB29" s="118"/>
      <c r="FC29" s="118"/>
      <c r="FD29" s="118"/>
      <c r="FE29" s="118"/>
      <c r="FF29" s="118"/>
      <c r="FG29" s="118"/>
      <c r="FH29" s="118"/>
      <c r="FI29" s="118"/>
      <c r="FJ29" s="118"/>
      <c r="FK29" s="118"/>
      <c r="FL29" s="118"/>
      <c r="FM29" s="118"/>
      <c r="FN29" s="118"/>
      <c r="FO29" s="118"/>
      <c r="FP29" s="118"/>
      <c r="FQ29" s="118"/>
      <c r="FR29" s="118"/>
      <c r="FS29" s="118"/>
      <c r="FT29" s="118"/>
      <c r="FU29" s="118"/>
      <c r="FV29" s="118"/>
      <c r="FW29" s="118"/>
      <c r="FX29" s="118"/>
      <c r="FY29" s="118"/>
      <c r="FZ29" s="118"/>
      <c r="GA29" s="118"/>
      <c r="GB29" s="118"/>
      <c r="GC29" s="118"/>
      <c r="GD29" s="118"/>
      <c r="GE29" s="118"/>
      <c r="GF29" s="118"/>
      <c r="GG29" s="118"/>
      <c r="GH29" s="118"/>
      <c r="GI29" s="118"/>
      <c r="GJ29" s="118"/>
      <c r="GK29" s="118"/>
      <c r="GL29" s="118"/>
      <c r="GM29" s="118"/>
      <c r="GN29" s="118"/>
      <c r="GO29" s="119"/>
      <c r="GP29" s="119"/>
      <c r="GQ29" s="119"/>
      <c r="GR29" s="119"/>
      <c r="GS29" s="119"/>
      <c r="GT29" s="119"/>
      <c r="GU29" s="119"/>
      <c r="GV29" s="119"/>
    </row>
    <row r="30" spans="1:204" s="120" customFormat="1" ht="7.5" customHeight="1" x14ac:dyDescent="0.2">
      <c r="A30" s="72"/>
      <c r="B30" s="205" t="s">
        <v>44</v>
      </c>
      <c r="C30" s="463"/>
      <c r="D30" s="464"/>
      <c r="E30" s="464"/>
      <c r="F30" s="464"/>
      <c r="G30" s="464"/>
      <c r="H30" s="464"/>
      <c r="I30" s="68"/>
      <c r="J30" s="463"/>
      <c r="K30" s="464"/>
      <c r="L30" s="464"/>
      <c r="M30" s="464"/>
      <c r="N30" s="464"/>
      <c r="O30" s="464"/>
      <c r="P30" s="464"/>
      <c r="Q30" s="464"/>
      <c r="R30" s="68"/>
      <c r="S30" s="463"/>
      <c r="T30" s="464"/>
      <c r="U30" s="464"/>
      <c r="V30" s="464"/>
      <c r="W30" s="68"/>
      <c r="X30" s="463"/>
      <c r="Y30" s="534"/>
      <c r="Z30" s="87"/>
      <c r="AA30" s="203" t="s">
        <v>44</v>
      </c>
      <c r="AB30" s="204"/>
      <c r="AC30" s="117"/>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76"/>
      <c r="BV30" s="76"/>
      <c r="BW30" s="76"/>
      <c r="BX30" s="76"/>
      <c r="BY30" s="76"/>
      <c r="BZ30" s="76"/>
      <c r="CA30" s="76"/>
      <c r="CB30" s="76"/>
      <c r="CC30" s="76"/>
      <c r="CD30" s="76"/>
      <c r="CE30" s="76"/>
      <c r="CF30" s="76"/>
      <c r="CG30" s="76"/>
      <c r="CH30" s="76"/>
      <c r="CI30" s="76"/>
      <c r="CJ30" s="76"/>
      <c r="CK30" s="76"/>
      <c r="CL30" s="77"/>
      <c r="CM30" s="77"/>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c r="EN30" s="118"/>
      <c r="EO30" s="118"/>
      <c r="EP30" s="118"/>
      <c r="EQ30" s="118"/>
      <c r="ER30" s="118"/>
      <c r="ES30" s="118"/>
      <c r="ET30" s="118"/>
      <c r="EU30" s="118"/>
      <c r="EV30" s="118"/>
      <c r="EW30" s="118"/>
      <c r="EX30" s="118"/>
      <c r="EY30" s="118"/>
      <c r="EZ30" s="118"/>
      <c r="FA30" s="118"/>
      <c r="FB30" s="118"/>
      <c r="FC30" s="118"/>
      <c r="FD30" s="118"/>
      <c r="FE30" s="118"/>
      <c r="FF30" s="118"/>
      <c r="FG30" s="118"/>
      <c r="FH30" s="118"/>
      <c r="FI30" s="118"/>
      <c r="FJ30" s="118"/>
      <c r="FK30" s="118"/>
      <c r="FL30" s="118"/>
      <c r="FM30" s="118"/>
      <c r="FN30" s="118"/>
      <c r="FO30" s="118"/>
      <c r="FP30" s="118"/>
      <c r="FQ30" s="118"/>
      <c r="FR30" s="118"/>
      <c r="FS30" s="118"/>
      <c r="FT30" s="118"/>
      <c r="FU30" s="118"/>
      <c r="FV30" s="118"/>
      <c r="FW30" s="118"/>
      <c r="FX30" s="118"/>
      <c r="FY30" s="118"/>
      <c r="FZ30" s="118"/>
      <c r="GA30" s="118"/>
      <c r="GB30" s="118"/>
      <c r="GC30" s="118"/>
      <c r="GD30" s="118"/>
      <c r="GE30" s="118"/>
      <c r="GF30" s="118"/>
      <c r="GG30" s="118"/>
      <c r="GH30" s="118"/>
      <c r="GI30" s="118"/>
      <c r="GJ30" s="118"/>
      <c r="GK30" s="118"/>
      <c r="GL30" s="118"/>
      <c r="GM30" s="118"/>
      <c r="GN30" s="118"/>
      <c r="GO30" s="119"/>
      <c r="GP30" s="119"/>
      <c r="GQ30" s="119"/>
      <c r="GR30" s="119"/>
      <c r="GS30" s="119"/>
      <c r="GT30" s="119"/>
      <c r="GU30" s="119"/>
      <c r="GV30" s="119"/>
    </row>
    <row r="31" spans="1:204" s="120" customFormat="1" ht="15" customHeight="1" x14ac:dyDescent="0.2">
      <c r="A31" s="72"/>
      <c r="B31" s="207" t="s">
        <v>76</v>
      </c>
      <c r="C31" s="531"/>
      <c r="D31" s="532"/>
      <c r="E31" s="532"/>
      <c r="F31" s="532"/>
      <c r="G31" s="532"/>
      <c r="H31" s="533"/>
      <c r="I31" s="58"/>
      <c r="J31" s="466"/>
      <c r="K31" s="467"/>
      <c r="L31" s="467"/>
      <c r="M31" s="467"/>
      <c r="N31" s="467"/>
      <c r="O31" s="467"/>
      <c r="P31" s="467"/>
      <c r="Q31" s="468"/>
      <c r="R31" s="58"/>
      <c r="S31" s="469"/>
      <c r="T31" s="470"/>
      <c r="U31" s="470"/>
      <c r="V31" s="471"/>
      <c r="W31" s="58"/>
      <c r="X31" s="529"/>
      <c r="Y31" s="530"/>
      <c r="Z31" s="58"/>
      <c r="AA31" s="203"/>
      <c r="AB31" s="204"/>
      <c r="AC31" s="117"/>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76"/>
      <c r="BV31" s="76"/>
      <c r="BW31" s="76"/>
      <c r="BX31" s="76"/>
      <c r="BY31" s="76"/>
      <c r="BZ31" s="76"/>
      <c r="CA31" s="76"/>
      <c r="CB31" s="76"/>
      <c r="CC31" s="76"/>
      <c r="CD31" s="76"/>
      <c r="CE31" s="76"/>
      <c r="CF31" s="76"/>
      <c r="CG31" s="76"/>
      <c r="CH31" s="76"/>
      <c r="CI31" s="76"/>
      <c r="CJ31" s="76"/>
      <c r="CK31" s="76"/>
      <c r="CL31" s="77"/>
      <c r="CM31" s="77"/>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8"/>
      <c r="GM31" s="118"/>
      <c r="GN31" s="118"/>
      <c r="GO31" s="119"/>
      <c r="GP31" s="119"/>
      <c r="GQ31" s="119"/>
      <c r="GR31" s="119"/>
      <c r="GS31" s="119"/>
      <c r="GT31" s="119"/>
      <c r="GU31" s="119"/>
      <c r="GV31" s="119"/>
    </row>
    <row r="32" spans="1:204" s="120" customFormat="1" ht="7.5" customHeight="1" x14ac:dyDescent="0.2">
      <c r="A32" s="72"/>
      <c r="B32" s="207"/>
      <c r="C32" s="58"/>
      <c r="D32" s="58"/>
      <c r="E32" s="58"/>
      <c r="F32" s="58"/>
      <c r="G32" s="58"/>
      <c r="H32" s="58"/>
      <c r="I32" s="58"/>
      <c r="J32" s="58"/>
      <c r="K32" s="58"/>
      <c r="L32" s="58"/>
      <c r="M32" s="58"/>
      <c r="N32" s="58"/>
      <c r="O32" s="58"/>
      <c r="P32" s="58"/>
      <c r="Q32" s="58"/>
      <c r="R32" s="58"/>
      <c r="S32" s="58"/>
      <c r="T32" s="58"/>
      <c r="U32" s="58"/>
      <c r="V32" s="58"/>
      <c r="W32" s="58"/>
      <c r="X32" s="58"/>
      <c r="Y32" s="58"/>
      <c r="Z32" s="58"/>
      <c r="AA32" s="203"/>
      <c r="AB32" s="204"/>
      <c r="AC32" s="117"/>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76"/>
      <c r="BV32" s="76"/>
      <c r="BW32" s="76"/>
      <c r="BX32" s="76"/>
      <c r="BY32" s="76"/>
      <c r="BZ32" s="76"/>
      <c r="CA32" s="76"/>
      <c r="CB32" s="76"/>
      <c r="CC32" s="76"/>
      <c r="CD32" s="76"/>
      <c r="CE32" s="76"/>
      <c r="CF32" s="76"/>
      <c r="CG32" s="76"/>
      <c r="CH32" s="76"/>
      <c r="CI32" s="76"/>
      <c r="CJ32" s="76"/>
      <c r="CK32" s="76"/>
      <c r="CL32" s="77"/>
      <c r="CM32" s="77"/>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9"/>
      <c r="GP32" s="119"/>
      <c r="GQ32" s="119"/>
      <c r="GR32" s="119"/>
      <c r="GS32" s="119"/>
      <c r="GT32" s="119"/>
      <c r="GU32" s="119"/>
      <c r="GV32" s="119"/>
    </row>
    <row r="33" spans="1:204" s="120" customFormat="1" ht="15" customHeight="1" x14ac:dyDescent="0.25">
      <c r="A33" s="72"/>
      <c r="B33" s="206" t="s">
        <v>73</v>
      </c>
      <c r="C33" s="58"/>
      <c r="D33" s="535"/>
      <c r="E33" s="536"/>
      <c r="F33" s="536"/>
      <c r="G33" s="536"/>
      <c r="H33" s="536"/>
      <c r="I33" s="536"/>
      <c r="J33" s="536"/>
      <c r="K33" s="536"/>
      <c r="L33" s="536"/>
      <c r="M33" s="536"/>
      <c r="N33" s="536"/>
      <c r="O33" s="536"/>
      <c r="P33" s="536"/>
      <c r="Q33" s="537"/>
      <c r="R33" s="208"/>
      <c r="S33" s="458" t="s">
        <v>74</v>
      </c>
      <c r="T33" s="459"/>
      <c r="U33" s="459"/>
      <c r="V33" s="459"/>
      <c r="W33" s="459"/>
      <c r="X33" s="460"/>
      <c r="Y33" s="461" t="s">
        <v>379</v>
      </c>
      <c r="Z33" s="462"/>
      <c r="AA33" s="203"/>
      <c r="AB33" s="204"/>
      <c r="AC33" s="117"/>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76"/>
      <c r="BV33" s="76"/>
      <c r="BW33" s="76"/>
      <c r="BX33" s="76"/>
      <c r="BY33" s="76"/>
      <c r="BZ33" s="76"/>
      <c r="CA33" s="76"/>
      <c r="CB33" s="76"/>
      <c r="CC33" s="76"/>
      <c r="CD33" s="76"/>
      <c r="CE33" s="76"/>
      <c r="CF33" s="76"/>
      <c r="CG33" s="76"/>
      <c r="CH33" s="76"/>
      <c r="CI33" s="76"/>
      <c r="CJ33" s="76"/>
      <c r="CK33" s="76"/>
      <c r="CL33" s="77"/>
      <c r="CM33" s="77"/>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9"/>
      <c r="GP33" s="119"/>
      <c r="GQ33" s="119"/>
      <c r="GR33" s="119"/>
      <c r="GS33" s="119"/>
      <c r="GT33" s="119"/>
      <c r="GU33" s="119"/>
      <c r="GV33" s="119"/>
    </row>
    <row r="34" spans="1:204" s="120" customFormat="1" ht="5.25" customHeight="1" x14ac:dyDescent="0.2">
      <c r="A34" s="72"/>
      <c r="B34" s="205"/>
      <c r="C34" s="463"/>
      <c r="D34" s="464"/>
      <c r="E34" s="464"/>
      <c r="F34" s="464"/>
      <c r="G34" s="464"/>
      <c r="H34" s="464"/>
      <c r="I34" s="68"/>
      <c r="J34" s="463"/>
      <c r="K34" s="464"/>
      <c r="L34" s="464"/>
      <c r="M34" s="464"/>
      <c r="N34" s="464"/>
      <c r="O34" s="464"/>
      <c r="P34" s="464"/>
      <c r="Q34" s="464"/>
      <c r="R34" s="68"/>
      <c r="S34" s="463"/>
      <c r="T34" s="464"/>
      <c r="U34" s="464"/>
      <c r="V34" s="464"/>
      <c r="W34" s="68"/>
      <c r="X34" s="463"/>
      <c r="Y34" s="534"/>
      <c r="Z34" s="87"/>
      <c r="AA34" s="203"/>
      <c r="AB34" s="204"/>
      <c r="AC34" s="117"/>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76"/>
      <c r="BV34" s="76"/>
      <c r="BW34" s="76"/>
      <c r="BX34" s="76"/>
      <c r="BY34" s="76"/>
      <c r="BZ34" s="76"/>
      <c r="CA34" s="76"/>
      <c r="CB34" s="76"/>
      <c r="CC34" s="76"/>
      <c r="CD34" s="76"/>
      <c r="CE34" s="76"/>
      <c r="CF34" s="76"/>
      <c r="CG34" s="76"/>
      <c r="CH34" s="76"/>
      <c r="CI34" s="76"/>
      <c r="CJ34" s="76"/>
      <c r="CK34" s="76"/>
      <c r="CL34" s="77"/>
      <c r="CM34" s="77"/>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9"/>
      <c r="GP34" s="119"/>
      <c r="GQ34" s="119"/>
      <c r="GR34" s="119"/>
      <c r="GS34" s="119"/>
      <c r="GT34" s="119"/>
      <c r="GU34" s="119"/>
      <c r="GV34" s="119"/>
    </row>
    <row r="35" spans="1:204" s="120" customFormat="1" ht="15" customHeight="1" x14ac:dyDescent="0.2">
      <c r="A35" s="72"/>
      <c r="B35" s="207" t="s">
        <v>77</v>
      </c>
      <c r="C35" s="531"/>
      <c r="D35" s="532"/>
      <c r="E35" s="532"/>
      <c r="F35" s="532"/>
      <c r="G35" s="532"/>
      <c r="H35" s="533"/>
      <c r="I35" s="58"/>
      <c r="J35" s="466"/>
      <c r="K35" s="467"/>
      <c r="L35" s="467"/>
      <c r="M35" s="467"/>
      <c r="N35" s="467"/>
      <c r="O35" s="467"/>
      <c r="P35" s="467"/>
      <c r="Q35" s="468"/>
      <c r="R35" s="58"/>
      <c r="S35" s="469"/>
      <c r="T35" s="470"/>
      <c r="U35" s="470"/>
      <c r="V35" s="471"/>
      <c r="W35" s="58"/>
      <c r="X35" s="529"/>
      <c r="Y35" s="530"/>
      <c r="Z35" s="58"/>
      <c r="AA35" s="203"/>
      <c r="AB35" s="204"/>
      <c r="AC35" s="117"/>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76"/>
      <c r="BV35" s="76"/>
      <c r="BW35" s="76"/>
      <c r="BX35" s="76"/>
      <c r="BY35" s="76"/>
      <c r="BZ35" s="76"/>
      <c r="CA35" s="76"/>
      <c r="CB35" s="76"/>
      <c r="CC35" s="76"/>
      <c r="CD35" s="76"/>
      <c r="CE35" s="76"/>
      <c r="CF35" s="76"/>
      <c r="CG35" s="76"/>
      <c r="CH35" s="76"/>
      <c r="CI35" s="76"/>
      <c r="CJ35" s="76"/>
      <c r="CK35" s="76"/>
      <c r="CL35" s="77"/>
      <c r="CM35" s="77"/>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118"/>
      <c r="DQ35" s="118"/>
      <c r="DR35" s="118"/>
      <c r="DS35" s="118"/>
      <c r="DT35" s="118"/>
      <c r="DU35" s="118"/>
      <c r="DV35" s="118"/>
      <c r="DW35" s="118"/>
      <c r="DX35" s="118"/>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9"/>
      <c r="GP35" s="119"/>
      <c r="GQ35" s="119"/>
      <c r="GR35" s="119"/>
      <c r="GS35" s="119"/>
      <c r="GT35" s="119"/>
      <c r="GU35" s="119"/>
      <c r="GV35" s="119"/>
    </row>
    <row r="36" spans="1:204" s="120" customFormat="1" ht="6.75" customHeight="1" x14ac:dyDescent="0.2">
      <c r="A36" s="72"/>
      <c r="B36" s="207"/>
      <c r="C36" s="58"/>
      <c r="D36" s="58"/>
      <c r="E36" s="58"/>
      <c r="F36" s="58"/>
      <c r="G36" s="58"/>
      <c r="H36" s="58"/>
      <c r="I36" s="58"/>
      <c r="J36" s="58"/>
      <c r="K36" s="58"/>
      <c r="L36" s="58"/>
      <c r="M36" s="58"/>
      <c r="N36" s="58"/>
      <c r="O36" s="58"/>
      <c r="P36" s="58"/>
      <c r="Q36" s="58"/>
      <c r="R36" s="58"/>
      <c r="S36" s="58"/>
      <c r="T36" s="58"/>
      <c r="U36" s="58"/>
      <c r="V36" s="58"/>
      <c r="W36" s="58"/>
      <c r="X36" s="58"/>
      <c r="Y36" s="58"/>
      <c r="Z36" s="58"/>
      <c r="AA36" s="203"/>
      <c r="AB36" s="204"/>
      <c r="AC36" s="117"/>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76"/>
      <c r="BV36" s="76"/>
      <c r="BW36" s="76"/>
      <c r="BX36" s="76"/>
      <c r="BY36" s="76"/>
      <c r="BZ36" s="76"/>
      <c r="CA36" s="76"/>
      <c r="CB36" s="76"/>
      <c r="CC36" s="76"/>
      <c r="CD36" s="76"/>
      <c r="CE36" s="76"/>
      <c r="CF36" s="76"/>
      <c r="CG36" s="76"/>
      <c r="CH36" s="76"/>
      <c r="CI36" s="76"/>
      <c r="CJ36" s="76"/>
      <c r="CK36" s="76"/>
      <c r="CL36" s="77"/>
      <c r="CM36" s="77"/>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c r="FX36" s="118"/>
      <c r="FY36" s="118"/>
      <c r="FZ36" s="118"/>
      <c r="GA36" s="118"/>
      <c r="GB36" s="118"/>
      <c r="GC36" s="118"/>
      <c r="GD36" s="118"/>
      <c r="GE36" s="118"/>
      <c r="GF36" s="118"/>
      <c r="GG36" s="118"/>
      <c r="GH36" s="118"/>
      <c r="GI36" s="118"/>
      <c r="GJ36" s="118"/>
      <c r="GK36" s="118"/>
      <c r="GL36" s="118"/>
      <c r="GM36" s="118"/>
      <c r="GN36" s="118"/>
      <c r="GO36" s="119"/>
      <c r="GP36" s="119"/>
      <c r="GQ36" s="119"/>
      <c r="GR36" s="119"/>
      <c r="GS36" s="119"/>
      <c r="GT36" s="119"/>
      <c r="GU36" s="119"/>
      <c r="GV36" s="119"/>
    </row>
    <row r="37" spans="1:204" s="120" customFormat="1" ht="15" customHeight="1" x14ac:dyDescent="0.25">
      <c r="A37" s="72"/>
      <c r="B37" s="206" t="s">
        <v>73</v>
      </c>
      <c r="C37" s="58"/>
      <c r="D37" s="535"/>
      <c r="E37" s="536"/>
      <c r="F37" s="536"/>
      <c r="G37" s="536"/>
      <c r="H37" s="536"/>
      <c r="I37" s="536"/>
      <c r="J37" s="536"/>
      <c r="K37" s="536"/>
      <c r="L37" s="536"/>
      <c r="M37" s="536"/>
      <c r="N37" s="536"/>
      <c r="O37" s="536"/>
      <c r="P37" s="536"/>
      <c r="Q37" s="537"/>
      <c r="R37" s="208"/>
      <c r="S37" s="458" t="s">
        <v>74</v>
      </c>
      <c r="T37" s="459"/>
      <c r="U37" s="459"/>
      <c r="V37" s="459"/>
      <c r="W37" s="459"/>
      <c r="X37" s="459"/>
      <c r="Y37" s="461" t="s">
        <v>379</v>
      </c>
      <c r="Z37" s="462"/>
      <c r="AA37" s="203"/>
      <c r="AB37" s="204"/>
      <c r="AC37" s="117"/>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76"/>
      <c r="BV37" s="76"/>
      <c r="BW37" s="76"/>
      <c r="BX37" s="76"/>
      <c r="BY37" s="76"/>
      <c r="BZ37" s="76"/>
      <c r="CA37" s="76"/>
      <c r="CB37" s="76"/>
      <c r="CC37" s="76"/>
      <c r="CD37" s="76"/>
      <c r="CE37" s="76"/>
      <c r="CF37" s="76"/>
      <c r="CG37" s="76"/>
      <c r="CH37" s="76"/>
      <c r="CI37" s="76"/>
      <c r="CJ37" s="76"/>
      <c r="CK37" s="76"/>
      <c r="CL37" s="77"/>
      <c r="CM37" s="77"/>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18"/>
      <c r="GE37" s="118"/>
      <c r="GF37" s="118"/>
      <c r="GG37" s="118"/>
      <c r="GH37" s="118"/>
      <c r="GI37" s="118"/>
      <c r="GJ37" s="118"/>
      <c r="GK37" s="118"/>
      <c r="GL37" s="118"/>
      <c r="GM37" s="118"/>
      <c r="GN37" s="118"/>
      <c r="GO37" s="119"/>
      <c r="GP37" s="119"/>
      <c r="GQ37" s="119"/>
      <c r="GR37" s="119"/>
      <c r="GS37" s="119"/>
      <c r="GT37" s="119"/>
      <c r="GU37" s="119"/>
      <c r="GV37" s="119"/>
    </row>
    <row r="38" spans="1:204" s="120" customFormat="1" ht="5.25" customHeight="1" x14ac:dyDescent="0.2">
      <c r="A38" s="72"/>
      <c r="B38" s="201"/>
      <c r="C38" s="202"/>
      <c r="D38" s="203"/>
      <c r="E38" s="203"/>
      <c r="F38" s="203"/>
      <c r="G38" s="203"/>
      <c r="H38" s="203"/>
      <c r="I38" s="203"/>
      <c r="J38" s="203"/>
      <c r="K38" s="203"/>
      <c r="L38" s="202"/>
      <c r="M38" s="202"/>
      <c r="N38" s="203"/>
      <c r="O38" s="203"/>
      <c r="P38" s="203"/>
      <c r="Q38" s="203"/>
      <c r="R38" s="202"/>
      <c r="S38" s="202"/>
      <c r="T38" s="202"/>
      <c r="U38" s="203"/>
      <c r="V38" s="203"/>
      <c r="W38" s="203"/>
      <c r="X38" s="203"/>
      <c r="Y38" s="203"/>
      <c r="Z38" s="203"/>
      <c r="AA38" s="203"/>
      <c r="AB38" s="204"/>
      <c r="AC38" s="117"/>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76"/>
      <c r="BV38" s="76"/>
      <c r="BW38" s="76"/>
      <c r="BX38" s="76"/>
      <c r="BY38" s="76"/>
      <c r="BZ38" s="76"/>
      <c r="CA38" s="76"/>
      <c r="CB38" s="76"/>
      <c r="CC38" s="76"/>
      <c r="CD38" s="76"/>
      <c r="CE38" s="76"/>
      <c r="CF38" s="76"/>
      <c r="CG38" s="76"/>
      <c r="CH38" s="76"/>
      <c r="CI38" s="76"/>
      <c r="CJ38" s="76"/>
      <c r="CK38" s="76"/>
      <c r="CL38" s="77"/>
      <c r="CM38" s="77"/>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c r="FX38" s="118"/>
      <c r="FY38" s="118"/>
      <c r="FZ38" s="118"/>
      <c r="GA38" s="118"/>
      <c r="GB38" s="118"/>
      <c r="GC38" s="118"/>
      <c r="GD38" s="118"/>
      <c r="GE38" s="118"/>
      <c r="GF38" s="118"/>
      <c r="GG38" s="118"/>
      <c r="GH38" s="118"/>
      <c r="GI38" s="118"/>
      <c r="GJ38" s="118"/>
      <c r="GK38" s="118"/>
      <c r="GL38" s="118"/>
      <c r="GM38" s="118"/>
      <c r="GN38" s="118"/>
      <c r="GO38" s="119"/>
      <c r="GP38" s="119"/>
      <c r="GQ38" s="119"/>
      <c r="GR38" s="119"/>
      <c r="GS38" s="119"/>
      <c r="GT38" s="119"/>
      <c r="GU38" s="119"/>
      <c r="GV38" s="119"/>
    </row>
    <row r="39" spans="1:204" s="120" customFormat="1" ht="15.75" customHeight="1" x14ac:dyDescent="0.25">
      <c r="A39" s="72"/>
      <c r="B39" s="560" t="s">
        <v>79</v>
      </c>
      <c r="C39" s="561"/>
      <c r="D39" s="561"/>
      <c r="E39" s="561"/>
      <c r="F39" s="561"/>
      <c r="G39" s="561"/>
      <c r="H39" s="561"/>
      <c r="I39" s="561"/>
      <c r="J39" s="561"/>
      <c r="K39" s="561"/>
      <c r="L39" s="561"/>
      <c r="M39" s="561"/>
      <c r="N39" s="561"/>
      <c r="O39" s="561"/>
      <c r="P39" s="561"/>
      <c r="Q39" s="561"/>
      <c r="R39" s="561"/>
      <c r="S39" s="561"/>
      <c r="T39" s="561"/>
      <c r="U39" s="561"/>
      <c r="V39" s="561"/>
      <c r="W39" s="561"/>
      <c r="X39" s="561"/>
      <c r="Y39" s="561"/>
      <c r="Z39" s="562"/>
      <c r="AA39" s="563"/>
      <c r="AB39" s="204"/>
      <c r="AC39" s="117"/>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76"/>
      <c r="BV39" s="76"/>
      <c r="BW39" s="76"/>
      <c r="BX39" s="76"/>
      <c r="BY39" s="76"/>
      <c r="BZ39" s="76"/>
      <c r="CA39" s="76"/>
      <c r="CB39" s="76"/>
      <c r="CC39" s="76"/>
      <c r="CD39" s="76"/>
      <c r="CE39" s="76"/>
      <c r="CF39" s="76"/>
      <c r="CG39" s="76"/>
      <c r="CH39" s="76"/>
      <c r="CI39" s="76"/>
      <c r="CJ39" s="76"/>
      <c r="CK39" s="76"/>
      <c r="CL39" s="77"/>
      <c r="CM39" s="77"/>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8"/>
      <c r="EE39" s="118"/>
      <c r="EF39" s="118"/>
      <c r="EG39" s="118"/>
      <c r="EH39" s="118"/>
      <c r="EI39" s="118"/>
      <c r="EJ39" s="118"/>
      <c r="EK39" s="118"/>
      <c r="EL39" s="118"/>
      <c r="EM39" s="118"/>
      <c r="EN39" s="118"/>
      <c r="EO39" s="118"/>
      <c r="EP39" s="118"/>
      <c r="EQ39" s="118"/>
      <c r="ER39" s="118"/>
      <c r="ES39" s="118"/>
      <c r="ET39" s="118"/>
      <c r="EU39" s="118"/>
      <c r="EV39" s="118"/>
      <c r="EW39" s="118"/>
      <c r="EX39" s="118"/>
      <c r="EY39" s="118"/>
      <c r="EZ39" s="118"/>
      <c r="FA39" s="118"/>
      <c r="FB39" s="118"/>
      <c r="FC39" s="118"/>
      <c r="FD39" s="118"/>
      <c r="FE39" s="118"/>
      <c r="FF39" s="118"/>
      <c r="FG39" s="118"/>
      <c r="FH39" s="118"/>
      <c r="FI39" s="118"/>
      <c r="FJ39" s="118"/>
      <c r="FK39" s="118"/>
      <c r="FL39" s="118"/>
      <c r="FM39" s="118"/>
      <c r="FN39" s="118"/>
      <c r="FO39" s="118"/>
      <c r="FP39" s="118"/>
      <c r="FQ39" s="118"/>
      <c r="FR39" s="118"/>
      <c r="FS39" s="118"/>
      <c r="FT39" s="118"/>
      <c r="FU39" s="118"/>
      <c r="FV39" s="118"/>
      <c r="FW39" s="118"/>
      <c r="FX39" s="118"/>
      <c r="FY39" s="118"/>
      <c r="FZ39" s="118"/>
      <c r="GA39" s="118"/>
      <c r="GB39" s="118"/>
      <c r="GC39" s="118"/>
      <c r="GD39" s="118"/>
      <c r="GE39" s="118"/>
      <c r="GF39" s="118"/>
      <c r="GG39" s="118"/>
      <c r="GH39" s="118"/>
      <c r="GI39" s="118"/>
      <c r="GJ39" s="118"/>
      <c r="GK39" s="118"/>
      <c r="GL39" s="118"/>
      <c r="GM39" s="118"/>
      <c r="GN39" s="118"/>
      <c r="GO39" s="119"/>
      <c r="GP39" s="119"/>
      <c r="GQ39" s="119"/>
      <c r="GR39" s="119"/>
      <c r="GS39" s="119"/>
      <c r="GT39" s="119"/>
      <c r="GU39" s="119"/>
      <c r="GV39" s="119"/>
    </row>
    <row r="40" spans="1:204" s="120" customFormat="1" ht="15" customHeight="1" x14ac:dyDescent="0.2">
      <c r="A40" s="72"/>
      <c r="B40" s="627" t="s">
        <v>375</v>
      </c>
      <c r="C40" s="628"/>
      <c r="D40" s="628"/>
      <c r="E40" s="628"/>
      <c r="F40" s="629"/>
      <c r="G40" s="524" t="s">
        <v>206</v>
      </c>
      <c r="H40" s="633"/>
      <c r="I40" s="634"/>
      <c r="J40" s="524" t="s">
        <v>373</v>
      </c>
      <c r="K40" s="634"/>
      <c r="L40" s="524" t="s">
        <v>380</v>
      </c>
      <c r="M40" s="486" t="s">
        <v>81</v>
      </c>
      <c r="N40" s="487"/>
      <c r="O40" s="487"/>
      <c r="P40" s="487"/>
      <c r="Q40" s="487"/>
      <c r="R40" s="488"/>
      <c r="S40" s="519" t="s">
        <v>82</v>
      </c>
      <c r="T40" s="520"/>
      <c r="U40" s="520"/>
      <c r="V40" s="488"/>
      <c r="W40" s="523" t="s">
        <v>83</v>
      </c>
      <c r="X40" s="487"/>
      <c r="Y40" s="488"/>
      <c r="Z40" s="506" t="s">
        <v>288</v>
      </c>
      <c r="AA40" s="488"/>
      <c r="AB40" s="204"/>
      <c r="AC40" s="117"/>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76"/>
      <c r="BV40" s="76"/>
      <c r="BW40" s="76"/>
      <c r="BX40" s="76"/>
      <c r="BY40" s="76"/>
      <c r="BZ40" s="76"/>
      <c r="CA40" s="76"/>
      <c r="CB40" s="76"/>
      <c r="CC40" s="76"/>
      <c r="CD40" s="76"/>
      <c r="CE40" s="76"/>
      <c r="CF40" s="76"/>
      <c r="CG40" s="76"/>
      <c r="CH40" s="76"/>
      <c r="CI40" s="76"/>
      <c r="CJ40" s="76"/>
      <c r="CK40" s="76"/>
      <c r="CL40" s="77"/>
      <c r="CM40" s="77"/>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9"/>
      <c r="GP40" s="119"/>
      <c r="GQ40" s="119"/>
      <c r="GR40" s="119"/>
      <c r="GS40" s="119"/>
      <c r="GT40" s="119"/>
      <c r="GU40" s="119"/>
      <c r="GV40" s="119"/>
    </row>
    <row r="41" spans="1:204" s="120" customFormat="1" ht="16.5" customHeight="1" x14ac:dyDescent="0.2">
      <c r="A41" s="72"/>
      <c r="B41" s="624" t="s">
        <v>80</v>
      </c>
      <c r="C41" s="625"/>
      <c r="D41" s="489" t="s">
        <v>374</v>
      </c>
      <c r="E41" s="626"/>
      <c r="F41" s="625"/>
      <c r="G41" s="525"/>
      <c r="H41" s="635"/>
      <c r="I41" s="636"/>
      <c r="J41" s="525"/>
      <c r="K41" s="636">
        <v>45657</v>
      </c>
      <c r="L41" s="525"/>
      <c r="M41" s="489"/>
      <c r="N41" s="490"/>
      <c r="O41" s="490"/>
      <c r="P41" s="490"/>
      <c r="Q41" s="490"/>
      <c r="R41" s="491"/>
      <c r="S41" s="521"/>
      <c r="T41" s="522"/>
      <c r="U41" s="522"/>
      <c r="V41" s="491"/>
      <c r="W41" s="490"/>
      <c r="X41" s="490"/>
      <c r="Y41" s="491"/>
      <c r="Z41" s="489"/>
      <c r="AA41" s="491"/>
      <c r="AB41" s="204"/>
      <c r="AC41" s="117"/>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76"/>
      <c r="BV41" s="76"/>
      <c r="BW41" s="76"/>
      <c r="BX41" s="76"/>
      <c r="BY41" s="76"/>
      <c r="BZ41" s="76"/>
      <c r="CA41" s="76"/>
      <c r="CB41" s="76"/>
      <c r="CC41" s="76"/>
      <c r="CD41" s="76"/>
      <c r="CE41" s="76"/>
      <c r="CF41" s="76"/>
      <c r="CG41" s="76"/>
      <c r="CH41" s="76"/>
      <c r="CI41" s="76"/>
      <c r="CJ41" s="76"/>
      <c r="CK41" s="76"/>
      <c r="CL41" s="77"/>
      <c r="CM41" s="77"/>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c r="EN41" s="118"/>
      <c r="EO41" s="118"/>
      <c r="EP41" s="118"/>
      <c r="EQ41" s="118"/>
      <c r="ER41" s="118"/>
      <c r="ES41" s="118"/>
      <c r="ET41" s="118"/>
      <c r="EU41" s="118"/>
      <c r="EV41" s="118"/>
      <c r="EW41" s="118"/>
      <c r="EX41" s="118"/>
      <c r="EY41" s="118"/>
      <c r="EZ41" s="118"/>
      <c r="FA41" s="118"/>
      <c r="FB41" s="118"/>
      <c r="FC41" s="118"/>
      <c r="FD41" s="118"/>
      <c r="FE41" s="118"/>
      <c r="FF41" s="118"/>
      <c r="FG41" s="118"/>
      <c r="FH41" s="118"/>
      <c r="FI41" s="118"/>
      <c r="FJ41" s="118"/>
      <c r="FK41" s="118"/>
      <c r="FL41" s="118"/>
      <c r="FM41" s="118"/>
      <c r="FN41" s="118"/>
      <c r="FO41" s="118"/>
      <c r="FP41" s="118"/>
      <c r="FQ41" s="118"/>
      <c r="FR41" s="118"/>
      <c r="FS41" s="118"/>
      <c r="FT41" s="118"/>
      <c r="FU41" s="118"/>
      <c r="FV41" s="118"/>
      <c r="FW41" s="118"/>
      <c r="FX41" s="118"/>
      <c r="FY41" s="118"/>
      <c r="FZ41" s="118"/>
      <c r="GA41" s="118"/>
      <c r="GB41" s="118"/>
      <c r="GC41" s="118"/>
      <c r="GD41" s="118"/>
      <c r="GE41" s="118"/>
      <c r="GF41" s="118"/>
      <c r="GG41" s="118"/>
      <c r="GH41" s="118"/>
      <c r="GI41" s="118"/>
      <c r="GJ41" s="118"/>
      <c r="GK41" s="118"/>
      <c r="GL41" s="118"/>
      <c r="GM41" s="118"/>
      <c r="GN41" s="118"/>
      <c r="GO41" s="119"/>
      <c r="GP41" s="119"/>
      <c r="GQ41" s="119"/>
      <c r="GR41" s="119"/>
      <c r="GS41" s="119"/>
      <c r="GT41" s="119"/>
      <c r="GU41" s="119"/>
      <c r="GV41" s="119"/>
    </row>
    <row r="42" spans="1:204" s="120" customFormat="1" ht="14.25" customHeight="1" x14ac:dyDescent="0.2">
      <c r="A42" s="72"/>
      <c r="B42" s="492"/>
      <c r="C42" s="493"/>
      <c r="D42" s="503"/>
      <c r="E42" s="504"/>
      <c r="F42" s="505"/>
      <c r="G42" s="630"/>
      <c r="H42" s="631"/>
      <c r="I42" s="632"/>
      <c r="J42" s="630"/>
      <c r="K42" s="632"/>
      <c r="L42" s="268" t="e">
        <f>G42/(G42+J42)</f>
        <v>#DIV/0!</v>
      </c>
      <c r="M42" s="494"/>
      <c r="N42" s="495"/>
      <c r="O42" s="495"/>
      <c r="P42" s="495"/>
      <c r="Q42" s="495"/>
      <c r="R42" s="496"/>
      <c r="S42" s="497"/>
      <c r="T42" s="498"/>
      <c r="U42" s="498"/>
      <c r="V42" s="499"/>
      <c r="W42" s="500"/>
      <c r="X42" s="501"/>
      <c r="Y42" s="502"/>
      <c r="Z42" s="507"/>
      <c r="AA42" s="508"/>
      <c r="AB42" s="204"/>
      <c r="AC42" s="117"/>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76"/>
      <c r="BV42" s="76"/>
      <c r="BW42" s="76"/>
      <c r="BX42" s="76"/>
      <c r="BY42" s="76"/>
      <c r="BZ42" s="76"/>
      <c r="CA42" s="76"/>
      <c r="CB42" s="76"/>
      <c r="CC42" s="76"/>
      <c r="CD42" s="76"/>
      <c r="CE42" s="76"/>
      <c r="CF42" s="76"/>
      <c r="CG42" s="76"/>
      <c r="CH42" s="76"/>
      <c r="CI42" s="76"/>
      <c r="CJ42" s="76"/>
      <c r="CK42" s="76"/>
      <c r="CL42" s="77"/>
      <c r="CM42" s="77"/>
      <c r="CN42" s="118"/>
      <c r="CO42" s="118"/>
      <c r="CP42" s="118"/>
      <c r="CQ42" s="118"/>
      <c r="CR42" s="118"/>
      <c r="CS42" s="118"/>
      <c r="CT42" s="118"/>
      <c r="CU42" s="118"/>
      <c r="CV42" s="118"/>
      <c r="CW42" s="118"/>
      <c r="CX42" s="118"/>
      <c r="CY42" s="118"/>
      <c r="CZ42" s="118"/>
      <c r="DA42" s="118"/>
      <c r="DB42" s="118"/>
      <c r="DC42" s="118"/>
      <c r="DD42" s="118"/>
      <c r="DE42" s="118"/>
      <c r="DF42" s="118"/>
      <c r="DG42" s="118"/>
      <c r="DH42" s="118"/>
      <c r="DI42" s="118"/>
      <c r="DJ42" s="118"/>
      <c r="DK42" s="118"/>
      <c r="DL42" s="118"/>
      <c r="DM42" s="118"/>
      <c r="DN42" s="118"/>
      <c r="DO42" s="118"/>
      <c r="DP42" s="118"/>
      <c r="DQ42" s="118"/>
      <c r="DR42" s="118"/>
      <c r="DS42" s="118"/>
      <c r="DT42" s="118"/>
      <c r="DU42" s="118"/>
      <c r="DV42" s="118"/>
      <c r="DW42" s="118"/>
      <c r="DX42" s="118"/>
      <c r="DY42" s="118"/>
      <c r="DZ42" s="118"/>
      <c r="EA42" s="118"/>
      <c r="EB42" s="118"/>
      <c r="EC42" s="118"/>
      <c r="ED42" s="118"/>
      <c r="EE42" s="118"/>
      <c r="EF42" s="118"/>
      <c r="EG42" s="118"/>
      <c r="EH42" s="118"/>
      <c r="EI42" s="118"/>
      <c r="EJ42" s="118"/>
      <c r="EK42" s="118"/>
      <c r="EL42" s="118"/>
      <c r="EM42" s="118"/>
      <c r="EN42" s="118"/>
      <c r="EO42" s="118"/>
      <c r="EP42" s="118"/>
      <c r="EQ42" s="118"/>
      <c r="ER42" s="118"/>
      <c r="ES42" s="118"/>
      <c r="ET42" s="118"/>
      <c r="EU42" s="118"/>
      <c r="EV42" s="118"/>
      <c r="EW42" s="118"/>
      <c r="EX42" s="118"/>
      <c r="EY42" s="118"/>
      <c r="EZ42" s="118"/>
      <c r="FA42" s="118"/>
      <c r="FB42" s="118"/>
      <c r="FC42" s="118"/>
      <c r="FD42" s="118"/>
      <c r="FE42" s="118"/>
      <c r="FF42" s="118"/>
      <c r="FG42" s="118"/>
      <c r="FH42" s="118"/>
      <c r="FI42" s="118"/>
      <c r="FJ42" s="118"/>
      <c r="FK42" s="118"/>
      <c r="FL42" s="118"/>
      <c r="FM42" s="118"/>
      <c r="FN42" s="118"/>
      <c r="FO42" s="118"/>
      <c r="FP42" s="118"/>
      <c r="FQ42" s="118"/>
      <c r="FR42" s="118"/>
      <c r="FS42" s="118"/>
      <c r="FT42" s="118"/>
      <c r="FU42" s="118"/>
      <c r="FV42" s="118"/>
      <c r="FW42" s="118"/>
      <c r="FX42" s="118"/>
      <c r="FY42" s="118"/>
      <c r="FZ42" s="118"/>
      <c r="GA42" s="118"/>
      <c r="GB42" s="118"/>
      <c r="GC42" s="118"/>
      <c r="GD42" s="118"/>
      <c r="GE42" s="118"/>
      <c r="GF42" s="118"/>
      <c r="GG42" s="118"/>
      <c r="GH42" s="118"/>
      <c r="GI42" s="118"/>
      <c r="GJ42" s="118"/>
      <c r="GK42" s="118"/>
      <c r="GL42" s="118"/>
      <c r="GM42" s="118"/>
      <c r="GN42" s="118"/>
      <c r="GO42" s="119"/>
      <c r="GP42" s="119"/>
      <c r="GQ42" s="119"/>
      <c r="GR42" s="119"/>
      <c r="GS42" s="119"/>
      <c r="GT42" s="119"/>
      <c r="GU42" s="119"/>
      <c r="GV42" s="119"/>
    </row>
    <row r="43" spans="1:204" s="120" customFormat="1" ht="13.5" customHeight="1" x14ac:dyDescent="0.2">
      <c r="A43" s="72"/>
      <c r="B43" s="492"/>
      <c r="C43" s="493"/>
      <c r="D43" s="503"/>
      <c r="E43" s="504"/>
      <c r="F43" s="505"/>
      <c r="G43" s="630"/>
      <c r="H43" s="631"/>
      <c r="I43" s="632"/>
      <c r="J43" s="630"/>
      <c r="K43" s="632"/>
      <c r="L43" s="268" t="e">
        <f>G43/(G43+J43)</f>
        <v>#DIV/0!</v>
      </c>
      <c r="M43" s="494"/>
      <c r="N43" s="495"/>
      <c r="O43" s="495"/>
      <c r="P43" s="495"/>
      <c r="Q43" s="495"/>
      <c r="R43" s="496"/>
      <c r="S43" s="497"/>
      <c r="T43" s="498"/>
      <c r="U43" s="498"/>
      <c r="V43" s="499"/>
      <c r="W43" s="500"/>
      <c r="X43" s="501"/>
      <c r="Y43" s="502"/>
      <c r="Z43" s="507"/>
      <c r="AA43" s="508"/>
      <c r="AB43" s="204"/>
      <c r="AC43" s="117"/>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76"/>
      <c r="BV43" s="76"/>
      <c r="BW43" s="76"/>
      <c r="BX43" s="76"/>
      <c r="BY43" s="76"/>
      <c r="BZ43" s="76"/>
      <c r="CA43" s="76"/>
      <c r="CB43" s="76"/>
      <c r="CC43" s="76"/>
      <c r="CD43" s="76"/>
      <c r="CE43" s="76"/>
      <c r="CF43" s="76"/>
      <c r="CG43" s="76"/>
      <c r="CH43" s="76"/>
      <c r="CI43" s="76"/>
      <c r="CJ43" s="76"/>
      <c r="CK43" s="76"/>
      <c r="CL43" s="77"/>
      <c r="CM43" s="77"/>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FC43" s="118"/>
      <c r="FD43" s="118"/>
      <c r="FE43" s="118"/>
      <c r="FF43" s="118"/>
      <c r="FG43" s="118"/>
      <c r="FH43" s="118"/>
      <c r="FI43" s="118"/>
      <c r="FJ43" s="118"/>
      <c r="FK43" s="118"/>
      <c r="FL43" s="118"/>
      <c r="FM43" s="118"/>
      <c r="FN43" s="118"/>
      <c r="FO43" s="118"/>
      <c r="FP43" s="118"/>
      <c r="FQ43" s="118"/>
      <c r="FR43" s="118"/>
      <c r="FS43" s="118"/>
      <c r="FT43" s="118"/>
      <c r="FU43" s="118"/>
      <c r="FV43" s="118"/>
      <c r="FW43" s="118"/>
      <c r="FX43" s="118"/>
      <c r="FY43" s="118"/>
      <c r="FZ43" s="118"/>
      <c r="GA43" s="118"/>
      <c r="GB43" s="118"/>
      <c r="GC43" s="118"/>
      <c r="GD43" s="118"/>
      <c r="GE43" s="118"/>
      <c r="GF43" s="118"/>
      <c r="GG43" s="118"/>
      <c r="GH43" s="118"/>
      <c r="GI43" s="118"/>
      <c r="GJ43" s="118"/>
      <c r="GK43" s="118"/>
      <c r="GL43" s="118"/>
      <c r="GM43" s="118"/>
      <c r="GN43" s="118"/>
      <c r="GO43" s="119"/>
      <c r="GP43" s="119"/>
      <c r="GQ43" s="119"/>
      <c r="GR43" s="119"/>
      <c r="GS43" s="119"/>
      <c r="GT43" s="119"/>
      <c r="GU43" s="119"/>
      <c r="GV43" s="119"/>
    </row>
    <row r="44" spans="1:204" s="120" customFormat="1" ht="15" hidden="1" customHeight="1" x14ac:dyDescent="0.2">
      <c r="A44" s="72"/>
      <c r="B44" s="550"/>
      <c r="C44" s="551"/>
      <c r="D44" s="552"/>
      <c r="E44" s="553"/>
      <c r="F44" s="554"/>
      <c r="G44" s="511"/>
      <c r="H44" s="555"/>
      <c r="I44" s="555"/>
      <c r="J44" s="512"/>
      <c r="K44" s="511"/>
      <c r="L44" s="512"/>
      <c r="M44" s="513"/>
      <c r="N44" s="514"/>
      <c r="O44" s="514"/>
      <c r="P44" s="514"/>
      <c r="Q44" s="514"/>
      <c r="R44" s="515"/>
      <c r="S44" s="516"/>
      <c r="T44" s="517"/>
      <c r="U44" s="517"/>
      <c r="V44" s="518"/>
      <c r="W44" s="526"/>
      <c r="X44" s="527"/>
      <c r="Y44" s="528"/>
      <c r="Z44" s="509"/>
      <c r="AA44" s="510"/>
      <c r="AB44" s="204"/>
      <c r="AC44" s="117"/>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76"/>
      <c r="BV44" s="76"/>
      <c r="BW44" s="76"/>
      <c r="BX44" s="76"/>
      <c r="BY44" s="76"/>
      <c r="BZ44" s="76"/>
      <c r="CA44" s="76"/>
      <c r="CB44" s="76"/>
      <c r="CC44" s="76"/>
      <c r="CD44" s="76"/>
      <c r="CE44" s="76"/>
      <c r="CF44" s="76"/>
      <c r="CG44" s="76"/>
      <c r="CH44" s="76"/>
      <c r="CI44" s="76"/>
      <c r="CJ44" s="76"/>
      <c r="CK44" s="76"/>
      <c r="CL44" s="77"/>
      <c r="CM44" s="77"/>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c r="FX44" s="118"/>
      <c r="FY44" s="118"/>
      <c r="FZ44" s="118"/>
      <c r="GA44" s="118"/>
      <c r="GB44" s="118"/>
      <c r="GC44" s="118"/>
      <c r="GD44" s="118"/>
      <c r="GE44" s="118"/>
      <c r="GF44" s="118"/>
      <c r="GG44" s="118"/>
      <c r="GH44" s="118"/>
      <c r="GI44" s="118"/>
      <c r="GJ44" s="118"/>
      <c r="GK44" s="118"/>
      <c r="GL44" s="118"/>
      <c r="GM44" s="118"/>
      <c r="GN44" s="118"/>
      <c r="GO44" s="119"/>
      <c r="GP44" s="119"/>
      <c r="GQ44" s="119"/>
      <c r="GR44" s="119"/>
      <c r="GS44" s="119"/>
      <c r="GT44" s="119"/>
      <c r="GU44" s="119"/>
      <c r="GV44" s="119"/>
    </row>
    <row r="45" spans="1:204" ht="15" customHeight="1" x14ac:dyDescent="0.25">
      <c r="A45" s="58"/>
      <c r="B45" s="456" t="s">
        <v>266</v>
      </c>
      <c r="C45" s="440"/>
      <c r="D45" s="440"/>
      <c r="E45" s="440"/>
      <c r="F45" s="440"/>
      <c r="G45" s="440"/>
      <c r="H45" s="440"/>
      <c r="I45" s="440"/>
      <c r="J45" s="440"/>
      <c r="K45" s="440"/>
      <c r="L45" s="457"/>
      <c r="M45" s="58"/>
      <c r="N45" s="556" t="s">
        <v>110</v>
      </c>
      <c r="O45" s="557"/>
      <c r="P45" s="557"/>
      <c r="Q45" s="557"/>
      <c r="R45" s="557"/>
      <c r="S45" s="557"/>
      <c r="T45" s="557"/>
      <c r="U45" s="557"/>
      <c r="V45" s="557"/>
      <c r="W45" s="557"/>
      <c r="X45" s="557"/>
      <c r="Y45" s="557"/>
      <c r="Z45" s="557"/>
      <c r="AA45" s="558"/>
      <c r="AB45" s="559"/>
      <c r="BP45" s="654" t="s">
        <v>409</v>
      </c>
      <c r="BQ45" s="655"/>
      <c r="BR45" s="655"/>
      <c r="BS45" s="656"/>
      <c r="BT45" s="60"/>
      <c r="BU45" s="76"/>
      <c r="BV45" s="76"/>
      <c r="BW45" s="76"/>
      <c r="BX45" s="76"/>
      <c r="BY45" s="76"/>
      <c r="BZ45" s="76"/>
      <c r="CA45" s="76"/>
    </row>
    <row r="46" spans="1:204" ht="15" customHeight="1" x14ac:dyDescent="0.25">
      <c r="A46" s="58"/>
      <c r="B46" s="418" t="s">
        <v>273</v>
      </c>
      <c r="C46" s="419"/>
      <c r="D46" s="419"/>
      <c r="E46" s="419"/>
      <c r="F46" s="419"/>
      <c r="G46" s="419"/>
      <c r="H46" s="419"/>
      <c r="I46" s="420"/>
      <c r="J46" s="421"/>
      <c r="K46" s="422"/>
      <c r="L46" s="423"/>
      <c r="M46" s="58"/>
      <c r="N46" s="58"/>
      <c r="O46" s="424" t="s">
        <v>332</v>
      </c>
      <c r="P46" s="425"/>
      <c r="Q46" s="425"/>
      <c r="R46" s="425"/>
      <c r="S46" s="425"/>
      <c r="T46" s="425"/>
      <c r="U46" s="425"/>
      <c r="V46" s="425"/>
      <c r="W46" s="426"/>
      <c r="X46" s="444" t="s">
        <v>102</v>
      </c>
      <c r="Y46" s="445"/>
      <c r="Z46" s="446"/>
      <c r="AA46" s="58"/>
      <c r="AB46" s="69"/>
      <c r="BL46" s="60" t="s">
        <v>65</v>
      </c>
      <c r="BS46" s="60"/>
      <c r="BT46" s="60"/>
      <c r="BU46" s="76"/>
      <c r="BV46" s="76"/>
      <c r="BW46" s="76"/>
      <c r="BX46" s="76"/>
      <c r="BY46" s="76"/>
      <c r="BZ46" s="76"/>
      <c r="CA46" s="76"/>
    </row>
    <row r="47" spans="1:204" ht="15" customHeight="1" x14ac:dyDescent="0.25">
      <c r="A47" s="58"/>
      <c r="B47" s="418" t="s">
        <v>272</v>
      </c>
      <c r="C47" s="419"/>
      <c r="D47" s="419"/>
      <c r="E47" s="419"/>
      <c r="F47" s="419"/>
      <c r="G47" s="419"/>
      <c r="H47" s="419"/>
      <c r="I47" s="420"/>
      <c r="J47" s="421"/>
      <c r="K47" s="422"/>
      <c r="L47" s="423"/>
      <c r="M47" s="58"/>
      <c r="N47" s="58"/>
      <c r="O47" s="424" t="s">
        <v>353</v>
      </c>
      <c r="P47" s="425"/>
      <c r="Q47" s="425"/>
      <c r="R47" s="425"/>
      <c r="S47" s="425"/>
      <c r="T47" s="425"/>
      <c r="U47" s="425"/>
      <c r="V47" s="425"/>
      <c r="W47" s="426"/>
      <c r="X47" s="444" t="s">
        <v>102</v>
      </c>
      <c r="Y47" s="445"/>
      <c r="Z47" s="446"/>
      <c r="AA47" s="58"/>
      <c r="AB47" s="69"/>
      <c r="BL47" s="60" t="s">
        <v>112</v>
      </c>
      <c r="BP47" s="648" t="str">
        <f>O54</f>
        <v>Retained Earning as of Jan 1st</v>
      </c>
      <c r="BQ47" s="604"/>
      <c r="BR47" s="604"/>
      <c r="BS47" s="271">
        <f>X54</f>
        <v>0</v>
      </c>
      <c r="BT47" s="60"/>
      <c r="BU47" s="76"/>
      <c r="BV47" s="76"/>
      <c r="BW47" s="76"/>
      <c r="BX47" s="76"/>
      <c r="BY47" s="76"/>
      <c r="BZ47" s="76"/>
      <c r="CA47" s="76"/>
    </row>
    <row r="48" spans="1:204" ht="15" customHeight="1" x14ac:dyDescent="0.25">
      <c r="A48" s="58"/>
      <c r="B48" s="415" t="s">
        <v>290</v>
      </c>
      <c r="C48" s="416"/>
      <c r="D48" s="416"/>
      <c r="E48" s="416"/>
      <c r="F48" s="416"/>
      <c r="G48" s="416"/>
      <c r="H48" s="416"/>
      <c r="I48" s="417"/>
      <c r="J48" s="430"/>
      <c r="K48" s="431"/>
      <c r="L48" s="432"/>
      <c r="M48" s="58"/>
      <c r="N48" s="58"/>
      <c r="O48" s="424" t="s">
        <v>229</v>
      </c>
      <c r="P48" s="442"/>
      <c r="Q48" s="442"/>
      <c r="R48" s="442"/>
      <c r="S48" s="442"/>
      <c r="T48" s="442"/>
      <c r="U48" s="442"/>
      <c r="V48" s="442"/>
      <c r="W48" s="443"/>
      <c r="X48" s="444"/>
      <c r="Y48" s="445"/>
      <c r="Z48" s="446"/>
      <c r="AA48" s="58"/>
      <c r="AB48" s="69"/>
      <c r="BL48" s="60" t="s">
        <v>102</v>
      </c>
      <c r="BP48" s="648" t="str">
        <f>O57</f>
        <v>Net Profit/Loss</v>
      </c>
      <c r="BQ48" s="604"/>
      <c r="BR48" s="604"/>
      <c r="BS48" s="271">
        <f>X57</f>
        <v>0</v>
      </c>
      <c r="BT48" s="60"/>
      <c r="BU48" s="76"/>
      <c r="BV48" s="76"/>
      <c r="BW48" s="76"/>
      <c r="BX48" s="76"/>
      <c r="BY48" s="76"/>
      <c r="BZ48" s="76"/>
      <c r="CA48" s="76"/>
    </row>
    <row r="49" spans="1:204" ht="15" customHeight="1" x14ac:dyDescent="0.25">
      <c r="A49" s="58"/>
      <c r="B49" s="415" t="s">
        <v>265</v>
      </c>
      <c r="C49" s="416"/>
      <c r="D49" s="416"/>
      <c r="E49" s="416"/>
      <c r="F49" s="416"/>
      <c r="G49" s="416"/>
      <c r="H49" s="416"/>
      <c r="I49" s="417"/>
      <c r="J49" s="430"/>
      <c r="K49" s="431"/>
      <c r="L49" s="432"/>
      <c r="M49" s="58"/>
      <c r="N49" s="58"/>
      <c r="O49" s="424" t="s">
        <v>333</v>
      </c>
      <c r="P49" s="425"/>
      <c r="Q49" s="425"/>
      <c r="R49" s="425"/>
      <c r="S49" s="425"/>
      <c r="T49" s="425"/>
      <c r="U49" s="425"/>
      <c r="V49" s="425"/>
      <c r="W49" s="426"/>
      <c r="X49" s="436"/>
      <c r="Y49" s="437"/>
      <c r="Z49" s="438"/>
      <c r="AA49" s="58"/>
      <c r="AB49" s="69"/>
      <c r="AY49" s="60" t="s">
        <v>92</v>
      </c>
      <c r="BP49" s="657" t="str">
        <f>B59</f>
        <v>Owners Draw/Profit Distributions</v>
      </c>
      <c r="BQ49" s="604"/>
      <c r="BR49" s="604"/>
      <c r="BS49" s="271">
        <f>J59</f>
        <v>0</v>
      </c>
      <c r="BT49" s="60"/>
      <c r="BU49" s="76"/>
      <c r="BV49" s="76"/>
      <c r="BW49" s="76"/>
      <c r="BX49" s="76"/>
      <c r="BY49" s="76"/>
      <c r="BZ49" s="76"/>
      <c r="CA49" s="76"/>
    </row>
    <row r="50" spans="1:204" ht="15" customHeight="1" x14ac:dyDescent="0.25">
      <c r="A50" s="58"/>
      <c r="B50" s="456" t="s">
        <v>267</v>
      </c>
      <c r="C50" s="440"/>
      <c r="D50" s="440"/>
      <c r="E50" s="440"/>
      <c r="F50" s="440"/>
      <c r="G50" s="440"/>
      <c r="H50" s="440"/>
      <c r="I50" s="440"/>
      <c r="J50" s="440"/>
      <c r="K50" s="440"/>
      <c r="L50" s="457"/>
      <c r="M50" s="58"/>
      <c r="N50" s="58"/>
      <c r="O50" s="424" t="s">
        <v>334</v>
      </c>
      <c r="P50" s="425"/>
      <c r="Q50" s="425"/>
      <c r="R50" s="425"/>
      <c r="S50" s="425"/>
      <c r="T50" s="425"/>
      <c r="U50" s="425"/>
      <c r="V50" s="425"/>
      <c r="W50" s="426"/>
      <c r="X50" s="436"/>
      <c r="Y50" s="437"/>
      <c r="Z50" s="438"/>
      <c r="AA50" s="58"/>
      <c r="AB50" s="69"/>
      <c r="AY50" s="60" t="s">
        <v>113</v>
      </c>
      <c r="BL50" s="60" t="s">
        <v>65</v>
      </c>
      <c r="BP50" s="648" t="s">
        <v>405</v>
      </c>
      <c r="BQ50" s="604"/>
      <c r="BR50" s="604"/>
      <c r="BS50" s="271">
        <f>BS47+BS48-BS49</f>
        <v>0</v>
      </c>
      <c r="BT50" s="60"/>
      <c r="BU50" s="76"/>
      <c r="BV50" s="76"/>
      <c r="BW50" s="76"/>
      <c r="BX50" s="76"/>
      <c r="BY50" s="76"/>
      <c r="BZ50" s="76"/>
      <c r="CA50" s="76"/>
    </row>
    <row r="51" spans="1:204" ht="15" customHeight="1" x14ac:dyDescent="0.25">
      <c r="A51" s="58"/>
      <c r="B51" s="418" t="s">
        <v>271</v>
      </c>
      <c r="C51" s="419"/>
      <c r="D51" s="419"/>
      <c r="E51" s="419"/>
      <c r="F51" s="419"/>
      <c r="G51" s="419"/>
      <c r="H51" s="419"/>
      <c r="I51" s="420"/>
      <c r="J51" s="421"/>
      <c r="K51" s="422"/>
      <c r="L51" s="423"/>
      <c r="M51" s="58"/>
      <c r="N51" s="439" t="s">
        <v>370</v>
      </c>
      <c r="O51" s="440"/>
      <c r="P51" s="440"/>
      <c r="Q51" s="440"/>
      <c r="R51" s="440"/>
      <c r="S51" s="440"/>
      <c r="T51" s="440"/>
      <c r="U51" s="440"/>
      <c r="V51" s="440"/>
      <c r="W51" s="440"/>
      <c r="X51" s="440"/>
      <c r="Y51" s="440"/>
      <c r="Z51" s="440"/>
      <c r="AA51" s="440"/>
      <c r="AB51" s="441"/>
      <c r="AY51" s="60" t="s">
        <v>115</v>
      </c>
      <c r="BL51" s="60" t="s">
        <v>66</v>
      </c>
      <c r="BS51" s="60"/>
      <c r="BT51" s="60"/>
      <c r="BU51" s="76"/>
      <c r="BV51" s="76"/>
      <c r="BW51" s="76"/>
      <c r="BX51" s="76"/>
      <c r="BY51" s="76"/>
      <c r="BZ51" s="76"/>
      <c r="CA51" s="76"/>
    </row>
    <row r="52" spans="1:204" s="76" customFormat="1" ht="15" customHeight="1" x14ac:dyDescent="0.25">
      <c r="A52" s="58"/>
      <c r="B52" s="415" t="s">
        <v>268</v>
      </c>
      <c r="C52" s="416"/>
      <c r="D52" s="416"/>
      <c r="E52" s="416"/>
      <c r="F52" s="416"/>
      <c r="G52" s="416"/>
      <c r="H52" s="416"/>
      <c r="I52" s="417"/>
      <c r="J52" s="430"/>
      <c r="K52" s="431"/>
      <c r="L52" s="432"/>
      <c r="M52" s="58"/>
      <c r="N52" s="58"/>
      <c r="O52" s="433" t="s">
        <v>257</v>
      </c>
      <c r="P52" s="434"/>
      <c r="Q52" s="434"/>
      <c r="R52" s="434"/>
      <c r="S52" s="434"/>
      <c r="T52" s="434"/>
      <c r="U52" s="434"/>
      <c r="V52" s="434"/>
      <c r="W52" s="435"/>
      <c r="X52" s="427"/>
      <c r="Y52" s="428"/>
      <c r="Z52" s="429"/>
      <c r="AA52" s="58"/>
      <c r="AB52" s="69"/>
      <c r="AC52" s="61"/>
      <c r="AD52" s="60"/>
      <c r="AE52" s="60"/>
      <c r="AF52" s="62" t="s">
        <v>44</v>
      </c>
      <c r="AG52" s="60"/>
      <c r="AH52" s="60"/>
      <c r="AI52" s="60"/>
      <c r="AJ52" s="60"/>
      <c r="AK52" s="60"/>
      <c r="AL52" s="60"/>
      <c r="AM52" s="60"/>
      <c r="AN52" s="60"/>
      <c r="AO52" s="60"/>
      <c r="AP52" s="60"/>
      <c r="AQ52" s="60"/>
      <c r="AR52" s="60"/>
      <c r="AS52" s="60"/>
      <c r="AT52" s="60"/>
      <c r="AU52" s="60"/>
      <c r="AV52" s="60"/>
      <c r="AW52" s="60"/>
      <c r="AX52" s="60"/>
      <c r="AY52" s="60" t="s">
        <v>291</v>
      </c>
      <c r="AZ52" s="60"/>
      <c r="BA52" s="60"/>
      <c r="BB52" s="60"/>
      <c r="BC52" s="60"/>
      <c r="BD52" s="60"/>
      <c r="BE52" s="60"/>
      <c r="BF52" s="60"/>
      <c r="BG52" s="60"/>
      <c r="BH52" s="60"/>
      <c r="BI52" s="60"/>
      <c r="BJ52" s="60"/>
      <c r="BK52" s="60"/>
      <c r="BL52" s="60"/>
      <c r="BM52" s="60"/>
      <c r="BN52" s="60"/>
      <c r="BO52" s="60"/>
      <c r="BP52" s="648" t="str">
        <f>O60</f>
        <v>Less Accumulated Depreciation</v>
      </c>
      <c r="BQ52" s="604"/>
      <c r="BR52" s="604"/>
      <c r="BS52" s="271">
        <f>X60</f>
        <v>0</v>
      </c>
      <c r="BT52" s="60"/>
      <c r="BU52" s="60"/>
      <c r="CD52" s="61" t="s">
        <v>149</v>
      </c>
      <c r="CE52" s="61"/>
      <c r="CF52" s="61"/>
      <c r="CG52" s="129" t="e">
        <f>#REF!+#REF!+#REF!</f>
        <v>#REF!</v>
      </c>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c r="EO52" s="77"/>
      <c r="EP52" s="77"/>
      <c r="EQ52" s="77"/>
      <c r="ER52" s="77"/>
      <c r="ES52" s="77"/>
      <c r="ET52" s="77"/>
      <c r="EU52" s="77"/>
      <c r="EV52" s="77"/>
      <c r="EW52" s="77"/>
      <c r="EX52" s="77"/>
      <c r="EY52" s="77"/>
      <c r="EZ52" s="77"/>
      <c r="FA52" s="77"/>
      <c r="FB52" s="77"/>
      <c r="FC52" s="77"/>
      <c r="FD52" s="77"/>
      <c r="FE52" s="77"/>
      <c r="FF52" s="77"/>
      <c r="FG52" s="77"/>
      <c r="FH52" s="77"/>
      <c r="FI52" s="77"/>
      <c r="FJ52" s="77"/>
      <c r="FK52" s="77"/>
      <c r="FL52" s="77"/>
      <c r="FM52" s="77"/>
      <c r="FN52" s="77"/>
      <c r="FO52" s="77"/>
      <c r="FP52" s="77"/>
      <c r="FQ52" s="77"/>
      <c r="FR52" s="77"/>
      <c r="FS52" s="77"/>
      <c r="FT52" s="77"/>
      <c r="FU52" s="77"/>
      <c r="FV52" s="77"/>
      <c r="FW52" s="77"/>
      <c r="FX52" s="77"/>
      <c r="FY52" s="77"/>
      <c r="FZ52" s="77"/>
      <c r="GA52" s="77"/>
      <c r="GB52" s="77"/>
      <c r="GC52" s="77"/>
      <c r="GD52" s="77"/>
      <c r="GE52" s="77"/>
      <c r="GF52" s="77"/>
      <c r="GG52" s="77"/>
      <c r="GH52" s="77"/>
      <c r="GI52" s="77"/>
      <c r="GJ52" s="77"/>
      <c r="GK52" s="77"/>
      <c r="GL52" s="77"/>
      <c r="GM52" s="77"/>
      <c r="GN52" s="77"/>
      <c r="GO52" s="78"/>
      <c r="GP52" s="78"/>
      <c r="GQ52" s="78"/>
      <c r="GR52" s="78"/>
      <c r="GS52" s="78"/>
      <c r="GT52" s="78"/>
      <c r="GU52" s="78"/>
      <c r="GV52" s="78"/>
    </row>
    <row r="53" spans="1:204" s="76" customFormat="1" ht="15" customHeight="1" x14ac:dyDescent="0.25">
      <c r="A53" s="58"/>
      <c r="B53" s="456" t="s">
        <v>270</v>
      </c>
      <c r="C53" s="440"/>
      <c r="D53" s="440"/>
      <c r="E53" s="440"/>
      <c r="F53" s="440"/>
      <c r="G53" s="440"/>
      <c r="H53" s="440"/>
      <c r="I53" s="440"/>
      <c r="J53" s="440"/>
      <c r="K53" s="440"/>
      <c r="L53" s="457"/>
      <c r="M53" s="58"/>
      <c r="N53" s="197" t="s">
        <v>44</v>
      </c>
      <c r="O53" s="447" t="s">
        <v>277</v>
      </c>
      <c r="P53" s="448"/>
      <c r="Q53" s="448"/>
      <c r="R53" s="448"/>
      <c r="S53" s="448"/>
      <c r="T53" s="448"/>
      <c r="U53" s="448"/>
      <c r="V53" s="448"/>
      <c r="W53" s="449"/>
      <c r="X53" s="450"/>
      <c r="Y53" s="451"/>
      <c r="Z53" s="452"/>
      <c r="AA53" s="197"/>
      <c r="AB53" s="198"/>
      <c r="AC53" s="61"/>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48" t="str">
        <f>O63</f>
        <v>Less Accumulated Amortization</v>
      </c>
      <c r="BQ53" s="604"/>
      <c r="BR53" s="604"/>
      <c r="BS53" s="271">
        <f>X63</f>
        <v>0</v>
      </c>
      <c r="BT53" s="60"/>
      <c r="BU53" s="60"/>
      <c r="CD53" s="61" t="s">
        <v>150</v>
      </c>
      <c r="CE53" s="61"/>
      <c r="CF53" s="61"/>
      <c r="CG53" s="129">
        <f>X61</f>
        <v>0</v>
      </c>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c r="EO53" s="77"/>
      <c r="EP53" s="77"/>
      <c r="EQ53" s="77"/>
      <c r="ER53" s="77"/>
      <c r="ES53" s="77"/>
      <c r="ET53" s="77"/>
      <c r="EU53" s="77"/>
      <c r="EV53" s="77"/>
      <c r="EW53" s="77"/>
      <c r="EX53" s="77"/>
      <c r="EY53" s="77"/>
      <c r="EZ53" s="77"/>
      <c r="FA53" s="77"/>
      <c r="FB53" s="77"/>
      <c r="FC53" s="77"/>
      <c r="FD53" s="77"/>
      <c r="FE53" s="77"/>
      <c r="FF53" s="77"/>
      <c r="FG53" s="77"/>
      <c r="FH53" s="77"/>
      <c r="FI53" s="77"/>
      <c r="FJ53" s="77"/>
      <c r="FK53" s="77"/>
      <c r="FL53" s="77"/>
      <c r="FM53" s="77"/>
      <c r="FN53" s="77"/>
      <c r="FO53" s="77"/>
      <c r="FP53" s="77"/>
      <c r="FQ53" s="77"/>
      <c r="FR53" s="77"/>
      <c r="FS53" s="77"/>
      <c r="FT53" s="77"/>
      <c r="FU53" s="77"/>
      <c r="FV53" s="77"/>
      <c r="FW53" s="77"/>
      <c r="FX53" s="77"/>
      <c r="FY53" s="77"/>
      <c r="FZ53" s="77"/>
      <c r="GA53" s="77"/>
      <c r="GB53" s="77"/>
      <c r="GC53" s="77"/>
      <c r="GD53" s="77"/>
      <c r="GE53" s="77"/>
      <c r="GF53" s="77"/>
      <c r="GG53" s="77"/>
      <c r="GH53" s="77"/>
      <c r="GI53" s="77"/>
      <c r="GJ53" s="77"/>
      <c r="GK53" s="77"/>
      <c r="GL53" s="77"/>
      <c r="GM53" s="77"/>
      <c r="GN53" s="77"/>
      <c r="GO53" s="78"/>
      <c r="GP53" s="78"/>
      <c r="GQ53" s="78"/>
      <c r="GR53" s="78"/>
      <c r="GS53" s="78"/>
      <c r="GT53" s="78"/>
      <c r="GU53" s="78"/>
      <c r="GV53" s="78"/>
    </row>
    <row r="54" spans="1:204" s="76" customFormat="1" ht="15" customHeight="1" x14ac:dyDescent="0.25">
      <c r="A54" s="58"/>
      <c r="B54" s="415" t="s">
        <v>274</v>
      </c>
      <c r="C54" s="416"/>
      <c r="D54" s="416"/>
      <c r="E54" s="416"/>
      <c r="F54" s="416"/>
      <c r="G54" s="416"/>
      <c r="H54" s="416"/>
      <c r="I54" s="417"/>
      <c r="J54" s="430"/>
      <c r="K54" s="431"/>
      <c r="L54" s="432"/>
      <c r="M54" s="68"/>
      <c r="N54" s="74"/>
      <c r="O54" s="447" t="s">
        <v>278</v>
      </c>
      <c r="P54" s="448"/>
      <c r="Q54" s="448"/>
      <c r="R54" s="448"/>
      <c r="S54" s="448"/>
      <c r="T54" s="448"/>
      <c r="U54" s="448"/>
      <c r="V54" s="448"/>
      <c r="W54" s="449"/>
      <c r="X54" s="427">
        <v>0</v>
      </c>
      <c r="Y54" s="428"/>
      <c r="Z54" s="429"/>
      <c r="AA54" s="58"/>
      <c r="AB54" s="69"/>
      <c r="AC54" s="61"/>
      <c r="AD54" s="60"/>
      <c r="AE54" s="60"/>
      <c r="AF54" s="60"/>
      <c r="AG54" s="60"/>
      <c r="AH54" s="60"/>
      <c r="AI54" s="60"/>
      <c r="AJ54" s="60"/>
      <c r="AK54" s="60"/>
      <c r="AL54" s="60"/>
      <c r="AM54" s="60"/>
      <c r="AN54" s="60"/>
      <c r="AO54" s="60"/>
      <c r="AP54" s="60"/>
      <c r="AQ54" s="60"/>
      <c r="AR54" s="60"/>
      <c r="AS54" s="60"/>
      <c r="AT54" s="60"/>
      <c r="AU54" s="60"/>
      <c r="AV54" s="60"/>
      <c r="AW54" s="60"/>
      <c r="AX54" s="60"/>
      <c r="AY54" s="60" t="s">
        <v>249</v>
      </c>
      <c r="AZ54" s="60"/>
      <c r="BA54" s="60"/>
      <c r="BB54" s="60"/>
      <c r="BC54" s="60"/>
      <c r="BD54" s="60"/>
      <c r="BE54" s="60"/>
      <c r="BF54" s="60"/>
      <c r="BG54" s="60"/>
      <c r="BH54" s="60"/>
      <c r="BI54" s="60"/>
      <c r="BJ54" s="60"/>
      <c r="BK54" s="60"/>
      <c r="BL54" s="60"/>
      <c r="BM54" s="60"/>
      <c r="BN54" s="60"/>
      <c r="BO54" s="60"/>
      <c r="BP54" s="60"/>
      <c r="BQ54" s="60"/>
      <c r="BR54" s="60"/>
      <c r="BS54" s="60"/>
      <c r="BT54" s="60"/>
      <c r="BU54" s="60"/>
      <c r="CD54" s="61"/>
      <c r="CE54" s="61"/>
      <c r="CF54" s="61"/>
      <c r="CG54" s="61"/>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c r="EO54" s="77"/>
      <c r="EP54" s="77"/>
      <c r="EQ54" s="77"/>
      <c r="ER54" s="77"/>
      <c r="ES54" s="77"/>
      <c r="ET54" s="77"/>
      <c r="EU54" s="77"/>
      <c r="EV54" s="77"/>
      <c r="EW54" s="77"/>
      <c r="EX54" s="77"/>
      <c r="EY54" s="77"/>
      <c r="EZ54" s="77"/>
      <c r="FA54" s="77"/>
      <c r="FB54" s="77"/>
      <c r="FC54" s="77"/>
      <c r="FD54" s="77"/>
      <c r="FE54" s="77"/>
      <c r="FF54" s="77"/>
      <c r="FG54" s="77"/>
      <c r="FH54" s="77"/>
      <c r="FI54" s="77"/>
      <c r="FJ54" s="77"/>
      <c r="FK54" s="77"/>
      <c r="FL54" s="77"/>
      <c r="FM54" s="77"/>
      <c r="FN54" s="77"/>
      <c r="FO54" s="77"/>
      <c r="FP54" s="77"/>
      <c r="FQ54" s="77"/>
      <c r="FR54" s="77"/>
      <c r="FS54" s="77"/>
      <c r="FT54" s="77"/>
      <c r="FU54" s="77"/>
      <c r="FV54" s="77"/>
      <c r="FW54" s="77"/>
      <c r="FX54" s="77"/>
      <c r="FY54" s="77"/>
      <c r="FZ54" s="77"/>
      <c r="GA54" s="77"/>
      <c r="GB54" s="77"/>
      <c r="GC54" s="77"/>
      <c r="GD54" s="77"/>
      <c r="GE54" s="77"/>
      <c r="GF54" s="77"/>
      <c r="GG54" s="77"/>
      <c r="GH54" s="77"/>
      <c r="GI54" s="77"/>
      <c r="GJ54" s="77"/>
      <c r="GK54" s="77"/>
      <c r="GL54" s="77"/>
      <c r="GM54" s="77"/>
      <c r="GN54" s="77"/>
      <c r="GO54" s="78"/>
      <c r="GP54" s="78"/>
      <c r="GQ54" s="78"/>
      <c r="GR54" s="78"/>
      <c r="GS54" s="78"/>
      <c r="GT54" s="78"/>
      <c r="GU54" s="78"/>
      <c r="GV54" s="78"/>
    </row>
    <row r="55" spans="1:204" s="76" customFormat="1" ht="15" customHeight="1" x14ac:dyDescent="0.25">
      <c r="A55" s="58"/>
      <c r="B55" s="415" t="s">
        <v>275</v>
      </c>
      <c r="C55" s="416"/>
      <c r="D55" s="416"/>
      <c r="E55" s="416"/>
      <c r="F55" s="416"/>
      <c r="G55" s="416"/>
      <c r="H55" s="416"/>
      <c r="I55" s="417"/>
      <c r="J55" s="430"/>
      <c r="K55" s="431"/>
      <c r="L55" s="432"/>
      <c r="M55" s="160"/>
      <c r="N55" s="68"/>
      <c r="O55" s="447" t="s">
        <v>269</v>
      </c>
      <c r="P55" s="448"/>
      <c r="Q55" s="448"/>
      <c r="R55" s="448"/>
      <c r="S55" s="448"/>
      <c r="T55" s="448"/>
      <c r="U55" s="448"/>
      <c r="V55" s="448"/>
      <c r="W55" s="449"/>
      <c r="X55" s="450"/>
      <c r="Y55" s="451"/>
      <c r="Z55" s="452"/>
      <c r="AA55" s="58"/>
      <c r="AB55" s="69"/>
      <c r="AC55" s="61"/>
      <c r="AD55" s="60"/>
      <c r="AE55" s="60"/>
      <c r="AF55" s="60"/>
      <c r="AG55" s="60"/>
      <c r="AH55" s="60"/>
      <c r="AI55" s="60"/>
      <c r="AJ55" s="60"/>
      <c r="AK55" s="60"/>
      <c r="AL55" s="60"/>
      <c r="AM55" s="60"/>
      <c r="AN55" s="60"/>
      <c r="AO55" s="60"/>
      <c r="AP55" s="60"/>
      <c r="AQ55" s="60"/>
      <c r="AR55" s="60"/>
      <c r="AS55" s="60"/>
      <c r="AT55" s="60"/>
      <c r="AU55" s="60"/>
      <c r="AV55" s="60"/>
      <c r="AW55" s="60"/>
      <c r="AX55" s="60"/>
      <c r="AY55" s="60" t="s">
        <v>293</v>
      </c>
      <c r="AZ55" s="60"/>
      <c r="BA55" s="60"/>
      <c r="BB55" s="60"/>
      <c r="BC55" s="60"/>
      <c r="BD55" s="60"/>
      <c r="BE55" s="60"/>
      <c r="BF55" s="60"/>
      <c r="BG55" s="60"/>
      <c r="BH55" s="60"/>
      <c r="BI55" s="60"/>
      <c r="BJ55" s="60"/>
      <c r="BK55" s="60"/>
      <c r="BL55" s="60"/>
      <c r="BM55" s="60"/>
      <c r="BN55" s="60"/>
      <c r="BO55" s="60"/>
      <c r="BP55" s="648" t="str">
        <f>B47</f>
        <v>Business Bank Account - Dec 31</v>
      </c>
      <c r="BQ55" s="604"/>
      <c r="BR55" s="604"/>
      <c r="BS55" s="271">
        <f>J47</f>
        <v>0</v>
      </c>
      <c r="BT55" s="60"/>
      <c r="BU55" s="60"/>
      <c r="CD55" s="76" t="s">
        <v>44</v>
      </c>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c r="EO55" s="77"/>
      <c r="EP55" s="77"/>
      <c r="EQ55" s="77"/>
      <c r="ER55" s="77"/>
      <c r="ES55" s="77"/>
      <c r="ET55" s="77"/>
      <c r="EU55" s="77"/>
      <c r="EV55" s="77"/>
      <c r="EW55" s="77"/>
      <c r="EX55" s="77"/>
      <c r="EY55" s="77"/>
      <c r="EZ55" s="77"/>
      <c r="FA55" s="77"/>
      <c r="FB55" s="77"/>
      <c r="FC55" s="77"/>
      <c r="FD55" s="77"/>
      <c r="FE55" s="77"/>
      <c r="FF55" s="77"/>
      <c r="FG55" s="77"/>
      <c r="FH55" s="77"/>
      <c r="FI55" s="77"/>
      <c r="FJ55" s="77"/>
      <c r="FK55" s="77"/>
      <c r="FL55" s="77"/>
      <c r="FM55" s="77"/>
      <c r="FN55" s="77"/>
      <c r="FO55" s="77"/>
      <c r="FP55" s="77"/>
      <c r="FQ55" s="77"/>
      <c r="FR55" s="77"/>
      <c r="FS55" s="77"/>
      <c r="FT55" s="77"/>
      <c r="FU55" s="77"/>
      <c r="FV55" s="77"/>
      <c r="FW55" s="77"/>
      <c r="FX55" s="77"/>
      <c r="FY55" s="77"/>
      <c r="FZ55" s="77"/>
      <c r="GA55" s="77"/>
      <c r="GB55" s="77"/>
      <c r="GC55" s="77"/>
      <c r="GD55" s="77"/>
      <c r="GE55" s="77"/>
      <c r="GF55" s="77"/>
      <c r="GG55" s="77"/>
      <c r="GH55" s="77"/>
      <c r="GI55" s="77"/>
      <c r="GJ55" s="77"/>
      <c r="GK55" s="77"/>
      <c r="GL55" s="77"/>
      <c r="GM55" s="77"/>
      <c r="GN55" s="77"/>
      <c r="GO55" s="78"/>
      <c r="GP55" s="78"/>
      <c r="GQ55" s="78"/>
      <c r="GR55" s="78"/>
      <c r="GS55" s="78"/>
      <c r="GT55" s="78"/>
      <c r="GU55" s="78"/>
      <c r="GV55" s="78"/>
    </row>
    <row r="56" spans="1:204" s="76" customFormat="1" ht="15" customHeight="1" x14ac:dyDescent="0.25">
      <c r="A56" s="58"/>
      <c r="B56" s="415" t="s">
        <v>276</v>
      </c>
      <c r="C56" s="416"/>
      <c r="D56" s="416"/>
      <c r="E56" s="416"/>
      <c r="F56" s="416"/>
      <c r="G56" s="416"/>
      <c r="H56" s="416"/>
      <c r="I56" s="417"/>
      <c r="J56" s="430"/>
      <c r="K56" s="431"/>
      <c r="L56" s="432"/>
      <c r="M56" s="58"/>
      <c r="N56" s="58"/>
      <c r="O56" s="447" t="s">
        <v>284</v>
      </c>
      <c r="P56" s="448"/>
      <c r="Q56" s="448"/>
      <c r="R56" s="448"/>
      <c r="S56" s="448"/>
      <c r="T56" s="448"/>
      <c r="U56" s="448"/>
      <c r="V56" s="448"/>
      <c r="W56" s="449"/>
      <c r="X56" s="450"/>
      <c r="Y56" s="451"/>
      <c r="Z56" s="452"/>
      <c r="AA56" s="130"/>
      <c r="AB56" s="69"/>
      <c r="AC56" s="61"/>
      <c r="AD56" s="60"/>
      <c r="AE56" s="60"/>
      <c r="AF56" s="60"/>
      <c r="AG56" s="60"/>
      <c r="AH56" s="60"/>
      <c r="AI56" s="60"/>
      <c r="AJ56" s="60"/>
      <c r="AK56" s="60"/>
      <c r="AL56" s="60"/>
      <c r="AM56" s="60"/>
      <c r="AN56" s="60"/>
      <c r="AO56" s="60"/>
      <c r="AP56" s="60"/>
      <c r="AQ56" s="60"/>
      <c r="AR56" s="60"/>
      <c r="AS56" s="60"/>
      <c r="AT56" s="60"/>
      <c r="AU56" s="60"/>
      <c r="AV56" s="60"/>
      <c r="AW56" s="60"/>
      <c r="AX56" s="60"/>
      <c r="AY56" s="60" t="s">
        <v>292</v>
      </c>
      <c r="AZ56" s="60"/>
      <c r="BA56" s="60"/>
      <c r="BB56" s="60"/>
      <c r="BC56" s="60"/>
      <c r="BD56" s="60"/>
      <c r="BE56" s="60"/>
      <c r="BF56" s="60"/>
      <c r="BG56" s="60"/>
      <c r="BH56" s="60"/>
      <c r="BI56" s="60"/>
      <c r="BJ56" s="60"/>
      <c r="BK56" s="60"/>
      <c r="BL56" s="60"/>
      <c r="BM56" s="60"/>
      <c r="BN56" s="60"/>
      <c r="BO56" s="60"/>
      <c r="BP56" s="60"/>
      <c r="BQ56" s="60"/>
      <c r="BR56" s="60"/>
      <c r="BS56" s="60"/>
      <c r="BT56" s="60"/>
      <c r="BU56" s="60"/>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c r="EO56" s="77"/>
      <c r="EP56" s="77"/>
      <c r="EQ56" s="77"/>
      <c r="ER56" s="77"/>
      <c r="ES56" s="77"/>
      <c r="ET56" s="77"/>
      <c r="EU56" s="77"/>
      <c r="EV56" s="77"/>
      <c r="EW56" s="77"/>
      <c r="EX56" s="77"/>
      <c r="EY56" s="77"/>
      <c r="EZ56" s="77"/>
      <c r="FA56" s="77"/>
      <c r="FB56" s="77"/>
      <c r="FC56" s="77"/>
      <c r="FD56" s="77"/>
      <c r="FE56" s="77"/>
      <c r="FF56" s="77"/>
      <c r="FG56" s="77"/>
      <c r="FH56" s="77"/>
      <c r="FI56" s="77"/>
      <c r="FJ56" s="77"/>
      <c r="FK56" s="77"/>
      <c r="FL56" s="77"/>
      <c r="FM56" s="77"/>
      <c r="FN56" s="77"/>
      <c r="FO56" s="77"/>
      <c r="FP56" s="77"/>
      <c r="FQ56" s="77"/>
      <c r="FR56" s="77"/>
      <c r="FS56" s="77"/>
      <c r="FT56" s="77"/>
      <c r="FU56" s="77"/>
      <c r="FV56" s="77"/>
      <c r="FW56" s="77"/>
      <c r="FX56" s="77"/>
      <c r="FY56" s="77"/>
      <c r="FZ56" s="77"/>
      <c r="GA56" s="77"/>
      <c r="GB56" s="77"/>
      <c r="GC56" s="77"/>
      <c r="GD56" s="77"/>
      <c r="GE56" s="77"/>
      <c r="GF56" s="77"/>
      <c r="GG56" s="77"/>
      <c r="GH56" s="77"/>
      <c r="GI56" s="77"/>
      <c r="GJ56" s="77"/>
      <c r="GK56" s="77"/>
      <c r="GL56" s="77"/>
      <c r="GM56" s="77"/>
      <c r="GN56" s="77"/>
      <c r="GO56" s="78"/>
      <c r="GP56" s="78"/>
      <c r="GQ56" s="78"/>
      <c r="GR56" s="78"/>
      <c r="GS56" s="78"/>
      <c r="GT56" s="78"/>
      <c r="GU56" s="78"/>
      <c r="GV56" s="78"/>
    </row>
    <row r="57" spans="1:204" s="77" customFormat="1" ht="15" customHeight="1" x14ac:dyDescent="0.25">
      <c r="A57" s="58"/>
      <c r="B57" s="456" t="s">
        <v>285</v>
      </c>
      <c r="C57" s="440"/>
      <c r="D57" s="440"/>
      <c r="E57" s="440"/>
      <c r="F57" s="440"/>
      <c r="G57" s="440"/>
      <c r="H57" s="440"/>
      <c r="I57" s="440"/>
      <c r="J57" s="440"/>
      <c r="K57" s="440"/>
      <c r="L57" s="457"/>
      <c r="M57" s="58"/>
      <c r="N57" s="70"/>
      <c r="O57" s="447" t="s">
        <v>150</v>
      </c>
      <c r="P57" s="448"/>
      <c r="Q57" s="448"/>
      <c r="R57" s="448"/>
      <c r="S57" s="448"/>
      <c r="T57" s="448"/>
      <c r="U57" s="448"/>
      <c r="V57" s="448"/>
      <c r="W57" s="449"/>
      <c r="X57" s="453">
        <f>'Income &amp; Exp Worksheet '!X53</f>
        <v>0</v>
      </c>
      <c r="Y57" s="454"/>
      <c r="Z57" s="455"/>
      <c r="AA57" s="131"/>
      <c r="AB57" s="69"/>
      <c r="AC57" s="61"/>
      <c r="AD57" s="60"/>
      <c r="AE57" s="60"/>
      <c r="AF57" s="60"/>
      <c r="AG57" s="60"/>
      <c r="AH57" s="60"/>
      <c r="AI57" s="60"/>
      <c r="AJ57" s="60"/>
      <c r="AK57" s="60"/>
      <c r="AL57" s="60"/>
      <c r="AM57" s="60"/>
      <c r="AN57" s="60"/>
      <c r="AO57" s="60"/>
      <c r="AP57" s="60"/>
      <c r="AQ57" s="60"/>
      <c r="AR57" s="60"/>
      <c r="AS57" s="60"/>
      <c r="AT57" s="60"/>
      <c r="AU57" s="60"/>
      <c r="AV57" s="60"/>
      <c r="AW57" s="60"/>
      <c r="AX57" s="60"/>
      <c r="AY57" s="60" t="s">
        <v>294</v>
      </c>
      <c r="AZ57" s="60"/>
      <c r="BA57" s="60"/>
      <c r="BB57" s="60"/>
      <c r="BC57" s="60"/>
      <c r="BD57" s="60"/>
      <c r="BE57" s="60"/>
      <c r="BF57" s="60"/>
      <c r="BG57" s="60"/>
      <c r="BH57" s="60"/>
      <c r="BI57" s="60"/>
      <c r="BJ57" s="60"/>
      <c r="BK57" s="60"/>
      <c r="BL57" s="60"/>
      <c r="BM57" s="60"/>
      <c r="BN57" s="60"/>
      <c r="BO57" s="60"/>
      <c r="BP57" s="649" t="s">
        <v>406</v>
      </c>
      <c r="BQ57" s="650"/>
      <c r="BR57" s="650"/>
      <c r="BS57" s="272">
        <f>BS50-BS52-BS53</f>
        <v>0</v>
      </c>
      <c r="BT57" s="60"/>
      <c r="BU57" s="60"/>
      <c r="BV57" s="76"/>
      <c r="BW57" s="76"/>
      <c r="BX57" s="76"/>
      <c r="BY57" s="76"/>
      <c r="BZ57" s="76"/>
      <c r="CA57" s="76"/>
      <c r="CB57" s="76"/>
      <c r="CC57" s="76"/>
      <c r="CD57" s="76"/>
      <c r="CE57" s="76"/>
      <c r="CF57" s="76"/>
      <c r="CG57" s="76"/>
      <c r="CH57" s="76"/>
      <c r="CI57" s="76"/>
      <c r="CJ57" s="76"/>
      <c r="CK57" s="76"/>
      <c r="GO57" s="78"/>
      <c r="GP57" s="78"/>
      <c r="GQ57" s="78"/>
      <c r="GR57" s="78"/>
      <c r="GS57" s="78"/>
      <c r="GT57" s="78"/>
      <c r="GU57" s="78"/>
      <c r="GV57" s="78"/>
    </row>
    <row r="58" spans="1:204" s="77" customFormat="1" ht="15" customHeight="1" x14ac:dyDescent="0.25">
      <c r="A58" s="58"/>
      <c r="B58" s="418" t="s">
        <v>331</v>
      </c>
      <c r="C58" s="419"/>
      <c r="D58" s="419"/>
      <c r="E58" s="419"/>
      <c r="F58" s="419"/>
      <c r="G58" s="419"/>
      <c r="H58" s="419"/>
      <c r="I58" s="420"/>
      <c r="J58" s="421"/>
      <c r="K58" s="422"/>
      <c r="L58" s="423"/>
      <c r="M58" s="58"/>
      <c r="N58" s="71"/>
      <c r="O58" s="447" t="s">
        <v>307</v>
      </c>
      <c r="P58" s="448"/>
      <c r="Q58" s="448"/>
      <c r="R58" s="448"/>
      <c r="S58" s="448"/>
      <c r="T58" s="448"/>
      <c r="U58" s="448"/>
      <c r="V58" s="448"/>
      <c r="W58" s="449"/>
      <c r="X58" s="450"/>
      <c r="Y58" s="451"/>
      <c r="Z58" s="452"/>
      <c r="AA58" s="71"/>
      <c r="AB58" s="108"/>
      <c r="AC58" s="61"/>
      <c r="AD58" s="60"/>
      <c r="AE58" s="60"/>
      <c r="AF58" s="60"/>
      <c r="AG58" s="60"/>
      <c r="AH58" s="60"/>
      <c r="AI58" s="60"/>
      <c r="AJ58" s="60"/>
      <c r="AK58" s="60"/>
      <c r="AL58" s="60"/>
      <c r="AM58" s="60"/>
      <c r="AN58" s="60"/>
      <c r="AO58" s="60"/>
      <c r="AP58" s="60"/>
      <c r="AQ58" s="60"/>
      <c r="AR58" s="60"/>
      <c r="AS58" s="60"/>
      <c r="AT58" s="60"/>
      <c r="AU58" s="60"/>
      <c r="AV58" s="60"/>
      <c r="AW58" s="60"/>
      <c r="AX58" s="60"/>
      <c r="AY58" s="60" t="s">
        <v>103</v>
      </c>
      <c r="AZ58" s="60"/>
      <c r="BA58" s="60"/>
      <c r="BB58" s="60"/>
      <c r="BC58" s="60"/>
      <c r="BD58" s="60"/>
      <c r="BE58" s="60"/>
      <c r="BF58" s="60"/>
      <c r="BG58" s="60"/>
      <c r="BH58" s="60"/>
      <c r="BI58" s="60"/>
      <c r="BJ58" s="60"/>
      <c r="BK58" s="60"/>
      <c r="BL58" s="60"/>
      <c r="BM58" s="60"/>
      <c r="BN58" s="60"/>
      <c r="BO58" s="60"/>
      <c r="BP58" s="60"/>
      <c r="BQ58" s="60"/>
      <c r="BR58" s="60"/>
      <c r="BS58" s="60"/>
      <c r="BT58" s="60"/>
      <c r="BU58" s="60"/>
      <c r="BV58" s="76"/>
      <c r="BW58" s="76"/>
      <c r="BX58" s="76"/>
      <c r="BY58" s="76"/>
      <c r="BZ58" s="76"/>
      <c r="CA58" s="76"/>
      <c r="CB58" s="76"/>
      <c r="CC58" s="76"/>
      <c r="CD58" s="76"/>
      <c r="CE58" s="76"/>
      <c r="CF58" s="76"/>
      <c r="CG58" s="76"/>
      <c r="CH58" s="76"/>
      <c r="CI58" s="76"/>
      <c r="CJ58" s="76"/>
      <c r="CK58" s="76"/>
      <c r="GO58" s="78"/>
      <c r="GP58" s="78"/>
      <c r="GQ58" s="78"/>
      <c r="GR58" s="78"/>
      <c r="GS58" s="78"/>
      <c r="GT58" s="78"/>
      <c r="GU58" s="78"/>
      <c r="GV58" s="78"/>
    </row>
    <row r="59" spans="1:204" s="77" customFormat="1" ht="15" customHeight="1" x14ac:dyDescent="0.25">
      <c r="A59" s="58"/>
      <c r="B59" s="418" t="s">
        <v>330</v>
      </c>
      <c r="C59" s="419"/>
      <c r="D59" s="419"/>
      <c r="E59" s="419"/>
      <c r="F59" s="419"/>
      <c r="G59" s="419"/>
      <c r="H59" s="419"/>
      <c r="I59" s="420"/>
      <c r="J59" s="421"/>
      <c r="K59" s="422"/>
      <c r="L59" s="423"/>
      <c r="M59" s="58"/>
      <c r="N59" s="71"/>
      <c r="O59" s="447" t="s">
        <v>304</v>
      </c>
      <c r="P59" s="448"/>
      <c r="Q59" s="448"/>
      <c r="R59" s="448"/>
      <c r="S59" s="448"/>
      <c r="T59" s="448"/>
      <c r="U59" s="448"/>
      <c r="V59" s="448"/>
      <c r="W59" s="449"/>
      <c r="X59" s="450"/>
      <c r="Y59" s="451"/>
      <c r="Z59" s="452"/>
      <c r="AA59" s="259">
        <f>X59</f>
        <v>0</v>
      </c>
      <c r="AB59" s="108"/>
      <c r="AC59" s="61"/>
      <c r="AD59" s="60"/>
      <c r="AE59" s="60"/>
      <c r="AF59" s="60"/>
      <c r="AG59" s="60"/>
      <c r="AH59" s="60"/>
      <c r="AI59" s="60"/>
      <c r="AJ59" s="60"/>
      <c r="AK59" s="60"/>
      <c r="AL59" s="60"/>
      <c r="AM59" s="60"/>
      <c r="AN59" s="60"/>
      <c r="AO59" s="60"/>
      <c r="AP59" s="60"/>
      <c r="AQ59" s="60"/>
      <c r="AR59" s="60"/>
      <c r="AS59" s="60"/>
      <c r="AT59" s="60"/>
      <c r="AU59" s="60"/>
      <c r="AV59" s="60"/>
      <c r="AW59" s="60"/>
      <c r="AX59" s="60"/>
      <c r="AY59" s="60" t="s">
        <v>125</v>
      </c>
      <c r="AZ59" s="60"/>
      <c r="BA59" s="60"/>
      <c r="BB59" s="60"/>
      <c r="BC59" s="60"/>
      <c r="BD59" s="60"/>
      <c r="BE59" s="60"/>
      <c r="BF59" s="60"/>
      <c r="BG59" s="60"/>
      <c r="BH59" s="60"/>
      <c r="BI59" s="60"/>
      <c r="BJ59" s="60"/>
      <c r="BK59" s="60"/>
      <c r="BL59" s="60"/>
      <c r="BM59" s="60"/>
      <c r="BN59" s="60"/>
      <c r="BO59" s="60"/>
      <c r="BP59" s="648" t="s">
        <v>407</v>
      </c>
      <c r="BQ59" s="604"/>
      <c r="BR59" s="604"/>
      <c r="BS59" s="271">
        <f>'Income &amp; Exp Worksheet '!J56/12*2</f>
        <v>0</v>
      </c>
      <c r="BT59" s="60"/>
      <c r="BU59" s="76"/>
      <c r="BV59" s="76"/>
      <c r="BW59" s="76"/>
      <c r="BX59" s="76"/>
      <c r="BY59" s="76"/>
      <c r="BZ59" s="76"/>
      <c r="CA59" s="76"/>
      <c r="CB59" s="76"/>
      <c r="CC59" s="76"/>
      <c r="CD59" s="76"/>
      <c r="CE59" s="76"/>
      <c r="CF59" s="76"/>
      <c r="CG59" s="76"/>
      <c r="CH59" s="76"/>
      <c r="CI59" s="76"/>
      <c r="CJ59" s="76"/>
      <c r="CK59" s="76"/>
      <c r="GO59" s="78"/>
      <c r="GP59" s="78"/>
      <c r="GQ59" s="78"/>
      <c r="GR59" s="78"/>
      <c r="GS59" s="78"/>
      <c r="GT59" s="78"/>
      <c r="GU59" s="78"/>
      <c r="GV59" s="78"/>
    </row>
    <row r="60" spans="1:204" s="77" customFormat="1" ht="15" customHeight="1" x14ac:dyDescent="0.2">
      <c r="A60" s="58"/>
      <c r="B60" s="456" t="s">
        <v>286</v>
      </c>
      <c r="C60" s="440"/>
      <c r="D60" s="440"/>
      <c r="E60" s="440"/>
      <c r="F60" s="440"/>
      <c r="G60" s="440"/>
      <c r="H60" s="440"/>
      <c r="I60" s="440"/>
      <c r="J60" s="440"/>
      <c r="K60" s="440"/>
      <c r="L60" s="457"/>
      <c r="M60" s="58"/>
      <c r="N60" s="71"/>
      <c r="O60" s="447" t="s">
        <v>329</v>
      </c>
      <c r="P60" s="448"/>
      <c r="Q60" s="448"/>
      <c r="R60" s="448"/>
      <c r="S60" s="448"/>
      <c r="T60" s="448"/>
      <c r="U60" s="448"/>
      <c r="V60" s="448"/>
      <c r="W60" s="449"/>
      <c r="X60" s="450"/>
      <c r="Y60" s="451"/>
      <c r="Z60" s="452"/>
      <c r="AA60" s="259">
        <f>X60*-1</f>
        <v>0</v>
      </c>
      <c r="AB60" s="108"/>
      <c r="AC60" s="148"/>
      <c r="AD60" s="148"/>
      <c r="AE60" s="60"/>
      <c r="AF60" s="60"/>
      <c r="AG60" s="60"/>
      <c r="AH60" s="60"/>
      <c r="AI60" s="60"/>
      <c r="AJ60" s="60"/>
      <c r="AK60" s="60"/>
      <c r="AL60" s="60"/>
      <c r="AM60" s="60"/>
      <c r="AN60" s="60"/>
      <c r="AO60" s="60"/>
      <c r="AP60" s="60"/>
      <c r="AQ60" s="60"/>
      <c r="AR60" s="60"/>
      <c r="AS60" s="60"/>
      <c r="AT60" s="60"/>
      <c r="AU60" s="60"/>
      <c r="AV60" s="60"/>
      <c r="AW60" s="60"/>
      <c r="AX60" s="60"/>
      <c r="AY60" s="60" t="s">
        <v>126</v>
      </c>
      <c r="AZ60" s="60"/>
      <c r="BA60" s="60"/>
      <c r="BB60" s="60"/>
      <c r="BC60" s="60"/>
      <c r="BD60" s="60"/>
      <c r="BE60" s="60"/>
      <c r="BF60" s="60"/>
      <c r="BG60" s="60"/>
      <c r="BH60" s="60"/>
      <c r="BI60" s="60"/>
      <c r="BJ60" s="60"/>
      <c r="BK60" s="60"/>
      <c r="BL60" s="60"/>
      <c r="BM60" s="60"/>
      <c r="BN60" s="60"/>
      <c r="BO60" s="60"/>
      <c r="BP60" s="60"/>
      <c r="BQ60" s="60"/>
      <c r="BR60" s="60"/>
      <c r="BS60" s="60"/>
      <c r="BT60" s="60"/>
      <c r="BU60" s="76"/>
      <c r="BV60" s="76"/>
      <c r="BW60" s="76"/>
      <c r="BX60" s="76"/>
      <c r="BY60" s="76"/>
      <c r="BZ60" s="76"/>
      <c r="CA60" s="76"/>
      <c r="CB60" s="76"/>
      <c r="CC60" s="76"/>
      <c r="CD60" s="76"/>
      <c r="CE60" s="76"/>
      <c r="CF60" s="76"/>
      <c r="CG60" s="76"/>
      <c r="CH60" s="76"/>
      <c r="CI60" s="76"/>
      <c r="CJ60" s="76"/>
      <c r="CK60" s="76"/>
      <c r="GO60" s="78"/>
      <c r="GP60" s="78"/>
      <c r="GQ60" s="78"/>
      <c r="GR60" s="78"/>
      <c r="GS60" s="78"/>
      <c r="GT60" s="78"/>
      <c r="GU60" s="78"/>
      <c r="GV60" s="78"/>
    </row>
    <row r="61" spans="1:204" s="77" customFormat="1" ht="15" customHeight="1" x14ac:dyDescent="0.25">
      <c r="A61" s="58"/>
      <c r="B61" s="415" t="s">
        <v>264</v>
      </c>
      <c r="C61" s="416"/>
      <c r="D61" s="416"/>
      <c r="E61" s="416"/>
      <c r="F61" s="416"/>
      <c r="G61" s="416"/>
      <c r="H61" s="416"/>
      <c r="I61" s="417"/>
      <c r="J61" s="430"/>
      <c r="K61" s="431"/>
      <c r="L61" s="432"/>
      <c r="M61" s="58"/>
      <c r="N61" s="71" t="s">
        <v>154</v>
      </c>
      <c r="O61" s="447" t="s">
        <v>279</v>
      </c>
      <c r="P61" s="448"/>
      <c r="Q61" s="448"/>
      <c r="R61" s="448"/>
      <c r="S61" s="448"/>
      <c r="T61" s="448"/>
      <c r="U61" s="448"/>
      <c r="V61" s="448"/>
      <c r="W61" s="449"/>
      <c r="X61" s="450"/>
      <c r="Y61" s="451"/>
      <c r="Z61" s="452"/>
      <c r="AA61" s="58" t="s">
        <v>44</v>
      </c>
      <c r="AB61" s="69"/>
      <c r="AC61" s="149">
        <f>X61</f>
        <v>0</v>
      </c>
      <c r="AD61" s="148"/>
      <c r="AE61" s="76">
        <v>0</v>
      </c>
      <c r="AF61" s="76"/>
      <c r="AG61" s="60"/>
      <c r="AH61" s="60"/>
      <c r="AI61" s="60"/>
      <c r="AJ61" s="60"/>
      <c r="AK61" s="60"/>
      <c r="AL61" s="60"/>
      <c r="AM61" s="60"/>
      <c r="AN61" s="60"/>
      <c r="AO61" s="60"/>
      <c r="AP61" s="60"/>
      <c r="AQ61" s="60"/>
      <c r="AR61" s="60"/>
      <c r="AS61" s="60"/>
      <c r="AT61" s="60"/>
      <c r="AU61" s="60"/>
      <c r="AV61" s="60"/>
      <c r="AW61" s="60"/>
      <c r="AX61" s="60"/>
      <c r="AY61" s="60" t="s">
        <v>295</v>
      </c>
      <c r="AZ61" s="60"/>
      <c r="BA61" s="60"/>
      <c r="BB61" s="60"/>
      <c r="BC61" s="60"/>
      <c r="BD61" s="60"/>
      <c r="BE61" s="60"/>
      <c r="BF61" s="60"/>
      <c r="BG61" s="60"/>
      <c r="BH61" s="60"/>
      <c r="BI61" s="60"/>
      <c r="BJ61" s="60"/>
      <c r="BK61" s="60"/>
      <c r="BL61" s="60"/>
      <c r="BM61" s="60"/>
      <c r="BN61" s="60"/>
      <c r="BO61" s="60"/>
      <c r="BP61" s="648" t="s">
        <v>410</v>
      </c>
      <c r="BQ61" s="604"/>
      <c r="BR61" s="604"/>
      <c r="BS61" s="271">
        <v>0</v>
      </c>
      <c r="BT61" s="60"/>
      <c r="BU61" s="76"/>
      <c r="BV61" s="76"/>
      <c r="BW61" s="76"/>
      <c r="BX61" s="76"/>
      <c r="BY61" s="76"/>
      <c r="BZ61" s="76"/>
      <c r="CA61" s="76"/>
      <c r="CB61" s="76"/>
      <c r="CC61" s="76"/>
      <c r="CD61" s="76"/>
      <c r="CE61" s="76"/>
      <c r="CF61" s="76"/>
      <c r="CG61" s="76"/>
      <c r="CH61" s="76"/>
      <c r="CI61" s="76"/>
      <c r="CJ61" s="76"/>
      <c r="CK61" s="76"/>
      <c r="GO61" s="78"/>
      <c r="GP61" s="78"/>
      <c r="GQ61" s="78"/>
      <c r="GR61" s="78"/>
      <c r="GS61" s="78"/>
      <c r="GT61" s="78"/>
      <c r="GU61" s="78"/>
      <c r="GV61" s="78"/>
    </row>
    <row r="62" spans="1:204" s="77" customFormat="1" ht="15" customHeight="1" x14ac:dyDescent="0.2">
      <c r="A62" s="58"/>
      <c r="B62" s="415" t="s">
        <v>287</v>
      </c>
      <c r="C62" s="416"/>
      <c r="D62" s="416"/>
      <c r="E62" s="416"/>
      <c r="F62" s="416"/>
      <c r="G62" s="416"/>
      <c r="H62" s="416"/>
      <c r="I62" s="417"/>
      <c r="J62" s="430"/>
      <c r="K62" s="472"/>
      <c r="L62" s="473"/>
      <c r="M62" s="58"/>
      <c r="N62" s="71"/>
      <c r="O62" s="447" t="s">
        <v>335</v>
      </c>
      <c r="P62" s="448"/>
      <c r="Q62" s="448"/>
      <c r="R62" s="448"/>
      <c r="S62" s="448"/>
      <c r="T62" s="448"/>
      <c r="U62" s="448"/>
      <c r="V62" s="448"/>
      <c r="W62" s="449"/>
      <c r="X62" s="450"/>
      <c r="Y62" s="451"/>
      <c r="Z62" s="452"/>
      <c r="AA62" s="260">
        <f>X62</f>
        <v>0</v>
      </c>
      <c r="AB62" s="209"/>
      <c r="AC62" s="148"/>
      <c r="AD62" s="149"/>
      <c r="AE62" s="147">
        <f>X61*V62</f>
        <v>0</v>
      </c>
      <c r="AF62" s="76"/>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76"/>
      <c r="BV62" s="76"/>
      <c r="BW62" s="76"/>
      <c r="BX62" s="76"/>
      <c r="BY62" s="76"/>
      <c r="BZ62" s="76"/>
      <c r="CA62" s="76"/>
      <c r="CB62" s="76"/>
      <c r="CC62" s="76"/>
      <c r="CD62" s="76"/>
      <c r="CE62" s="76"/>
      <c r="CF62" s="76"/>
      <c r="CG62" s="76"/>
      <c r="CH62" s="76"/>
      <c r="CI62" s="76"/>
      <c r="CJ62" s="76"/>
      <c r="CK62" s="76"/>
      <c r="GO62" s="78"/>
      <c r="GP62" s="78"/>
      <c r="GQ62" s="78"/>
      <c r="GR62" s="78"/>
      <c r="GS62" s="78"/>
      <c r="GT62" s="78"/>
      <c r="GU62" s="78"/>
      <c r="GV62" s="78"/>
    </row>
    <row r="63" spans="1:204" s="77" customFormat="1" ht="15" customHeight="1" thickBot="1" x14ac:dyDescent="0.3">
      <c r="A63" s="58"/>
      <c r="B63" s="474" t="s">
        <v>296</v>
      </c>
      <c r="C63" s="475"/>
      <c r="D63" s="475"/>
      <c r="E63" s="475"/>
      <c r="F63" s="475"/>
      <c r="G63" s="475"/>
      <c r="H63" s="475"/>
      <c r="I63" s="476"/>
      <c r="J63" s="477">
        <f>'Income &amp; Exp Worksheet '!X48</f>
        <v>0</v>
      </c>
      <c r="K63" s="478"/>
      <c r="L63" s="479"/>
      <c r="M63" s="133"/>
      <c r="N63" s="210"/>
      <c r="O63" s="483" t="s">
        <v>336</v>
      </c>
      <c r="P63" s="484"/>
      <c r="Q63" s="484"/>
      <c r="R63" s="484"/>
      <c r="S63" s="484"/>
      <c r="T63" s="484"/>
      <c r="U63" s="484"/>
      <c r="V63" s="484"/>
      <c r="W63" s="485"/>
      <c r="X63" s="480"/>
      <c r="Y63" s="481"/>
      <c r="Z63" s="482"/>
      <c r="AA63" s="261">
        <f>X63*-1</f>
        <v>0</v>
      </c>
      <c r="AB63" s="211"/>
      <c r="AC63" s="148"/>
      <c r="AD63" s="149">
        <f>X61*0.8</f>
        <v>0</v>
      </c>
      <c r="AE63" s="147" t="e">
        <f>(AD63+#REF!-#REF!)*V63</f>
        <v>#REF!</v>
      </c>
      <c r="AF63" s="76"/>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51" t="s">
        <v>408</v>
      </c>
      <c r="BQ63" s="652"/>
      <c r="BR63" s="653"/>
      <c r="BS63" s="273">
        <f>BS57-BS59-BS61</f>
        <v>0</v>
      </c>
      <c r="BT63" s="60"/>
      <c r="BU63" s="76"/>
      <c r="BV63" s="76"/>
      <c r="BW63" s="76"/>
      <c r="BX63" s="76"/>
      <c r="BY63" s="76"/>
      <c r="BZ63" s="76"/>
      <c r="CA63" s="76"/>
      <c r="CB63" s="76"/>
      <c r="CC63" s="76"/>
      <c r="CD63" s="76"/>
      <c r="CE63" s="76"/>
      <c r="CF63" s="76"/>
      <c r="CG63" s="76"/>
      <c r="CH63" s="76"/>
      <c r="CI63" s="76"/>
      <c r="CJ63" s="76"/>
      <c r="CK63" s="76"/>
      <c r="GO63" s="78"/>
      <c r="GP63" s="78"/>
      <c r="GQ63" s="78"/>
      <c r="GR63" s="78"/>
      <c r="GS63" s="78"/>
      <c r="GT63" s="78"/>
      <c r="GU63" s="78"/>
      <c r="GV63" s="78"/>
    </row>
    <row r="64" spans="1:204" s="77" customFormat="1" ht="13.5" thickTop="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76"/>
      <c r="BV64" s="76"/>
      <c r="BW64" s="76"/>
      <c r="BX64" s="76"/>
      <c r="BY64" s="76"/>
      <c r="BZ64" s="76"/>
      <c r="CA64" s="76"/>
      <c r="CB64" s="76"/>
      <c r="CC64" s="76"/>
      <c r="CD64" s="76"/>
      <c r="CE64" s="76"/>
      <c r="CF64" s="76"/>
      <c r="CG64" s="76"/>
      <c r="CH64" s="76"/>
      <c r="CI64" s="76"/>
      <c r="CJ64" s="76"/>
      <c r="CK64" s="76"/>
      <c r="GO64" s="78"/>
      <c r="GP64" s="78"/>
      <c r="GQ64" s="78"/>
      <c r="GR64" s="78"/>
      <c r="GS64" s="78"/>
      <c r="GT64" s="78"/>
      <c r="GU64" s="78"/>
      <c r="GV64" s="78"/>
    </row>
    <row r="65" spans="1:204" s="77" customForma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76"/>
      <c r="BV65" s="76"/>
      <c r="BW65" s="76"/>
      <c r="BX65" s="76"/>
      <c r="BY65" s="76"/>
      <c r="BZ65" s="76"/>
      <c r="CA65" s="76"/>
      <c r="CB65" s="76"/>
      <c r="CC65" s="76"/>
      <c r="CD65" s="76"/>
      <c r="CE65" s="76"/>
      <c r="CF65" s="76"/>
      <c r="CG65" s="76"/>
      <c r="CH65" s="76"/>
      <c r="CI65" s="76"/>
      <c r="CJ65" s="76"/>
      <c r="CK65" s="76"/>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GO65" s="78"/>
      <c r="GP65" s="78"/>
      <c r="GQ65" s="78"/>
      <c r="GR65" s="78"/>
      <c r="GS65" s="78"/>
      <c r="GT65" s="78"/>
      <c r="GU65" s="78"/>
      <c r="GV65" s="78"/>
    </row>
    <row r="66" spans="1:204" s="77" customFormat="1"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76"/>
      <c r="BV66" s="76"/>
      <c r="BW66" s="76"/>
      <c r="BX66" s="76"/>
      <c r="BY66" s="76"/>
      <c r="BZ66" s="76"/>
      <c r="CA66" s="76"/>
      <c r="CB66" s="76"/>
      <c r="CC66" s="76"/>
      <c r="CD66" s="76"/>
      <c r="CE66" s="76"/>
      <c r="CF66" s="76"/>
      <c r="CG66" s="76"/>
      <c r="CH66" s="76"/>
      <c r="CI66" s="76"/>
      <c r="CJ66" s="76"/>
      <c r="CK66" s="76"/>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GO66" s="78"/>
      <c r="GP66" s="78"/>
      <c r="GQ66" s="78"/>
      <c r="GR66" s="78"/>
      <c r="GS66" s="78"/>
      <c r="GT66" s="78"/>
      <c r="GU66" s="78"/>
      <c r="GV66" s="78"/>
    </row>
    <row r="67" spans="1:204" s="77" customFormat="1"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76"/>
      <c r="BV67" s="76"/>
      <c r="BW67" s="76"/>
      <c r="BX67" s="76"/>
      <c r="BY67" s="76"/>
      <c r="BZ67" s="76"/>
      <c r="CA67" s="76"/>
      <c r="CB67" s="76"/>
      <c r="CC67" s="76"/>
      <c r="CD67" s="76"/>
      <c r="CE67" s="76"/>
      <c r="CF67" s="76"/>
      <c r="CG67" s="76"/>
      <c r="CH67" s="76"/>
      <c r="CI67" s="76"/>
      <c r="CJ67" s="76"/>
      <c r="CK67" s="76"/>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GO67" s="78"/>
      <c r="GP67" s="78"/>
      <c r="GQ67" s="78"/>
      <c r="GR67" s="78"/>
      <c r="GS67" s="78"/>
      <c r="GT67" s="78"/>
      <c r="GU67" s="78"/>
      <c r="GV67" s="78"/>
    </row>
    <row r="68" spans="1:204" s="77" customFormat="1"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76"/>
      <c r="BV68" s="76"/>
      <c r="BW68" s="76"/>
      <c r="BX68" s="76"/>
      <c r="BY68" s="76"/>
      <c r="BZ68" s="76"/>
      <c r="CA68" s="76"/>
      <c r="CB68" s="76"/>
      <c r="CC68" s="76"/>
      <c r="CD68" s="76"/>
      <c r="CE68" s="76"/>
      <c r="CF68" s="76"/>
      <c r="CG68" s="76"/>
      <c r="CH68" s="76"/>
      <c r="CI68" s="76"/>
      <c r="CJ68" s="76"/>
      <c r="CK68" s="76"/>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GO68" s="78"/>
      <c r="GP68" s="78"/>
      <c r="GQ68" s="78"/>
      <c r="GR68" s="78"/>
      <c r="GS68" s="78"/>
      <c r="GT68" s="78"/>
      <c r="GU68" s="78"/>
      <c r="GV68" s="78"/>
    </row>
    <row r="69" spans="1:204" s="77" customFormat="1"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76"/>
      <c r="BV69" s="76"/>
      <c r="BW69" s="76"/>
      <c r="BX69" s="76"/>
      <c r="BY69" s="76"/>
      <c r="BZ69" s="76"/>
      <c r="CA69" s="76"/>
      <c r="CB69" s="76"/>
      <c r="CC69" s="76"/>
      <c r="CD69" s="76"/>
      <c r="CE69" s="76"/>
      <c r="CF69" s="76"/>
      <c r="CG69" s="76"/>
      <c r="CH69" s="76"/>
      <c r="CI69" s="76"/>
      <c r="CJ69" s="76"/>
      <c r="CK69" s="76"/>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GO69" s="78"/>
      <c r="GP69" s="78"/>
      <c r="GQ69" s="78"/>
      <c r="GR69" s="78"/>
      <c r="GS69" s="78"/>
      <c r="GT69" s="78"/>
      <c r="GU69" s="78"/>
      <c r="GV69" s="78"/>
    </row>
    <row r="70" spans="1:204" s="77" customFormat="1"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76"/>
      <c r="BV70" s="76"/>
      <c r="BW70" s="76"/>
      <c r="BX70" s="76"/>
      <c r="BY70" s="76"/>
      <c r="BZ70" s="76"/>
      <c r="CA70" s="76"/>
      <c r="CB70" s="76"/>
      <c r="CC70" s="76"/>
      <c r="CD70" s="76"/>
      <c r="CE70" s="76"/>
      <c r="CF70" s="76"/>
      <c r="CG70" s="76"/>
      <c r="CH70" s="76"/>
      <c r="CI70" s="76"/>
      <c r="CJ70" s="76"/>
      <c r="CK70" s="76"/>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GO70" s="78"/>
      <c r="GP70" s="78"/>
      <c r="GQ70" s="78"/>
      <c r="GR70" s="78"/>
      <c r="GS70" s="78"/>
      <c r="GT70" s="78"/>
      <c r="GU70" s="78"/>
      <c r="GV70" s="78"/>
    </row>
    <row r="71" spans="1:204" s="77" customFormat="1"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76"/>
      <c r="BV71" s="76"/>
      <c r="BW71" s="76"/>
      <c r="BX71" s="76"/>
      <c r="BY71" s="76"/>
      <c r="BZ71" s="76"/>
      <c r="CA71" s="76"/>
      <c r="CB71" s="76"/>
      <c r="CC71" s="76"/>
      <c r="CD71" s="76"/>
      <c r="CE71" s="76"/>
      <c r="CF71" s="76"/>
      <c r="CG71" s="76"/>
      <c r="CH71" s="76"/>
      <c r="CI71" s="76"/>
      <c r="CJ71" s="76"/>
      <c r="CK71" s="76"/>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GO71" s="78"/>
      <c r="GP71" s="78"/>
      <c r="GQ71" s="78"/>
      <c r="GR71" s="78"/>
      <c r="GS71" s="78"/>
      <c r="GT71" s="78"/>
      <c r="GU71" s="78"/>
      <c r="GV71" s="78"/>
    </row>
    <row r="72" spans="1:204" s="77" customFormat="1"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t="s">
        <v>249</v>
      </c>
      <c r="AZ72" s="60"/>
      <c r="BA72" s="60"/>
      <c r="BB72" s="60"/>
      <c r="BC72" s="60"/>
      <c r="BD72" s="60"/>
      <c r="BE72" s="60"/>
      <c r="BF72" s="60"/>
      <c r="BG72" s="60"/>
      <c r="BH72" s="60"/>
      <c r="BI72" s="60"/>
      <c r="BJ72" s="60"/>
      <c r="BK72" s="60"/>
      <c r="BL72" s="60"/>
      <c r="BM72" s="60"/>
      <c r="BN72" s="60"/>
      <c r="BO72" s="60"/>
      <c r="BP72" s="60"/>
      <c r="BQ72" s="60"/>
      <c r="BR72" s="60"/>
      <c r="BS72" s="60"/>
      <c r="BT72" s="60"/>
      <c r="BU72" s="76"/>
      <c r="BV72" s="76"/>
      <c r="BW72" s="76"/>
      <c r="BX72" s="76"/>
      <c r="BY72" s="76"/>
      <c r="BZ72" s="76"/>
      <c r="CA72" s="76"/>
      <c r="CB72" s="76"/>
      <c r="CC72" s="76"/>
      <c r="CD72" s="76"/>
      <c r="CE72" s="76"/>
      <c r="CF72" s="76"/>
      <c r="CG72" s="76"/>
      <c r="CH72" s="76"/>
      <c r="CI72" s="76"/>
      <c r="CJ72" s="76"/>
      <c r="CK72" s="76"/>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GO72" s="78"/>
      <c r="GP72" s="78"/>
      <c r="GQ72" s="78"/>
      <c r="GR72" s="78"/>
      <c r="GS72" s="78"/>
      <c r="GT72" s="78"/>
      <c r="GU72" s="78"/>
      <c r="GV72" s="78"/>
    </row>
    <row r="73" spans="1:204" s="77" customFormat="1"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t="s">
        <v>245</v>
      </c>
      <c r="AZ73" s="60"/>
      <c r="BA73" s="60"/>
      <c r="BB73" s="60"/>
      <c r="BC73" s="60"/>
      <c r="BD73" s="60"/>
      <c r="BE73" s="60"/>
      <c r="BF73" s="60"/>
      <c r="BG73" s="60"/>
      <c r="BH73" s="60"/>
      <c r="BI73" s="60"/>
      <c r="BJ73" s="60"/>
      <c r="BK73" s="60"/>
      <c r="BL73" s="60"/>
      <c r="BM73" s="60"/>
      <c r="BN73" s="60"/>
      <c r="BO73" s="60"/>
      <c r="BP73" s="60"/>
      <c r="BQ73" s="60"/>
      <c r="BR73" s="60"/>
      <c r="BS73" s="60"/>
      <c r="BT73" s="60"/>
      <c r="BU73" s="76"/>
      <c r="BV73" s="76"/>
      <c r="BW73" s="76"/>
      <c r="BX73" s="76"/>
      <c r="BY73" s="76"/>
      <c r="BZ73" s="76"/>
      <c r="CA73" s="76"/>
      <c r="CB73" s="76"/>
      <c r="CC73" s="76"/>
      <c r="CD73" s="76"/>
      <c r="CE73" s="76"/>
      <c r="CF73" s="76"/>
      <c r="CG73" s="76"/>
      <c r="CH73" s="76"/>
      <c r="CI73" s="76"/>
      <c r="CJ73" s="76"/>
      <c r="CK73" s="76"/>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GO73" s="78"/>
      <c r="GP73" s="78"/>
      <c r="GQ73" s="78"/>
      <c r="GR73" s="78"/>
      <c r="GS73" s="78"/>
      <c r="GT73" s="78"/>
      <c r="GU73" s="78"/>
      <c r="GV73" s="78"/>
    </row>
    <row r="74" spans="1:204" s="77" customForma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t="s">
        <v>246</v>
      </c>
      <c r="AZ74" s="60"/>
      <c r="BA74" s="60"/>
      <c r="BB74" s="60"/>
      <c r="BC74" s="60"/>
      <c r="BD74" s="60"/>
      <c r="BE74" s="60"/>
      <c r="BF74" s="60"/>
      <c r="BG74" s="60"/>
      <c r="BH74" s="60"/>
      <c r="BI74" s="60"/>
      <c r="BJ74" s="60"/>
      <c r="BK74" s="60"/>
      <c r="BL74" s="60"/>
      <c r="BM74" s="60"/>
      <c r="BN74" s="60"/>
      <c r="BO74" s="60"/>
      <c r="BP74" s="60"/>
      <c r="BQ74" s="60"/>
      <c r="BR74" s="60"/>
      <c r="BS74" s="60"/>
      <c r="BT74" s="60"/>
      <c r="BU74" s="76"/>
      <c r="BV74" s="76"/>
      <c r="BW74" s="76"/>
      <c r="BX74" s="76"/>
      <c r="BY74" s="76"/>
      <c r="BZ74" s="76"/>
      <c r="CA74" s="76"/>
      <c r="CB74" s="76"/>
      <c r="CC74" s="76"/>
      <c r="CD74" s="76"/>
      <c r="CE74" s="76"/>
      <c r="CF74" s="76"/>
      <c r="CG74" s="76"/>
      <c r="CH74" s="76"/>
      <c r="CI74" s="76"/>
      <c r="CJ74" s="76"/>
      <c r="CK74" s="76"/>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GO74" s="78"/>
      <c r="GP74" s="78"/>
      <c r="GQ74" s="78"/>
      <c r="GR74" s="78"/>
      <c r="GS74" s="78"/>
      <c r="GT74" s="78"/>
      <c r="GU74" s="78"/>
      <c r="GV74" s="78"/>
    </row>
    <row r="75" spans="1:204" s="77" customFormat="1"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t="s">
        <v>247</v>
      </c>
      <c r="AZ75" s="60"/>
      <c r="BA75" s="60"/>
      <c r="BB75" s="60"/>
      <c r="BC75" s="60"/>
      <c r="BD75" s="60"/>
      <c r="BE75" s="60"/>
      <c r="BF75" s="60"/>
      <c r="BG75" s="60"/>
      <c r="BH75" s="60"/>
      <c r="BI75" s="60"/>
      <c r="BJ75" s="60"/>
      <c r="BK75" s="60"/>
      <c r="BL75" s="60"/>
      <c r="BM75" s="60"/>
      <c r="BN75" s="60"/>
      <c r="BO75" s="60"/>
      <c r="BP75" s="60"/>
      <c r="BQ75" s="60"/>
      <c r="BR75" s="60"/>
      <c r="BS75" s="60"/>
      <c r="BT75" s="60"/>
      <c r="BU75" s="76"/>
      <c r="BV75" s="76"/>
      <c r="BW75" s="76"/>
      <c r="BX75" s="76"/>
      <c r="BY75" s="76"/>
      <c r="BZ75" s="76"/>
      <c r="CA75" s="76"/>
      <c r="CB75" s="76"/>
      <c r="CC75" s="76"/>
      <c r="CD75" s="76"/>
      <c r="CE75" s="76"/>
      <c r="CF75" s="76"/>
      <c r="CG75" s="76"/>
      <c r="CH75" s="76"/>
      <c r="CI75" s="76"/>
      <c r="CJ75" s="76"/>
      <c r="CK75" s="76"/>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GO75" s="78"/>
      <c r="GP75" s="78"/>
      <c r="GQ75" s="78"/>
      <c r="GR75" s="78"/>
      <c r="GS75" s="78"/>
      <c r="GT75" s="78"/>
      <c r="GU75" s="78"/>
      <c r="GV75" s="78"/>
    </row>
    <row r="76" spans="1:204" s="77" customFormat="1"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t="s">
        <v>248</v>
      </c>
      <c r="AZ76" s="60"/>
      <c r="BA76" s="60"/>
      <c r="BB76" s="60"/>
      <c r="BC76" s="60"/>
      <c r="BD76" s="60"/>
      <c r="BE76" s="60"/>
      <c r="BF76" s="60"/>
      <c r="BG76" s="60"/>
      <c r="BH76" s="60"/>
      <c r="BI76" s="60"/>
      <c r="BJ76" s="60"/>
      <c r="BK76" s="60"/>
      <c r="BL76" s="60"/>
      <c r="BM76" s="60"/>
      <c r="BN76" s="60"/>
      <c r="BO76" s="60"/>
      <c r="BP76" s="60"/>
      <c r="BQ76" s="60"/>
      <c r="BR76" s="60"/>
      <c r="BS76" s="60"/>
      <c r="BT76" s="60"/>
      <c r="BU76" s="76"/>
      <c r="BV76" s="76"/>
      <c r="BW76" s="76"/>
      <c r="BX76" s="76"/>
      <c r="BY76" s="76"/>
      <c r="BZ76" s="76"/>
      <c r="CA76" s="76"/>
      <c r="CB76" s="76"/>
      <c r="CC76" s="76"/>
      <c r="CD76" s="76"/>
      <c r="CE76" s="76"/>
      <c r="CF76" s="76"/>
      <c r="CG76" s="76"/>
      <c r="CH76" s="76"/>
      <c r="CI76" s="76"/>
      <c r="CJ76" s="76"/>
      <c r="CK76" s="76"/>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GO76" s="78"/>
      <c r="GP76" s="78"/>
      <c r="GQ76" s="78"/>
      <c r="GR76" s="78"/>
      <c r="GS76" s="78"/>
      <c r="GT76" s="78"/>
      <c r="GU76" s="78"/>
      <c r="GV76" s="78"/>
    </row>
    <row r="77" spans="1:204" s="77" customForma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76"/>
      <c r="BV77" s="76"/>
      <c r="BW77" s="76"/>
      <c r="BX77" s="76"/>
      <c r="BY77" s="76"/>
      <c r="BZ77" s="76"/>
      <c r="CA77" s="76"/>
      <c r="CB77" s="76"/>
      <c r="CC77" s="76"/>
      <c r="CD77" s="76"/>
      <c r="CE77" s="76"/>
      <c r="CF77" s="76"/>
      <c r="CG77" s="76"/>
      <c r="CH77" s="76"/>
      <c r="CI77" s="76"/>
      <c r="CJ77" s="76"/>
      <c r="CK77" s="76"/>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GO77" s="78"/>
      <c r="GP77" s="78"/>
      <c r="GQ77" s="78"/>
      <c r="GR77" s="78"/>
      <c r="GS77" s="78"/>
      <c r="GT77" s="78"/>
      <c r="GU77" s="78"/>
      <c r="GV77" s="78"/>
    </row>
    <row r="78" spans="1:204" s="77" customFormat="1"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76"/>
      <c r="BV78" s="76"/>
      <c r="BW78" s="76"/>
      <c r="BX78" s="76"/>
      <c r="BY78" s="76"/>
      <c r="BZ78" s="76"/>
      <c r="CA78" s="76"/>
      <c r="CB78" s="76"/>
      <c r="CC78" s="76"/>
      <c r="CD78" s="76"/>
      <c r="CE78" s="76"/>
      <c r="CF78" s="76"/>
      <c r="CG78" s="76"/>
      <c r="CH78" s="76"/>
      <c r="CI78" s="76"/>
      <c r="CJ78" s="76"/>
      <c r="CK78" s="76"/>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GO78" s="78"/>
      <c r="GP78" s="78"/>
      <c r="GQ78" s="78"/>
      <c r="GR78" s="78"/>
      <c r="GS78" s="78"/>
      <c r="GT78" s="78"/>
      <c r="GU78" s="78"/>
      <c r="GV78" s="78"/>
    </row>
    <row r="79" spans="1:204" s="77" customFormat="1"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76"/>
      <c r="BV79" s="76"/>
      <c r="BW79" s="76"/>
      <c r="BX79" s="76"/>
      <c r="BY79" s="76"/>
      <c r="BZ79" s="76"/>
      <c r="CA79" s="76"/>
      <c r="CB79" s="76"/>
      <c r="CC79" s="76"/>
      <c r="CD79" s="76"/>
      <c r="CE79" s="76"/>
      <c r="CF79" s="76"/>
      <c r="CG79" s="76"/>
      <c r="CH79" s="76"/>
      <c r="CI79" s="76"/>
      <c r="CJ79" s="76"/>
      <c r="CK79" s="76"/>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GO79" s="78"/>
      <c r="GP79" s="78"/>
      <c r="GQ79" s="78"/>
      <c r="GR79" s="78"/>
      <c r="GS79" s="78"/>
      <c r="GT79" s="78"/>
      <c r="GU79" s="78"/>
      <c r="GV79" s="78"/>
    </row>
    <row r="80" spans="1:204" s="77" customForma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76"/>
      <c r="BV80" s="76"/>
      <c r="BW80" s="76"/>
      <c r="BX80" s="76"/>
      <c r="BY80" s="76"/>
      <c r="BZ80" s="76"/>
      <c r="CA80" s="76"/>
      <c r="CB80" s="76"/>
      <c r="CC80" s="76"/>
      <c r="CD80" s="76"/>
      <c r="CE80" s="76"/>
      <c r="CF80" s="76"/>
      <c r="CG80" s="76"/>
      <c r="CH80" s="76"/>
      <c r="CI80" s="76"/>
      <c r="CJ80" s="76"/>
      <c r="CK80" s="76"/>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GO80" s="78"/>
      <c r="GP80" s="78"/>
      <c r="GQ80" s="78"/>
      <c r="GR80" s="78"/>
      <c r="GS80" s="78"/>
      <c r="GT80" s="78"/>
      <c r="GU80" s="78"/>
      <c r="GV80" s="78"/>
    </row>
    <row r="81" spans="1:204" s="77" customFormat="1"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76"/>
      <c r="BV81" s="76"/>
      <c r="BW81" s="76"/>
      <c r="BX81" s="76"/>
      <c r="BY81" s="76"/>
      <c r="BZ81" s="76"/>
      <c r="CA81" s="76"/>
      <c r="CB81" s="76"/>
      <c r="CC81" s="76"/>
      <c r="CD81" s="76"/>
      <c r="CE81" s="76"/>
      <c r="CF81" s="76"/>
      <c r="CG81" s="76"/>
      <c r="CH81" s="76"/>
      <c r="CI81" s="76"/>
      <c r="CJ81" s="76"/>
      <c r="CK81" s="76"/>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GO81" s="78"/>
      <c r="GP81" s="78"/>
      <c r="GQ81" s="78"/>
      <c r="GR81" s="78"/>
      <c r="GS81" s="78"/>
      <c r="GT81" s="78"/>
      <c r="GU81" s="78"/>
      <c r="GV81" s="78"/>
    </row>
    <row r="82" spans="1:204" s="77" customForma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76"/>
      <c r="BV82" s="76"/>
      <c r="BW82" s="76"/>
      <c r="BX82" s="76"/>
      <c r="BY82" s="76"/>
      <c r="BZ82" s="76"/>
      <c r="CA82" s="76"/>
      <c r="CB82" s="76"/>
      <c r="CC82" s="76"/>
      <c r="CD82" s="76"/>
      <c r="CE82" s="76"/>
      <c r="CF82" s="76"/>
      <c r="CG82" s="76"/>
      <c r="CH82" s="76"/>
      <c r="CI82" s="76"/>
      <c r="CJ82" s="76"/>
      <c r="CK82" s="76"/>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GO82" s="78"/>
      <c r="GP82" s="78"/>
      <c r="GQ82" s="78"/>
      <c r="GR82" s="78"/>
      <c r="GS82" s="78"/>
      <c r="GT82" s="78"/>
      <c r="GU82" s="78"/>
      <c r="GV82" s="78"/>
    </row>
    <row r="83" spans="1:204" s="77" customFormat="1"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76"/>
      <c r="BV83" s="76"/>
      <c r="BW83" s="76"/>
      <c r="BX83" s="76"/>
      <c r="BY83" s="76"/>
      <c r="BZ83" s="76"/>
      <c r="CA83" s="76"/>
      <c r="CB83" s="76"/>
      <c r="CC83" s="76"/>
      <c r="CD83" s="76"/>
      <c r="CE83" s="76"/>
      <c r="CF83" s="76"/>
      <c r="CG83" s="76"/>
      <c r="CH83" s="76"/>
      <c r="CI83" s="76"/>
      <c r="CJ83" s="76"/>
      <c r="CK83" s="76"/>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GO83" s="78"/>
      <c r="GP83" s="78"/>
      <c r="GQ83" s="78"/>
      <c r="GR83" s="78"/>
      <c r="GS83" s="78"/>
      <c r="GT83" s="78"/>
      <c r="GU83" s="78"/>
      <c r="GV83" s="78"/>
    </row>
    <row r="84" spans="1:204" s="77" customForma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76"/>
      <c r="BV84" s="76"/>
      <c r="BW84" s="76"/>
      <c r="BX84" s="76"/>
      <c r="BY84" s="76"/>
      <c r="BZ84" s="76"/>
      <c r="CA84" s="76"/>
      <c r="CB84" s="76"/>
      <c r="CC84" s="76"/>
      <c r="CD84" s="76"/>
      <c r="CE84" s="76"/>
      <c r="CF84" s="76"/>
      <c r="CG84" s="76"/>
      <c r="CH84" s="76"/>
      <c r="CI84" s="76"/>
      <c r="CJ84" s="76"/>
      <c r="CK84" s="76"/>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GO84" s="78"/>
      <c r="GP84" s="78"/>
      <c r="GQ84" s="78"/>
      <c r="GR84" s="78"/>
      <c r="GS84" s="78"/>
      <c r="GT84" s="78"/>
      <c r="GU84" s="78"/>
      <c r="GV84" s="78"/>
    </row>
    <row r="85" spans="1:204" s="77" customFormat="1"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76"/>
      <c r="BV85" s="76"/>
      <c r="BW85" s="76"/>
      <c r="BX85" s="76"/>
      <c r="BY85" s="76"/>
      <c r="BZ85" s="76"/>
      <c r="CA85" s="76"/>
      <c r="CB85" s="76"/>
      <c r="CC85" s="76"/>
      <c r="CD85" s="76"/>
      <c r="CE85" s="76"/>
      <c r="CF85" s="76"/>
      <c r="CG85" s="76"/>
      <c r="CH85" s="76"/>
      <c r="CI85" s="76"/>
      <c r="CJ85" s="76"/>
      <c r="CK85" s="76"/>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GO85" s="78"/>
      <c r="GP85" s="78"/>
      <c r="GQ85" s="78"/>
      <c r="GR85" s="78"/>
      <c r="GS85" s="78"/>
      <c r="GT85" s="78"/>
      <c r="GU85" s="78"/>
      <c r="GV85" s="78"/>
    </row>
    <row r="86" spans="1:204" s="77" customFormat="1"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76"/>
      <c r="BV86" s="76"/>
      <c r="BW86" s="76"/>
      <c r="BX86" s="76"/>
      <c r="BY86" s="76"/>
      <c r="BZ86" s="76"/>
      <c r="CA86" s="76"/>
      <c r="CB86" s="76"/>
      <c r="CC86" s="76"/>
      <c r="CD86" s="76"/>
      <c r="CE86" s="76"/>
      <c r="CF86" s="76"/>
      <c r="CG86" s="76"/>
      <c r="CH86" s="76"/>
      <c r="CI86" s="76"/>
      <c r="CJ86" s="76"/>
      <c r="CK86" s="76"/>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GO86" s="78"/>
      <c r="GP86" s="78"/>
      <c r="GQ86" s="78"/>
      <c r="GR86" s="78"/>
      <c r="GS86" s="78"/>
      <c r="GT86" s="78"/>
      <c r="GU86" s="78"/>
      <c r="GV86" s="78"/>
    </row>
    <row r="87" spans="1:204" s="77" customFormat="1"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76"/>
      <c r="BV87" s="76"/>
      <c r="BW87" s="76"/>
      <c r="BX87" s="76"/>
      <c r="BY87" s="76"/>
      <c r="BZ87" s="76"/>
      <c r="CA87" s="76"/>
      <c r="CB87" s="76"/>
      <c r="CC87" s="76"/>
      <c r="CD87" s="76"/>
      <c r="CE87" s="76"/>
      <c r="CF87" s="76"/>
      <c r="CG87" s="76"/>
      <c r="CH87" s="76"/>
      <c r="CI87" s="76"/>
      <c r="CJ87" s="76"/>
      <c r="CK87" s="76"/>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GO87" s="78"/>
      <c r="GP87" s="78"/>
      <c r="GQ87" s="78"/>
      <c r="GR87" s="78"/>
      <c r="GS87" s="78"/>
      <c r="GT87" s="78"/>
      <c r="GU87" s="78"/>
      <c r="GV87" s="78"/>
    </row>
    <row r="88" spans="1:204" s="77" customFormat="1"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76"/>
      <c r="BV88" s="76"/>
      <c r="BW88" s="76"/>
      <c r="BX88" s="76"/>
      <c r="BY88" s="76"/>
      <c r="BZ88" s="76"/>
      <c r="CA88" s="76"/>
      <c r="CB88" s="76"/>
      <c r="CC88" s="76"/>
      <c r="CD88" s="76"/>
      <c r="CE88" s="76"/>
      <c r="CF88" s="76"/>
      <c r="CG88" s="76"/>
      <c r="CH88" s="76"/>
      <c r="CI88" s="76"/>
      <c r="CJ88" s="76"/>
      <c r="CK88" s="76"/>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c r="GO88" s="78"/>
      <c r="GP88" s="78"/>
      <c r="GQ88" s="78"/>
      <c r="GR88" s="78"/>
      <c r="GS88" s="78"/>
      <c r="GT88" s="78"/>
      <c r="GU88" s="78"/>
      <c r="GV88" s="78"/>
    </row>
    <row r="89" spans="1:204" s="77" customFormat="1"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76"/>
      <c r="BV89" s="76"/>
      <c r="BW89" s="76"/>
      <c r="BX89" s="76"/>
      <c r="BY89" s="76"/>
      <c r="BZ89" s="76"/>
      <c r="CA89" s="76"/>
      <c r="CB89" s="76"/>
      <c r="CC89" s="76"/>
      <c r="CD89" s="76"/>
      <c r="CE89" s="76"/>
      <c r="CF89" s="76"/>
      <c r="CG89" s="76"/>
      <c r="CH89" s="76"/>
      <c r="CI89" s="76"/>
      <c r="CJ89" s="76"/>
      <c r="CK89" s="76"/>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GO89" s="78"/>
      <c r="GP89" s="78"/>
      <c r="GQ89" s="78"/>
      <c r="GR89" s="78"/>
      <c r="GS89" s="78"/>
      <c r="GT89" s="78"/>
      <c r="GU89" s="78"/>
      <c r="GV89" s="78"/>
    </row>
    <row r="90" spans="1:204" s="77" customFormat="1"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76"/>
      <c r="BV90" s="76"/>
      <c r="BW90" s="76"/>
      <c r="BX90" s="76"/>
      <c r="BY90" s="76"/>
      <c r="BZ90" s="76"/>
      <c r="CA90" s="76"/>
      <c r="CB90" s="76"/>
      <c r="CC90" s="76"/>
      <c r="CD90" s="76"/>
      <c r="CE90" s="76"/>
      <c r="CF90" s="76"/>
      <c r="CG90" s="76"/>
      <c r="CH90" s="76"/>
      <c r="CI90" s="76"/>
      <c r="CJ90" s="76"/>
      <c r="CK90" s="76"/>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c r="GO90" s="78"/>
      <c r="GP90" s="78"/>
      <c r="GQ90" s="78"/>
      <c r="GR90" s="78"/>
      <c r="GS90" s="78"/>
      <c r="GT90" s="78"/>
      <c r="GU90" s="78"/>
      <c r="GV90" s="78"/>
    </row>
    <row r="91" spans="1:204" s="77" customFormat="1"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76"/>
      <c r="BV91" s="76"/>
      <c r="BW91" s="76"/>
      <c r="BX91" s="76"/>
      <c r="BY91" s="76"/>
      <c r="BZ91" s="76"/>
      <c r="CA91" s="76"/>
      <c r="CB91" s="76"/>
      <c r="CC91" s="76"/>
      <c r="CD91" s="76"/>
      <c r="CE91" s="76"/>
      <c r="CF91" s="76"/>
      <c r="CG91" s="76"/>
      <c r="CH91" s="76"/>
      <c r="CI91" s="76"/>
      <c r="CJ91" s="76"/>
      <c r="CK91" s="76"/>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c r="GO91" s="78"/>
      <c r="GP91" s="78"/>
      <c r="GQ91" s="78"/>
      <c r="GR91" s="78"/>
      <c r="GS91" s="78"/>
      <c r="GT91" s="78"/>
      <c r="GU91" s="78"/>
      <c r="GV91" s="78"/>
    </row>
    <row r="92" spans="1:204" s="77" customForma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76"/>
      <c r="BV92" s="76"/>
      <c r="BW92" s="76"/>
      <c r="BX92" s="76"/>
      <c r="BY92" s="76"/>
      <c r="BZ92" s="76"/>
      <c r="CA92" s="76"/>
      <c r="CB92" s="76"/>
      <c r="CC92" s="76"/>
      <c r="CD92" s="76"/>
      <c r="CE92" s="76"/>
      <c r="CF92" s="76"/>
      <c r="CG92" s="76"/>
      <c r="CH92" s="76"/>
      <c r="CI92" s="76"/>
      <c r="CJ92" s="76"/>
      <c r="CK92" s="76"/>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GO92" s="78"/>
      <c r="GP92" s="78"/>
      <c r="GQ92" s="78"/>
      <c r="GR92" s="78"/>
      <c r="GS92" s="78"/>
      <c r="GT92" s="78"/>
      <c r="GU92" s="78"/>
      <c r="GV92" s="78"/>
    </row>
    <row r="93" spans="1:204" s="77" customFormat="1"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76"/>
      <c r="BV93" s="76"/>
      <c r="BW93" s="76"/>
      <c r="BX93" s="76"/>
      <c r="BY93" s="76"/>
      <c r="BZ93" s="76"/>
      <c r="CA93" s="76"/>
      <c r="CB93" s="76"/>
      <c r="CC93" s="76"/>
      <c r="CD93" s="76"/>
      <c r="CE93" s="76"/>
      <c r="CF93" s="76"/>
      <c r="CG93" s="76"/>
      <c r="CH93" s="76"/>
      <c r="CI93" s="76"/>
      <c r="CJ93" s="76"/>
      <c r="CK93" s="76"/>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GO93" s="78"/>
      <c r="GP93" s="78"/>
      <c r="GQ93" s="78"/>
      <c r="GR93" s="78"/>
      <c r="GS93" s="78"/>
      <c r="GT93" s="78"/>
      <c r="GU93" s="78"/>
      <c r="GV93" s="78"/>
    </row>
    <row r="94" spans="1:204" s="77" customFormat="1"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76"/>
      <c r="BV94" s="76"/>
      <c r="BW94" s="76"/>
      <c r="BX94" s="76"/>
      <c r="BY94" s="76"/>
      <c r="BZ94" s="76"/>
      <c r="CA94" s="76"/>
      <c r="CB94" s="76"/>
      <c r="CC94" s="76"/>
      <c r="CD94" s="76"/>
      <c r="CE94" s="76"/>
      <c r="CF94" s="76"/>
      <c r="CG94" s="76"/>
      <c r="CH94" s="76"/>
      <c r="CI94" s="76"/>
      <c r="CJ94" s="76"/>
      <c r="CK94" s="76"/>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GO94" s="78"/>
      <c r="GP94" s="78"/>
      <c r="GQ94" s="78"/>
      <c r="GR94" s="78"/>
      <c r="GS94" s="78"/>
      <c r="GT94" s="78"/>
      <c r="GU94" s="78"/>
      <c r="GV94" s="78"/>
    </row>
    <row r="95" spans="1:204" s="77" customFormat="1"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76"/>
      <c r="BV95" s="76"/>
      <c r="BW95" s="76"/>
      <c r="BX95" s="76"/>
      <c r="BY95" s="76"/>
      <c r="BZ95" s="76"/>
      <c r="CA95" s="76"/>
      <c r="CB95" s="76"/>
      <c r="CC95" s="76"/>
      <c r="CD95" s="76"/>
      <c r="CE95" s="76"/>
      <c r="CF95" s="76"/>
      <c r="CG95" s="76"/>
      <c r="CH95" s="76"/>
      <c r="CI95" s="76"/>
      <c r="CJ95" s="76"/>
      <c r="CK95" s="76"/>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GO95" s="78"/>
      <c r="GP95" s="78"/>
      <c r="GQ95" s="78"/>
      <c r="GR95" s="78"/>
      <c r="GS95" s="78"/>
      <c r="GT95" s="78"/>
      <c r="GU95" s="78"/>
      <c r="GV95" s="78"/>
    </row>
    <row r="96" spans="1:204" s="77" customFormat="1"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76"/>
      <c r="BV96" s="76"/>
      <c r="BW96" s="76"/>
      <c r="BX96" s="76"/>
      <c r="BY96" s="76"/>
      <c r="BZ96" s="76"/>
      <c r="CA96" s="76"/>
      <c r="CB96" s="76"/>
      <c r="CC96" s="76"/>
      <c r="CD96" s="76"/>
      <c r="CE96" s="76"/>
      <c r="CF96" s="76"/>
      <c r="CG96" s="76"/>
      <c r="CH96" s="76"/>
      <c r="CI96" s="76"/>
      <c r="CJ96" s="76"/>
      <c r="CK96" s="76"/>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GO96" s="78"/>
      <c r="GP96" s="78"/>
      <c r="GQ96" s="78"/>
      <c r="GR96" s="78"/>
      <c r="GS96" s="78"/>
      <c r="GT96" s="78"/>
      <c r="GU96" s="78"/>
      <c r="GV96" s="78"/>
    </row>
    <row r="97" spans="1:204" s="77" customFormat="1"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76"/>
      <c r="BV97" s="76"/>
      <c r="BW97" s="76"/>
      <c r="BX97" s="76"/>
      <c r="BY97" s="76"/>
      <c r="BZ97" s="76"/>
      <c r="CA97" s="76"/>
      <c r="CB97" s="76"/>
      <c r="CC97" s="76"/>
      <c r="CD97" s="76"/>
      <c r="CE97" s="76"/>
      <c r="CF97" s="76"/>
      <c r="CG97" s="76"/>
      <c r="CH97" s="76"/>
      <c r="CI97" s="76"/>
      <c r="CJ97" s="76"/>
      <c r="CK97" s="76"/>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GO97" s="78"/>
      <c r="GP97" s="78"/>
      <c r="GQ97" s="78"/>
      <c r="GR97" s="78"/>
      <c r="GS97" s="78"/>
      <c r="GT97" s="78"/>
      <c r="GU97" s="78"/>
      <c r="GV97" s="78"/>
    </row>
    <row r="98" spans="1:204" s="77" customFormat="1"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76"/>
      <c r="BV98" s="76"/>
      <c r="BW98" s="76"/>
      <c r="BX98" s="76"/>
      <c r="BY98" s="76"/>
      <c r="BZ98" s="76"/>
      <c r="CA98" s="76"/>
      <c r="CB98" s="76"/>
      <c r="CC98" s="76"/>
      <c r="CD98" s="76"/>
      <c r="CE98" s="76"/>
      <c r="CF98" s="76"/>
      <c r="CG98" s="76"/>
      <c r="CH98" s="76"/>
      <c r="CI98" s="76"/>
      <c r="CJ98" s="76"/>
      <c r="CK98" s="76"/>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GO98" s="78"/>
      <c r="GP98" s="78"/>
      <c r="GQ98" s="78"/>
      <c r="GR98" s="78"/>
      <c r="GS98" s="78"/>
      <c r="GT98" s="78"/>
      <c r="GU98" s="78"/>
      <c r="GV98" s="78"/>
    </row>
    <row r="99" spans="1:204" s="77" customFormat="1"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76"/>
      <c r="BV99" s="76"/>
      <c r="BW99" s="76"/>
      <c r="BX99" s="76"/>
      <c r="BY99" s="76"/>
      <c r="BZ99" s="76"/>
      <c r="CA99" s="76"/>
      <c r="CB99" s="76"/>
      <c r="CC99" s="76"/>
      <c r="CD99" s="76"/>
      <c r="CE99" s="76"/>
      <c r="CF99" s="76"/>
      <c r="CG99" s="76"/>
      <c r="CH99" s="76"/>
      <c r="CI99" s="76"/>
      <c r="CJ99" s="76"/>
      <c r="CK99" s="76"/>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GO99" s="78"/>
      <c r="GP99" s="78"/>
      <c r="GQ99" s="78"/>
      <c r="GR99" s="78"/>
      <c r="GS99" s="78"/>
      <c r="GT99" s="78"/>
      <c r="GU99" s="78"/>
      <c r="GV99" s="78"/>
    </row>
    <row r="100" spans="1:204" s="77" customFormat="1"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76"/>
      <c r="BV100" s="76"/>
      <c r="BW100" s="76"/>
      <c r="BX100" s="76"/>
      <c r="BY100" s="76"/>
      <c r="BZ100" s="76"/>
      <c r="CA100" s="76"/>
      <c r="CB100" s="76"/>
      <c r="CC100" s="76"/>
      <c r="CD100" s="76"/>
      <c r="CE100" s="76"/>
      <c r="CF100" s="76"/>
      <c r="CG100" s="76"/>
      <c r="CH100" s="76"/>
      <c r="CI100" s="76"/>
      <c r="CJ100" s="76"/>
      <c r="CK100" s="76"/>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c r="GO100" s="78"/>
      <c r="GP100" s="78"/>
      <c r="GQ100" s="78"/>
      <c r="GR100" s="78"/>
      <c r="GS100" s="78"/>
      <c r="GT100" s="78"/>
      <c r="GU100" s="78"/>
      <c r="GV100" s="78"/>
    </row>
    <row r="101" spans="1:204" s="77" customFormat="1"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76"/>
      <c r="BV101" s="76"/>
      <c r="BW101" s="76"/>
      <c r="BX101" s="76"/>
      <c r="BY101" s="76"/>
      <c r="BZ101" s="76"/>
      <c r="CA101" s="76"/>
      <c r="CB101" s="76"/>
      <c r="CC101" s="76"/>
      <c r="CD101" s="76"/>
      <c r="CE101" s="76"/>
      <c r="CF101" s="76"/>
      <c r="CG101" s="76"/>
      <c r="CH101" s="76"/>
      <c r="CI101" s="76"/>
      <c r="CJ101" s="76"/>
      <c r="CK101" s="76"/>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c r="GO101" s="78"/>
      <c r="GP101" s="78"/>
      <c r="GQ101" s="78"/>
      <c r="GR101" s="78"/>
      <c r="GS101" s="78"/>
      <c r="GT101" s="78"/>
      <c r="GU101" s="78"/>
      <c r="GV101" s="78"/>
    </row>
    <row r="102" spans="1:204" s="77" customFormat="1"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76"/>
      <c r="BV102" s="76"/>
      <c r="BW102" s="76"/>
      <c r="BX102" s="76"/>
      <c r="BY102" s="76"/>
      <c r="BZ102" s="76"/>
      <c r="CA102" s="76"/>
      <c r="CB102" s="76"/>
      <c r="CC102" s="76"/>
      <c r="CD102" s="76"/>
      <c r="CE102" s="76"/>
      <c r="CF102" s="76"/>
      <c r="CG102" s="76"/>
      <c r="CH102" s="76"/>
      <c r="CI102" s="76"/>
      <c r="CJ102" s="76"/>
      <c r="CK102" s="76"/>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c r="GO102" s="78"/>
      <c r="GP102" s="78"/>
      <c r="GQ102" s="78"/>
      <c r="GR102" s="78"/>
      <c r="GS102" s="78"/>
      <c r="GT102" s="78"/>
      <c r="GU102" s="78"/>
      <c r="GV102" s="78"/>
    </row>
    <row r="103" spans="1:204" s="77" customFormat="1"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76"/>
      <c r="BV103" s="76"/>
      <c r="BW103" s="76"/>
      <c r="BX103" s="76"/>
      <c r="BY103" s="76"/>
      <c r="BZ103" s="76"/>
      <c r="CA103" s="76"/>
      <c r="CB103" s="76"/>
      <c r="CC103" s="76"/>
      <c r="CD103" s="76"/>
      <c r="CE103" s="76"/>
      <c r="CF103" s="76"/>
      <c r="CG103" s="76"/>
      <c r="CH103" s="76"/>
      <c r="CI103" s="76"/>
      <c r="CJ103" s="76"/>
      <c r="CK103" s="76"/>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c r="GO103" s="78"/>
      <c r="GP103" s="78"/>
      <c r="GQ103" s="78"/>
      <c r="GR103" s="78"/>
      <c r="GS103" s="78"/>
      <c r="GT103" s="78"/>
      <c r="GU103" s="78"/>
      <c r="GV103" s="78"/>
    </row>
    <row r="104" spans="1:204" s="77" customFormat="1"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76"/>
      <c r="BV104" s="76"/>
      <c r="BW104" s="76"/>
      <c r="BX104" s="76"/>
      <c r="BY104" s="76"/>
      <c r="BZ104" s="76"/>
      <c r="CA104" s="76"/>
      <c r="CB104" s="76"/>
      <c r="CC104" s="76"/>
      <c r="CD104" s="76"/>
      <c r="CE104" s="76"/>
      <c r="CF104" s="76"/>
      <c r="CG104" s="76"/>
      <c r="CH104" s="76"/>
      <c r="CI104" s="76"/>
      <c r="CJ104" s="76"/>
      <c r="CK104" s="76"/>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c r="GO104" s="78"/>
      <c r="GP104" s="78"/>
      <c r="GQ104" s="78"/>
      <c r="GR104" s="78"/>
      <c r="GS104" s="78"/>
      <c r="GT104" s="78"/>
      <c r="GU104" s="78"/>
      <c r="GV104" s="78"/>
    </row>
    <row r="105" spans="1:204" s="77" customFormat="1"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76"/>
      <c r="BV105" s="76"/>
      <c r="BW105" s="76"/>
      <c r="BX105" s="76"/>
      <c r="BY105" s="76"/>
      <c r="BZ105" s="76"/>
      <c r="CA105" s="76"/>
      <c r="CB105" s="76"/>
      <c r="CC105" s="76"/>
      <c r="CD105" s="76"/>
      <c r="CE105" s="76"/>
      <c r="CF105" s="76"/>
      <c r="CG105" s="76"/>
      <c r="CH105" s="76"/>
      <c r="CI105" s="76"/>
      <c r="CJ105" s="76"/>
      <c r="CK105" s="76"/>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c r="GO105" s="78"/>
      <c r="GP105" s="78"/>
      <c r="GQ105" s="78"/>
      <c r="GR105" s="78"/>
      <c r="GS105" s="78"/>
      <c r="GT105" s="78"/>
      <c r="GU105" s="78"/>
      <c r="GV105" s="78"/>
    </row>
    <row r="106" spans="1:204" s="77" customFormat="1"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76"/>
      <c r="BV106" s="76"/>
      <c r="BW106" s="76"/>
      <c r="BX106" s="76"/>
      <c r="BY106" s="76"/>
      <c r="BZ106" s="76"/>
      <c r="CA106" s="76"/>
      <c r="CB106" s="76"/>
      <c r="CC106" s="76"/>
      <c r="CD106" s="76"/>
      <c r="CE106" s="76"/>
      <c r="CF106" s="76"/>
      <c r="CG106" s="76"/>
      <c r="CH106" s="76"/>
      <c r="CI106" s="76"/>
      <c r="CJ106" s="76"/>
      <c r="CK106" s="76"/>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c r="GO106" s="78"/>
      <c r="GP106" s="78"/>
      <c r="GQ106" s="78"/>
      <c r="GR106" s="78"/>
      <c r="GS106" s="78"/>
      <c r="GT106" s="78"/>
      <c r="GU106" s="78"/>
      <c r="GV106" s="78"/>
    </row>
    <row r="107" spans="1:204" s="77" customFormat="1"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76"/>
      <c r="BV107" s="76"/>
      <c r="BW107" s="76"/>
      <c r="BX107" s="76"/>
      <c r="BY107" s="76"/>
      <c r="BZ107" s="76"/>
      <c r="CA107" s="76"/>
      <c r="CB107" s="76"/>
      <c r="CC107" s="76"/>
      <c r="CD107" s="76"/>
      <c r="CE107" s="76"/>
      <c r="CF107" s="76"/>
      <c r="CG107" s="76"/>
      <c r="CH107" s="76"/>
      <c r="CI107" s="76"/>
      <c r="CJ107" s="76"/>
      <c r="CK107" s="76"/>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c r="DO107" s="60"/>
      <c r="DP107" s="60"/>
      <c r="GO107" s="78"/>
      <c r="GP107" s="78"/>
      <c r="GQ107" s="78"/>
      <c r="GR107" s="78"/>
      <c r="GS107" s="78"/>
      <c r="GT107" s="78"/>
      <c r="GU107" s="78"/>
      <c r="GV107" s="78"/>
    </row>
    <row r="108" spans="1:204" s="77" customFormat="1"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76"/>
      <c r="BV108" s="76"/>
      <c r="BW108" s="76"/>
      <c r="BX108" s="76"/>
      <c r="BY108" s="76"/>
      <c r="BZ108" s="76"/>
      <c r="CA108" s="76"/>
      <c r="CB108" s="76"/>
      <c r="CC108" s="76"/>
      <c r="CD108" s="76"/>
      <c r="CE108" s="76"/>
      <c r="CF108" s="76"/>
      <c r="CG108" s="76"/>
      <c r="CH108" s="76"/>
      <c r="CI108" s="76"/>
      <c r="CJ108" s="76"/>
      <c r="CK108" s="76"/>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c r="DO108" s="60"/>
      <c r="DP108" s="60"/>
      <c r="GO108" s="78"/>
      <c r="GP108" s="78"/>
      <c r="GQ108" s="78"/>
      <c r="GR108" s="78"/>
      <c r="GS108" s="78"/>
      <c r="GT108" s="78"/>
      <c r="GU108" s="78"/>
      <c r="GV108" s="78"/>
    </row>
    <row r="109" spans="1:204" s="77" customFormat="1"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76"/>
      <c r="BV109" s="76"/>
      <c r="BW109" s="76"/>
      <c r="BX109" s="76"/>
      <c r="BY109" s="76"/>
      <c r="BZ109" s="76"/>
      <c r="CA109" s="76"/>
      <c r="CB109" s="76"/>
      <c r="CC109" s="76"/>
      <c r="CD109" s="76"/>
      <c r="CE109" s="76"/>
      <c r="CF109" s="76"/>
      <c r="CG109" s="76"/>
      <c r="CH109" s="76"/>
      <c r="CI109" s="76"/>
      <c r="CJ109" s="76"/>
      <c r="CK109" s="76"/>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c r="DO109" s="60"/>
      <c r="DP109" s="60"/>
      <c r="GO109" s="78"/>
      <c r="GP109" s="78"/>
      <c r="GQ109" s="78"/>
      <c r="GR109" s="78"/>
      <c r="GS109" s="78"/>
      <c r="GT109" s="78"/>
      <c r="GU109" s="78"/>
      <c r="GV109" s="78"/>
    </row>
    <row r="110" spans="1:204" s="77" customFormat="1"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76"/>
      <c r="BV110" s="76"/>
      <c r="BW110" s="76"/>
      <c r="BX110" s="76"/>
      <c r="BY110" s="76"/>
      <c r="BZ110" s="76"/>
      <c r="CA110" s="76"/>
      <c r="CB110" s="76"/>
      <c r="CC110" s="76"/>
      <c r="CD110" s="76"/>
      <c r="CE110" s="76"/>
      <c r="CF110" s="76"/>
      <c r="CG110" s="76"/>
      <c r="CH110" s="76"/>
      <c r="CI110" s="76"/>
      <c r="CJ110" s="76"/>
      <c r="CK110" s="76"/>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c r="DO110" s="60"/>
      <c r="DP110" s="60"/>
      <c r="GO110" s="78"/>
      <c r="GP110" s="78"/>
      <c r="GQ110" s="78"/>
      <c r="GR110" s="78"/>
      <c r="GS110" s="78"/>
      <c r="GT110" s="78"/>
      <c r="GU110" s="78"/>
      <c r="GV110" s="78"/>
    </row>
    <row r="111" spans="1:204" s="77" customFormat="1"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76"/>
      <c r="BV111" s="76"/>
      <c r="BW111" s="76"/>
      <c r="BX111" s="76"/>
      <c r="BY111" s="76"/>
      <c r="BZ111" s="76"/>
      <c r="CA111" s="76"/>
      <c r="CB111" s="76"/>
      <c r="CC111" s="76"/>
      <c r="CD111" s="76"/>
      <c r="CE111" s="76"/>
      <c r="CF111" s="76"/>
      <c r="CG111" s="76"/>
      <c r="CH111" s="76"/>
      <c r="CI111" s="76"/>
      <c r="CJ111" s="76"/>
      <c r="CK111" s="76"/>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c r="DO111" s="60"/>
      <c r="DP111" s="60"/>
      <c r="GO111" s="78"/>
      <c r="GP111" s="78"/>
      <c r="GQ111" s="78"/>
      <c r="GR111" s="78"/>
      <c r="GS111" s="78"/>
      <c r="GT111" s="78"/>
      <c r="GU111" s="78"/>
      <c r="GV111" s="78"/>
    </row>
    <row r="112" spans="1:204" s="77" customFormat="1"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c r="BU112" s="76"/>
      <c r="BV112" s="76"/>
      <c r="BW112" s="76"/>
      <c r="BX112" s="76"/>
      <c r="BY112" s="76"/>
      <c r="BZ112" s="76"/>
      <c r="CA112" s="76"/>
      <c r="CB112" s="76"/>
      <c r="CC112" s="76"/>
      <c r="CD112" s="76"/>
      <c r="CE112" s="76"/>
      <c r="CF112" s="76"/>
      <c r="CG112" s="76"/>
      <c r="CH112" s="76"/>
      <c r="CI112" s="76"/>
      <c r="CJ112" s="76"/>
      <c r="CK112" s="76"/>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c r="DO112" s="60"/>
      <c r="DP112" s="60"/>
      <c r="GO112" s="78"/>
      <c r="GP112" s="78"/>
      <c r="GQ112" s="78"/>
      <c r="GR112" s="78"/>
      <c r="GS112" s="78"/>
      <c r="GT112" s="78"/>
      <c r="GU112" s="78"/>
      <c r="GV112" s="78"/>
    </row>
    <row r="113" spans="1:204" s="77" customFormat="1"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c r="BU113" s="76"/>
      <c r="BV113" s="76"/>
      <c r="BW113" s="76"/>
      <c r="BX113" s="76"/>
      <c r="BY113" s="76"/>
      <c r="BZ113" s="76"/>
      <c r="CA113" s="76"/>
      <c r="CB113" s="76"/>
      <c r="CC113" s="76"/>
      <c r="CD113" s="76"/>
      <c r="CE113" s="76"/>
      <c r="CF113" s="76"/>
      <c r="CG113" s="76"/>
      <c r="CH113" s="76"/>
      <c r="CI113" s="76"/>
      <c r="CJ113" s="76"/>
      <c r="CK113" s="76"/>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c r="DO113" s="60"/>
      <c r="DP113" s="60"/>
      <c r="GO113" s="78"/>
      <c r="GP113" s="78"/>
      <c r="GQ113" s="78"/>
      <c r="GR113" s="78"/>
      <c r="GS113" s="78"/>
      <c r="GT113" s="78"/>
      <c r="GU113" s="78"/>
      <c r="GV113" s="78"/>
    </row>
    <row r="114" spans="1:204" s="77" customFormat="1"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c r="BU114" s="76"/>
      <c r="BV114" s="76"/>
      <c r="BW114" s="76"/>
      <c r="BX114" s="76"/>
      <c r="BY114" s="76"/>
      <c r="BZ114" s="76"/>
      <c r="CA114" s="76"/>
      <c r="CB114" s="76"/>
      <c r="CC114" s="76"/>
      <c r="CD114" s="76"/>
      <c r="CE114" s="76"/>
      <c r="CF114" s="76"/>
      <c r="CG114" s="76"/>
      <c r="CH114" s="76"/>
      <c r="CI114" s="76"/>
      <c r="CJ114" s="76"/>
      <c r="CK114" s="76"/>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c r="DO114" s="60"/>
      <c r="DP114" s="60"/>
      <c r="GO114" s="78"/>
      <c r="GP114" s="78"/>
      <c r="GQ114" s="78"/>
      <c r="GR114" s="78"/>
      <c r="GS114" s="78"/>
      <c r="GT114" s="78"/>
      <c r="GU114" s="78"/>
      <c r="GV114" s="78"/>
    </row>
    <row r="115" spans="1:204" s="77" customFormat="1"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c r="BU115" s="76"/>
      <c r="BV115" s="76"/>
      <c r="BW115" s="76"/>
      <c r="BX115" s="76"/>
      <c r="BY115" s="76"/>
      <c r="BZ115" s="76"/>
      <c r="CA115" s="76"/>
      <c r="CB115" s="76"/>
      <c r="CC115" s="76"/>
      <c r="CD115" s="76"/>
      <c r="CE115" s="76"/>
      <c r="CF115" s="76"/>
      <c r="CG115" s="76"/>
      <c r="CH115" s="76"/>
      <c r="CI115" s="76"/>
      <c r="CJ115" s="76"/>
      <c r="CK115" s="76"/>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c r="DO115" s="60"/>
      <c r="DP115" s="60"/>
      <c r="GO115" s="78"/>
      <c r="GP115" s="78"/>
      <c r="GQ115" s="78"/>
      <c r="GR115" s="78"/>
      <c r="GS115" s="78"/>
      <c r="GT115" s="78"/>
      <c r="GU115" s="78"/>
      <c r="GV115" s="78"/>
    </row>
    <row r="116" spans="1:204" s="77" customFormat="1"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c r="BU116" s="76"/>
      <c r="BV116" s="76"/>
      <c r="BW116" s="76"/>
      <c r="BX116" s="76"/>
      <c r="BY116" s="76"/>
      <c r="BZ116" s="76"/>
      <c r="CA116" s="76"/>
      <c r="CB116" s="76"/>
      <c r="CC116" s="76"/>
      <c r="CD116" s="76"/>
      <c r="CE116" s="76"/>
      <c r="CF116" s="76"/>
      <c r="CG116" s="76"/>
      <c r="CH116" s="76"/>
      <c r="CI116" s="76"/>
      <c r="CJ116" s="76"/>
      <c r="CK116" s="76"/>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c r="DO116" s="60"/>
      <c r="DP116" s="60"/>
      <c r="GO116" s="78"/>
      <c r="GP116" s="78"/>
      <c r="GQ116" s="78"/>
      <c r="GR116" s="78"/>
      <c r="GS116" s="78"/>
      <c r="GT116" s="78"/>
      <c r="GU116" s="78"/>
      <c r="GV116" s="78"/>
    </row>
    <row r="117" spans="1:204" s="77" customFormat="1"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76"/>
      <c r="BV117" s="76"/>
      <c r="BW117" s="76"/>
      <c r="BX117" s="76"/>
      <c r="BY117" s="76"/>
      <c r="BZ117" s="76"/>
      <c r="CA117" s="76"/>
      <c r="CB117" s="76"/>
      <c r="CC117" s="76"/>
      <c r="CD117" s="76"/>
      <c r="CE117" s="76"/>
      <c r="CF117" s="76"/>
      <c r="CG117" s="76"/>
      <c r="CH117" s="76"/>
      <c r="CI117" s="76"/>
      <c r="CJ117" s="76"/>
      <c r="CK117" s="76"/>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c r="DO117" s="60"/>
      <c r="DP117" s="60"/>
      <c r="GO117" s="78"/>
      <c r="GP117" s="78"/>
      <c r="GQ117" s="78"/>
      <c r="GR117" s="78"/>
      <c r="GS117" s="78"/>
      <c r="GT117" s="78"/>
      <c r="GU117" s="78"/>
      <c r="GV117" s="78"/>
    </row>
    <row r="118" spans="1:204" s="77" customFormat="1"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76"/>
      <c r="BV118" s="76"/>
      <c r="BW118" s="76"/>
      <c r="BX118" s="76"/>
      <c r="BY118" s="76"/>
      <c r="BZ118" s="76"/>
      <c r="CA118" s="76"/>
      <c r="CB118" s="76"/>
      <c r="CC118" s="76"/>
      <c r="CD118" s="76"/>
      <c r="CE118" s="76"/>
      <c r="CF118" s="76"/>
      <c r="CG118" s="76"/>
      <c r="CH118" s="76"/>
      <c r="CI118" s="76"/>
      <c r="CJ118" s="76"/>
      <c r="CK118" s="76"/>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c r="GO118" s="78"/>
      <c r="GP118" s="78"/>
      <c r="GQ118" s="78"/>
      <c r="GR118" s="78"/>
      <c r="GS118" s="78"/>
      <c r="GT118" s="78"/>
      <c r="GU118" s="78"/>
      <c r="GV118" s="78"/>
    </row>
    <row r="119" spans="1:204" s="77" customFormat="1"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76"/>
      <c r="BV119" s="76"/>
      <c r="BW119" s="76"/>
      <c r="BX119" s="76"/>
      <c r="BY119" s="76"/>
      <c r="BZ119" s="76"/>
      <c r="CA119" s="76"/>
      <c r="CB119" s="76"/>
      <c r="CC119" s="76"/>
      <c r="CD119" s="76"/>
      <c r="CE119" s="76"/>
      <c r="CF119" s="76"/>
      <c r="CG119" s="76"/>
      <c r="CH119" s="76"/>
      <c r="CI119" s="76"/>
      <c r="CJ119" s="76"/>
      <c r="CK119" s="76"/>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GO119" s="78"/>
      <c r="GP119" s="78"/>
      <c r="GQ119" s="78"/>
      <c r="GR119" s="78"/>
      <c r="GS119" s="78"/>
      <c r="GT119" s="78"/>
      <c r="GU119" s="78"/>
      <c r="GV119" s="78"/>
    </row>
    <row r="120" spans="1:204" s="77" customForma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76"/>
      <c r="BV120" s="76"/>
      <c r="BW120" s="76"/>
      <c r="BX120" s="76"/>
      <c r="BY120" s="76"/>
      <c r="BZ120" s="76"/>
      <c r="CA120" s="76"/>
      <c r="CB120" s="76"/>
      <c r="CC120" s="76"/>
      <c r="CD120" s="76"/>
      <c r="CE120" s="76"/>
      <c r="CF120" s="76"/>
      <c r="CG120" s="76"/>
      <c r="CH120" s="76"/>
      <c r="CI120" s="76"/>
      <c r="CJ120" s="76"/>
      <c r="CK120" s="76"/>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c r="GO120" s="78"/>
      <c r="GP120" s="78"/>
      <c r="GQ120" s="78"/>
      <c r="GR120" s="78"/>
      <c r="GS120" s="78"/>
      <c r="GT120" s="78"/>
      <c r="GU120" s="78"/>
      <c r="GV120" s="78"/>
    </row>
    <row r="121" spans="1:204" s="77" customFormat="1"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76"/>
      <c r="BV121" s="76"/>
      <c r="BW121" s="76"/>
      <c r="BX121" s="76"/>
      <c r="BY121" s="76"/>
      <c r="BZ121" s="76"/>
      <c r="CA121" s="76"/>
      <c r="CB121" s="76"/>
      <c r="CC121" s="76"/>
      <c r="CD121" s="76"/>
      <c r="CE121" s="76"/>
      <c r="CF121" s="76"/>
      <c r="CG121" s="76"/>
      <c r="CH121" s="76"/>
      <c r="CI121" s="76"/>
      <c r="CJ121" s="76"/>
      <c r="CK121" s="76"/>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c r="DO121" s="60"/>
      <c r="DP121" s="60"/>
      <c r="GO121" s="78"/>
      <c r="GP121" s="78"/>
      <c r="GQ121" s="78"/>
      <c r="GR121" s="78"/>
      <c r="GS121" s="78"/>
      <c r="GT121" s="78"/>
      <c r="GU121" s="78"/>
      <c r="GV121" s="78"/>
    </row>
    <row r="122" spans="1:204" s="77" customForma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c r="BU122" s="76"/>
      <c r="BV122" s="76"/>
      <c r="BW122" s="76"/>
      <c r="BX122" s="76"/>
      <c r="BY122" s="76"/>
      <c r="BZ122" s="76"/>
      <c r="CA122" s="76"/>
      <c r="CB122" s="76"/>
      <c r="CC122" s="76"/>
      <c r="CD122" s="76"/>
      <c r="CE122" s="76"/>
      <c r="CF122" s="76"/>
      <c r="CG122" s="76"/>
      <c r="CH122" s="76"/>
      <c r="CI122" s="76"/>
      <c r="CJ122" s="76"/>
      <c r="CK122" s="76"/>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c r="DO122" s="60"/>
      <c r="DP122" s="60"/>
      <c r="GO122" s="78"/>
      <c r="GP122" s="78"/>
      <c r="GQ122" s="78"/>
      <c r="GR122" s="78"/>
      <c r="GS122" s="78"/>
      <c r="GT122" s="78"/>
      <c r="GU122" s="78"/>
      <c r="GV122" s="78"/>
    </row>
    <row r="123" spans="1:204" s="77" customFormat="1"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c r="BU123" s="76"/>
      <c r="BV123" s="76"/>
      <c r="BW123" s="76"/>
      <c r="BX123" s="76"/>
      <c r="BY123" s="76"/>
      <c r="BZ123" s="76"/>
      <c r="CA123" s="76"/>
      <c r="CB123" s="76"/>
      <c r="CC123" s="76"/>
      <c r="CD123" s="76"/>
      <c r="CE123" s="76"/>
      <c r="CF123" s="76"/>
      <c r="CG123" s="76"/>
      <c r="CH123" s="76"/>
      <c r="CI123" s="76"/>
      <c r="CJ123" s="76"/>
      <c r="CK123" s="76"/>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c r="DO123" s="60"/>
      <c r="DP123" s="60"/>
      <c r="GO123" s="78"/>
      <c r="GP123" s="78"/>
      <c r="GQ123" s="78"/>
      <c r="GR123" s="78"/>
      <c r="GS123" s="78"/>
      <c r="GT123" s="78"/>
      <c r="GU123" s="78"/>
      <c r="GV123" s="78"/>
    </row>
    <row r="124" spans="1:204" s="77" customForma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76"/>
      <c r="BV124" s="76"/>
      <c r="BW124" s="76"/>
      <c r="BX124" s="76"/>
      <c r="BY124" s="76"/>
      <c r="BZ124" s="76"/>
      <c r="CA124" s="76"/>
      <c r="CB124" s="76"/>
      <c r="CC124" s="76"/>
      <c r="CD124" s="76"/>
      <c r="CE124" s="76"/>
      <c r="CF124" s="76"/>
      <c r="CG124" s="76"/>
      <c r="CH124" s="76"/>
      <c r="CI124" s="76"/>
      <c r="CJ124" s="76"/>
      <c r="CK124" s="76"/>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c r="DO124" s="60"/>
      <c r="DP124" s="60"/>
      <c r="GO124" s="78"/>
      <c r="GP124" s="78"/>
      <c r="GQ124" s="78"/>
      <c r="GR124" s="78"/>
      <c r="GS124" s="78"/>
      <c r="GT124" s="78"/>
      <c r="GU124" s="78"/>
      <c r="GV124" s="78"/>
    </row>
    <row r="125" spans="1:204" s="77" customFormat="1"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c r="BU125" s="76"/>
      <c r="BV125" s="76"/>
      <c r="BW125" s="76"/>
      <c r="BX125" s="76"/>
      <c r="BY125" s="76"/>
      <c r="BZ125" s="76"/>
      <c r="CA125" s="76"/>
      <c r="CB125" s="76"/>
      <c r="CC125" s="76"/>
      <c r="CD125" s="76"/>
      <c r="CE125" s="76"/>
      <c r="CF125" s="76"/>
      <c r="CG125" s="76"/>
      <c r="CH125" s="76"/>
      <c r="CI125" s="76"/>
      <c r="CJ125" s="76"/>
      <c r="CK125" s="76"/>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c r="DO125" s="60"/>
      <c r="DP125" s="60"/>
      <c r="GO125" s="78"/>
      <c r="GP125" s="78"/>
      <c r="GQ125" s="78"/>
      <c r="GR125" s="78"/>
      <c r="GS125" s="78"/>
      <c r="GT125" s="78"/>
      <c r="GU125" s="78"/>
      <c r="GV125" s="78"/>
    </row>
    <row r="126" spans="1:204" s="77" customFormat="1"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c r="BU126" s="76"/>
      <c r="BV126" s="76"/>
      <c r="BW126" s="76"/>
      <c r="BX126" s="76"/>
      <c r="BY126" s="76"/>
      <c r="BZ126" s="76"/>
      <c r="CA126" s="76"/>
      <c r="CB126" s="76"/>
      <c r="CC126" s="76"/>
      <c r="CD126" s="76"/>
      <c r="CE126" s="76"/>
      <c r="CF126" s="76"/>
      <c r="CG126" s="76"/>
      <c r="CH126" s="76"/>
      <c r="CI126" s="76"/>
      <c r="CJ126" s="76"/>
      <c r="CK126" s="76"/>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c r="GO126" s="78"/>
      <c r="GP126" s="78"/>
      <c r="GQ126" s="78"/>
      <c r="GR126" s="78"/>
      <c r="GS126" s="78"/>
      <c r="GT126" s="78"/>
      <c r="GU126" s="78"/>
      <c r="GV126" s="78"/>
    </row>
    <row r="127" spans="1:204" s="77" customFormat="1"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c r="BU127" s="76"/>
      <c r="BV127" s="76"/>
      <c r="BW127" s="76"/>
      <c r="BX127" s="76"/>
      <c r="BY127" s="76"/>
      <c r="BZ127" s="76"/>
      <c r="CA127" s="76"/>
      <c r="CB127" s="76"/>
      <c r="CC127" s="76"/>
      <c r="CD127" s="76"/>
      <c r="CE127" s="76"/>
      <c r="CF127" s="76"/>
      <c r="CG127" s="76"/>
      <c r="CH127" s="76"/>
      <c r="CI127" s="76"/>
      <c r="CJ127" s="76"/>
      <c r="CK127" s="76"/>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c r="GO127" s="78"/>
      <c r="GP127" s="78"/>
      <c r="GQ127" s="78"/>
      <c r="GR127" s="78"/>
      <c r="GS127" s="78"/>
      <c r="GT127" s="78"/>
      <c r="GU127" s="78"/>
      <c r="GV127" s="78"/>
    </row>
    <row r="128" spans="1:204" s="77" customFormat="1"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76"/>
      <c r="BV128" s="76"/>
      <c r="BW128" s="76"/>
      <c r="BX128" s="76"/>
      <c r="BY128" s="76"/>
      <c r="BZ128" s="76"/>
      <c r="CA128" s="76"/>
      <c r="CB128" s="76"/>
      <c r="CC128" s="76"/>
      <c r="CD128" s="76"/>
      <c r="CE128" s="76"/>
      <c r="CF128" s="76"/>
      <c r="CG128" s="76"/>
      <c r="CH128" s="76"/>
      <c r="CI128" s="76"/>
      <c r="CJ128" s="76"/>
      <c r="CK128" s="76"/>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c r="DO128" s="60"/>
      <c r="DP128" s="60"/>
      <c r="GO128" s="78"/>
      <c r="GP128" s="78"/>
      <c r="GQ128" s="78"/>
      <c r="GR128" s="78"/>
      <c r="GS128" s="78"/>
      <c r="GT128" s="78"/>
      <c r="GU128" s="78"/>
      <c r="GV128" s="78"/>
    </row>
    <row r="129" spans="1:204" s="77" customFormat="1"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c r="BN129" s="60"/>
      <c r="BO129" s="60"/>
      <c r="BP129" s="60"/>
      <c r="BQ129" s="60"/>
      <c r="BR129" s="60"/>
      <c r="BS129" s="60"/>
      <c r="BT129" s="60"/>
      <c r="BU129" s="76"/>
      <c r="BV129" s="76"/>
      <c r="BW129" s="76"/>
      <c r="BX129" s="76"/>
      <c r="BY129" s="76"/>
      <c r="BZ129" s="76"/>
      <c r="CA129" s="76"/>
      <c r="CB129" s="76"/>
      <c r="CC129" s="76"/>
      <c r="CD129" s="76"/>
      <c r="CE129" s="76"/>
      <c r="CF129" s="76"/>
      <c r="CG129" s="76"/>
      <c r="CH129" s="76"/>
      <c r="CI129" s="76"/>
      <c r="CJ129" s="76"/>
      <c r="CK129" s="76"/>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c r="DN129" s="60"/>
      <c r="DO129" s="60"/>
      <c r="DP129" s="60"/>
      <c r="GO129" s="78"/>
      <c r="GP129" s="78"/>
      <c r="GQ129" s="78"/>
      <c r="GR129" s="78"/>
      <c r="GS129" s="78"/>
      <c r="GT129" s="78"/>
      <c r="GU129" s="78"/>
      <c r="GV129" s="78"/>
    </row>
    <row r="130" spans="1:204" s="77" customForma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c r="BN130" s="60"/>
      <c r="BO130" s="60"/>
      <c r="BP130" s="60"/>
      <c r="BQ130" s="60"/>
      <c r="BR130" s="60"/>
      <c r="BS130" s="60"/>
      <c r="BT130" s="60"/>
      <c r="BU130" s="76"/>
      <c r="BV130" s="76"/>
      <c r="BW130" s="76"/>
      <c r="BX130" s="76"/>
      <c r="BY130" s="76"/>
      <c r="BZ130" s="76"/>
      <c r="CA130" s="76"/>
      <c r="CB130" s="76"/>
      <c r="CC130" s="76"/>
      <c r="CD130" s="76"/>
      <c r="CE130" s="76"/>
      <c r="CF130" s="76"/>
      <c r="CG130" s="76"/>
      <c r="CH130" s="76"/>
      <c r="CI130" s="76"/>
      <c r="CJ130" s="76"/>
      <c r="CK130" s="76"/>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c r="DO130" s="60"/>
      <c r="DP130" s="60"/>
      <c r="GO130" s="78"/>
      <c r="GP130" s="78"/>
      <c r="GQ130" s="78"/>
      <c r="GR130" s="78"/>
      <c r="GS130" s="78"/>
      <c r="GT130" s="78"/>
      <c r="GU130" s="78"/>
      <c r="GV130" s="78"/>
    </row>
    <row r="131" spans="1:204" s="77" customFormat="1"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c r="BN131" s="60"/>
      <c r="BO131" s="60"/>
      <c r="BP131" s="60"/>
      <c r="BQ131" s="60"/>
      <c r="BR131" s="60"/>
      <c r="BS131" s="60"/>
      <c r="BT131" s="60"/>
      <c r="BU131" s="76"/>
      <c r="BV131" s="76"/>
      <c r="BW131" s="76"/>
      <c r="BX131" s="76"/>
      <c r="BY131" s="76"/>
      <c r="BZ131" s="76"/>
      <c r="CA131" s="76"/>
      <c r="CB131" s="76"/>
      <c r="CC131" s="76"/>
      <c r="CD131" s="76"/>
      <c r="CE131" s="76"/>
      <c r="CF131" s="76"/>
      <c r="CG131" s="76"/>
      <c r="CH131" s="76"/>
      <c r="CI131" s="76"/>
      <c r="CJ131" s="76"/>
      <c r="CK131" s="76"/>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c r="GO131" s="78"/>
      <c r="GP131" s="78"/>
      <c r="GQ131" s="78"/>
      <c r="GR131" s="78"/>
      <c r="GS131" s="78"/>
      <c r="GT131" s="78"/>
      <c r="GU131" s="78"/>
      <c r="GV131" s="78"/>
    </row>
    <row r="132" spans="1:204" s="77" customFormat="1"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c r="BN132" s="60"/>
      <c r="BO132" s="60"/>
      <c r="BP132" s="60"/>
      <c r="BQ132" s="60"/>
      <c r="BR132" s="60"/>
      <c r="BS132" s="60"/>
      <c r="BT132" s="60"/>
      <c r="BU132" s="76"/>
      <c r="BV132" s="76"/>
      <c r="BW132" s="76"/>
      <c r="BX132" s="76"/>
      <c r="BY132" s="76"/>
      <c r="BZ132" s="76"/>
      <c r="CA132" s="76"/>
      <c r="CB132" s="76"/>
      <c r="CC132" s="76"/>
      <c r="CD132" s="76"/>
      <c r="CE132" s="76"/>
      <c r="CF132" s="76"/>
      <c r="CG132" s="76"/>
      <c r="CH132" s="76"/>
      <c r="CI132" s="76"/>
      <c r="CJ132" s="76"/>
      <c r="CK132" s="76"/>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c r="GO132" s="78"/>
      <c r="GP132" s="78"/>
      <c r="GQ132" s="78"/>
      <c r="GR132" s="78"/>
      <c r="GS132" s="78"/>
      <c r="GT132" s="78"/>
      <c r="GU132" s="78"/>
      <c r="GV132" s="78"/>
    </row>
    <row r="133" spans="1:204" s="77" customFormat="1" x14ac:dyDescent="0.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c r="BN133" s="60"/>
      <c r="BO133" s="60"/>
      <c r="BP133" s="60"/>
      <c r="BQ133" s="60"/>
      <c r="BR133" s="60"/>
      <c r="BS133" s="60"/>
      <c r="BT133" s="60"/>
      <c r="BU133" s="76"/>
      <c r="BV133" s="76"/>
      <c r="BW133" s="76"/>
      <c r="BX133" s="76"/>
      <c r="BY133" s="76"/>
      <c r="BZ133" s="76"/>
      <c r="CA133" s="76"/>
      <c r="CB133" s="76"/>
      <c r="CC133" s="76"/>
      <c r="CD133" s="76"/>
      <c r="CE133" s="76"/>
      <c r="CF133" s="76"/>
      <c r="CG133" s="76"/>
      <c r="CH133" s="76"/>
      <c r="CI133" s="76"/>
      <c r="CJ133" s="76"/>
      <c r="CK133" s="76"/>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c r="GO133" s="78"/>
      <c r="GP133" s="78"/>
      <c r="GQ133" s="78"/>
      <c r="GR133" s="78"/>
      <c r="GS133" s="78"/>
      <c r="GT133" s="78"/>
      <c r="GU133" s="78"/>
      <c r="GV133" s="78"/>
    </row>
    <row r="134" spans="1:204" s="77" customFormat="1" x14ac:dyDescent="0.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76"/>
      <c r="BV134" s="76"/>
      <c r="BW134" s="76"/>
      <c r="BX134" s="76"/>
      <c r="BY134" s="76"/>
      <c r="BZ134" s="76"/>
      <c r="CA134" s="76"/>
      <c r="CB134" s="76"/>
      <c r="CC134" s="76"/>
      <c r="CD134" s="76"/>
      <c r="CE134" s="76"/>
      <c r="CF134" s="76"/>
      <c r="CG134" s="76"/>
      <c r="CH134" s="76"/>
      <c r="CI134" s="76"/>
      <c r="CJ134" s="76"/>
      <c r="CK134" s="76"/>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c r="GO134" s="78"/>
      <c r="GP134" s="78"/>
      <c r="GQ134" s="78"/>
      <c r="GR134" s="78"/>
      <c r="GS134" s="78"/>
      <c r="GT134" s="78"/>
      <c r="GU134" s="78"/>
      <c r="GV134" s="78"/>
    </row>
    <row r="135" spans="1:204" s="77" customFormat="1"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76"/>
      <c r="BV135" s="76"/>
      <c r="BW135" s="76"/>
      <c r="BX135" s="76"/>
      <c r="BY135" s="76"/>
      <c r="BZ135" s="76"/>
      <c r="CA135" s="76"/>
      <c r="CB135" s="76"/>
      <c r="CC135" s="76"/>
      <c r="CD135" s="76"/>
      <c r="CE135" s="76"/>
      <c r="CF135" s="76"/>
      <c r="CG135" s="76"/>
      <c r="CH135" s="76"/>
      <c r="CI135" s="76"/>
      <c r="CJ135" s="76"/>
      <c r="CK135" s="76"/>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GO135" s="78"/>
      <c r="GP135" s="78"/>
      <c r="GQ135" s="78"/>
      <c r="GR135" s="78"/>
      <c r="GS135" s="78"/>
      <c r="GT135" s="78"/>
      <c r="GU135" s="78"/>
      <c r="GV135" s="78"/>
    </row>
    <row r="136" spans="1:204" s="77" customFormat="1"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c r="BU136" s="76"/>
      <c r="BV136" s="76"/>
      <c r="BW136" s="76"/>
      <c r="BX136" s="76"/>
      <c r="BY136" s="76"/>
      <c r="BZ136" s="76"/>
      <c r="CA136" s="76"/>
      <c r="CB136" s="76"/>
      <c r="CC136" s="76"/>
      <c r="CD136" s="76"/>
      <c r="CE136" s="76"/>
      <c r="CF136" s="76"/>
      <c r="CG136" s="76"/>
      <c r="CH136" s="76"/>
      <c r="CI136" s="76"/>
      <c r="CJ136" s="76"/>
      <c r="CK136" s="76"/>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c r="GO136" s="78"/>
      <c r="GP136" s="78"/>
      <c r="GQ136" s="78"/>
      <c r="GR136" s="78"/>
      <c r="GS136" s="78"/>
      <c r="GT136" s="78"/>
      <c r="GU136" s="78"/>
      <c r="GV136" s="78"/>
    </row>
    <row r="137" spans="1:204" s="77" customFormat="1" x14ac:dyDescent="0.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c r="BU137" s="76"/>
      <c r="BV137" s="76"/>
      <c r="BW137" s="76"/>
      <c r="BX137" s="76"/>
      <c r="BY137" s="76"/>
      <c r="BZ137" s="76"/>
      <c r="CA137" s="76"/>
      <c r="CB137" s="76"/>
      <c r="CC137" s="76"/>
      <c r="CD137" s="76"/>
      <c r="CE137" s="76"/>
      <c r="CF137" s="76"/>
      <c r="CG137" s="76"/>
      <c r="CH137" s="76"/>
      <c r="CI137" s="76"/>
      <c r="CJ137" s="76"/>
      <c r="CK137" s="76"/>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c r="GO137" s="78"/>
      <c r="GP137" s="78"/>
      <c r="GQ137" s="78"/>
      <c r="GR137" s="78"/>
      <c r="GS137" s="78"/>
      <c r="GT137" s="78"/>
      <c r="GU137" s="78"/>
      <c r="GV137" s="78"/>
    </row>
    <row r="138" spans="1:204" s="77" customFormat="1"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c r="BU138" s="76"/>
      <c r="BV138" s="76"/>
      <c r="BW138" s="76"/>
      <c r="BX138" s="76"/>
      <c r="BY138" s="76"/>
      <c r="BZ138" s="76"/>
      <c r="CA138" s="76"/>
      <c r="CB138" s="76"/>
      <c r="CC138" s="76"/>
      <c r="CD138" s="76"/>
      <c r="CE138" s="76"/>
      <c r="CF138" s="76"/>
      <c r="CG138" s="76"/>
      <c r="CH138" s="76"/>
      <c r="CI138" s="76"/>
      <c r="CJ138" s="76"/>
      <c r="CK138" s="76"/>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c r="GO138" s="78"/>
      <c r="GP138" s="78"/>
      <c r="GQ138" s="78"/>
      <c r="GR138" s="78"/>
      <c r="GS138" s="78"/>
      <c r="GT138" s="78"/>
      <c r="GU138" s="78"/>
      <c r="GV138" s="78"/>
    </row>
    <row r="139" spans="1:204" s="77" customFormat="1" x14ac:dyDescent="0.2">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76"/>
      <c r="BV139" s="76"/>
      <c r="BW139" s="76"/>
      <c r="BX139" s="76"/>
      <c r="BY139" s="76"/>
      <c r="BZ139" s="76"/>
      <c r="CA139" s="76"/>
      <c r="CB139" s="76"/>
      <c r="CC139" s="76"/>
      <c r="CD139" s="76"/>
      <c r="CE139" s="76"/>
      <c r="CF139" s="76"/>
      <c r="CG139" s="76"/>
      <c r="CH139" s="76"/>
      <c r="CI139" s="76"/>
      <c r="CJ139" s="76"/>
      <c r="CK139" s="76"/>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c r="GO139" s="78"/>
      <c r="GP139" s="78"/>
      <c r="GQ139" s="78"/>
      <c r="GR139" s="78"/>
      <c r="GS139" s="78"/>
      <c r="GT139" s="78"/>
      <c r="GU139" s="78"/>
      <c r="GV139" s="78"/>
    </row>
    <row r="140" spans="1:204" s="77" customFormat="1" x14ac:dyDescent="0.2">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c r="BU140" s="76"/>
      <c r="BV140" s="76"/>
      <c r="BW140" s="76"/>
      <c r="BX140" s="76"/>
      <c r="BY140" s="76"/>
      <c r="BZ140" s="76"/>
      <c r="CA140" s="76"/>
      <c r="CB140" s="76"/>
      <c r="CC140" s="76"/>
      <c r="CD140" s="76"/>
      <c r="CE140" s="76"/>
      <c r="CF140" s="76"/>
      <c r="CG140" s="76"/>
      <c r="CH140" s="76"/>
      <c r="CI140" s="76"/>
      <c r="CJ140" s="76"/>
      <c r="CK140" s="76"/>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GO140" s="78"/>
      <c r="GP140" s="78"/>
      <c r="GQ140" s="78"/>
      <c r="GR140" s="78"/>
      <c r="GS140" s="78"/>
      <c r="GT140" s="78"/>
      <c r="GU140" s="78"/>
      <c r="GV140" s="78"/>
    </row>
    <row r="141" spans="1:204" s="77" customFormat="1" x14ac:dyDescent="0.2">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76"/>
      <c r="BV141" s="76"/>
      <c r="BW141" s="76"/>
      <c r="BX141" s="76"/>
      <c r="BY141" s="76"/>
      <c r="BZ141" s="76"/>
      <c r="CA141" s="76"/>
      <c r="CB141" s="76"/>
      <c r="CC141" s="76"/>
      <c r="CD141" s="76"/>
      <c r="CE141" s="76"/>
      <c r="CF141" s="76"/>
      <c r="CG141" s="76"/>
      <c r="CH141" s="76"/>
      <c r="CI141" s="76"/>
      <c r="CJ141" s="76"/>
      <c r="CK141" s="76"/>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GO141" s="78"/>
      <c r="GP141" s="78"/>
      <c r="GQ141" s="78"/>
      <c r="GR141" s="78"/>
      <c r="GS141" s="78"/>
      <c r="GT141" s="78"/>
      <c r="GU141" s="78"/>
      <c r="GV141" s="78"/>
    </row>
    <row r="142" spans="1:204" s="77" customFormat="1" x14ac:dyDescent="0.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76"/>
      <c r="BV142" s="76"/>
      <c r="BW142" s="76"/>
      <c r="BX142" s="76"/>
      <c r="BY142" s="76"/>
      <c r="BZ142" s="76"/>
      <c r="CA142" s="76"/>
      <c r="CB142" s="76"/>
      <c r="CC142" s="76"/>
      <c r="CD142" s="76"/>
      <c r="CE142" s="76"/>
      <c r="CF142" s="76"/>
      <c r="CG142" s="76"/>
      <c r="CH142" s="76"/>
      <c r="CI142" s="76"/>
      <c r="CJ142" s="76"/>
      <c r="CK142" s="76"/>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GO142" s="78"/>
      <c r="GP142" s="78"/>
      <c r="GQ142" s="78"/>
      <c r="GR142" s="78"/>
      <c r="GS142" s="78"/>
      <c r="GT142" s="78"/>
      <c r="GU142" s="78"/>
      <c r="GV142" s="78"/>
    </row>
    <row r="143" spans="1:204" s="77" customFormat="1" x14ac:dyDescent="0.2">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76"/>
      <c r="BV143" s="76"/>
      <c r="BW143" s="76"/>
      <c r="BX143" s="76"/>
      <c r="BY143" s="76"/>
      <c r="BZ143" s="76"/>
      <c r="CA143" s="76"/>
      <c r="CB143" s="76"/>
      <c r="CC143" s="76"/>
      <c r="CD143" s="76"/>
      <c r="CE143" s="76"/>
      <c r="CF143" s="76"/>
      <c r="CG143" s="76"/>
      <c r="CH143" s="76"/>
      <c r="CI143" s="76"/>
      <c r="CJ143" s="76"/>
      <c r="CK143" s="76"/>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GO143" s="78"/>
      <c r="GP143" s="78"/>
      <c r="GQ143" s="78"/>
      <c r="GR143" s="78"/>
      <c r="GS143" s="78"/>
      <c r="GT143" s="78"/>
      <c r="GU143" s="78"/>
      <c r="GV143" s="78"/>
    </row>
    <row r="144" spans="1:204" s="77" customFormat="1" x14ac:dyDescent="0.2">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76"/>
      <c r="BV144" s="76"/>
      <c r="BW144" s="76"/>
      <c r="BX144" s="76"/>
      <c r="BY144" s="76"/>
      <c r="BZ144" s="76"/>
      <c r="CA144" s="76"/>
      <c r="CB144" s="76"/>
      <c r="CC144" s="76"/>
      <c r="CD144" s="76"/>
      <c r="CE144" s="76"/>
      <c r="CF144" s="76"/>
      <c r="CG144" s="76"/>
      <c r="CH144" s="76"/>
      <c r="CI144" s="76"/>
      <c r="CJ144" s="76"/>
      <c r="CK144" s="76"/>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GO144" s="78"/>
      <c r="GP144" s="78"/>
      <c r="GQ144" s="78"/>
      <c r="GR144" s="78"/>
      <c r="GS144" s="78"/>
      <c r="GT144" s="78"/>
      <c r="GU144" s="78"/>
      <c r="GV144" s="78"/>
    </row>
    <row r="145" spans="1:204" s="77" customFormat="1" x14ac:dyDescent="0.2">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76"/>
      <c r="BV145" s="76"/>
      <c r="BW145" s="76"/>
      <c r="BX145" s="76"/>
      <c r="BY145" s="76"/>
      <c r="BZ145" s="76"/>
      <c r="CA145" s="76"/>
      <c r="CB145" s="76"/>
      <c r="CC145" s="76"/>
      <c r="CD145" s="76"/>
      <c r="CE145" s="76"/>
      <c r="CF145" s="76"/>
      <c r="CG145" s="76"/>
      <c r="CH145" s="76"/>
      <c r="CI145" s="76"/>
      <c r="CJ145" s="76"/>
      <c r="CK145" s="76"/>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GO145" s="78"/>
      <c r="GP145" s="78"/>
      <c r="GQ145" s="78"/>
      <c r="GR145" s="78"/>
      <c r="GS145" s="78"/>
      <c r="GT145" s="78"/>
      <c r="GU145" s="78"/>
      <c r="GV145" s="78"/>
    </row>
    <row r="146" spans="1:204" s="77" customFormat="1" x14ac:dyDescent="0.2">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76"/>
      <c r="BV146" s="76"/>
      <c r="BW146" s="76"/>
      <c r="BX146" s="76"/>
      <c r="BY146" s="76"/>
      <c r="BZ146" s="76"/>
      <c r="CA146" s="76"/>
      <c r="CB146" s="76"/>
      <c r="CC146" s="76"/>
      <c r="CD146" s="76"/>
      <c r="CE146" s="76"/>
      <c r="CF146" s="76"/>
      <c r="CG146" s="76"/>
      <c r="CH146" s="76"/>
      <c r="CI146" s="76"/>
      <c r="CJ146" s="76"/>
      <c r="CK146" s="76"/>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GO146" s="78"/>
      <c r="GP146" s="78"/>
      <c r="GQ146" s="78"/>
      <c r="GR146" s="78"/>
      <c r="GS146" s="78"/>
      <c r="GT146" s="78"/>
      <c r="GU146" s="78"/>
      <c r="GV146" s="78"/>
    </row>
    <row r="147" spans="1:204" s="77" customFormat="1"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c r="BU147" s="76"/>
      <c r="BV147" s="76"/>
      <c r="BW147" s="76"/>
      <c r="BX147" s="76"/>
      <c r="BY147" s="76"/>
      <c r="BZ147" s="76"/>
      <c r="CA147" s="76"/>
      <c r="CB147" s="76"/>
      <c r="CC147" s="76"/>
      <c r="CD147" s="76"/>
      <c r="CE147" s="76"/>
      <c r="CF147" s="76"/>
      <c r="CG147" s="76"/>
      <c r="CH147" s="76"/>
      <c r="CI147" s="76"/>
      <c r="CJ147" s="76"/>
      <c r="CK147" s="76"/>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GO147" s="78"/>
      <c r="GP147" s="78"/>
      <c r="GQ147" s="78"/>
      <c r="GR147" s="78"/>
      <c r="GS147" s="78"/>
      <c r="GT147" s="78"/>
      <c r="GU147" s="78"/>
      <c r="GV147" s="78"/>
    </row>
    <row r="148" spans="1:204" s="77" customFormat="1" x14ac:dyDescent="0.2">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c r="BR148" s="60"/>
      <c r="BS148" s="60"/>
      <c r="BT148" s="60"/>
      <c r="BU148" s="76"/>
      <c r="BV148" s="76"/>
      <c r="BW148" s="76"/>
      <c r="BX148" s="76"/>
      <c r="BY148" s="76"/>
      <c r="BZ148" s="76"/>
      <c r="CA148" s="76"/>
      <c r="CB148" s="76"/>
      <c r="CC148" s="76"/>
      <c r="CD148" s="76"/>
      <c r="CE148" s="76"/>
      <c r="CF148" s="76"/>
      <c r="CG148" s="76"/>
      <c r="CH148" s="76"/>
      <c r="CI148" s="76"/>
      <c r="CJ148" s="76"/>
      <c r="CK148" s="76"/>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c r="GO148" s="78"/>
      <c r="GP148" s="78"/>
      <c r="GQ148" s="78"/>
      <c r="GR148" s="78"/>
      <c r="GS148" s="78"/>
      <c r="GT148" s="78"/>
      <c r="GU148" s="78"/>
      <c r="GV148" s="78"/>
    </row>
    <row r="149" spans="1:204" s="77" customFormat="1" x14ac:dyDescent="0.2">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c r="BR149" s="60"/>
      <c r="BS149" s="60"/>
      <c r="BT149" s="60"/>
      <c r="BU149" s="76"/>
      <c r="BV149" s="76"/>
      <c r="BW149" s="76"/>
      <c r="BX149" s="76"/>
      <c r="BY149" s="76"/>
      <c r="BZ149" s="76"/>
      <c r="CA149" s="76"/>
      <c r="CB149" s="76"/>
      <c r="CC149" s="76"/>
      <c r="CD149" s="76"/>
      <c r="CE149" s="76"/>
      <c r="CF149" s="76"/>
      <c r="CG149" s="76"/>
      <c r="CH149" s="76"/>
      <c r="CI149" s="76"/>
      <c r="CJ149" s="76"/>
      <c r="CK149" s="76"/>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GO149" s="78"/>
      <c r="GP149" s="78"/>
      <c r="GQ149" s="78"/>
      <c r="GR149" s="78"/>
      <c r="GS149" s="78"/>
      <c r="GT149" s="78"/>
      <c r="GU149" s="78"/>
      <c r="GV149" s="78"/>
    </row>
    <row r="150" spans="1:204" s="77" customFormat="1" x14ac:dyDescent="0.2">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76"/>
      <c r="BV150" s="76"/>
      <c r="BW150" s="76"/>
      <c r="BX150" s="76"/>
      <c r="BY150" s="76"/>
      <c r="BZ150" s="76"/>
      <c r="CA150" s="76"/>
      <c r="CB150" s="76"/>
      <c r="CC150" s="76"/>
      <c r="CD150" s="76"/>
      <c r="CE150" s="76"/>
      <c r="CF150" s="76"/>
      <c r="CG150" s="76"/>
      <c r="CH150" s="76"/>
      <c r="CI150" s="76"/>
      <c r="CJ150" s="76"/>
      <c r="CK150" s="76"/>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c r="GO150" s="78"/>
      <c r="GP150" s="78"/>
      <c r="GQ150" s="78"/>
      <c r="GR150" s="78"/>
      <c r="GS150" s="78"/>
      <c r="GT150" s="78"/>
      <c r="GU150" s="78"/>
      <c r="GV150" s="78"/>
    </row>
    <row r="151" spans="1:204" s="77" customFormat="1" x14ac:dyDescent="0.2">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c r="BN151" s="60"/>
      <c r="BO151" s="60"/>
      <c r="BP151" s="60"/>
      <c r="BQ151" s="60"/>
      <c r="BR151" s="60"/>
      <c r="BS151" s="60"/>
      <c r="BT151" s="60"/>
      <c r="BU151" s="76"/>
      <c r="BV151" s="76"/>
      <c r="BW151" s="76"/>
      <c r="BX151" s="76"/>
      <c r="BY151" s="76"/>
      <c r="BZ151" s="76"/>
      <c r="CA151" s="76"/>
      <c r="CB151" s="76"/>
      <c r="CC151" s="76"/>
      <c r="CD151" s="76"/>
      <c r="CE151" s="76"/>
      <c r="CF151" s="76"/>
      <c r="CG151" s="76"/>
      <c r="CH151" s="76"/>
      <c r="CI151" s="76"/>
      <c r="CJ151" s="76"/>
      <c r="CK151" s="76"/>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c r="DN151" s="60"/>
      <c r="DO151" s="60"/>
      <c r="DP151" s="60"/>
      <c r="GO151" s="78"/>
      <c r="GP151" s="78"/>
      <c r="GQ151" s="78"/>
      <c r="GR151" s="78"/>
      <c r="GS151" s="78"/>
      <c r="GT151" s="78"/>
      <c r="GU151" s="78"/>
      <c r="GV151" s="78"/>
    </row>
    <row r="152" spans="1:204" s="77" customFormat="1" x14ac:dyDescent="0.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c r="BN152" s="60"/>
      <c r="BO152" s="60"/>
      <c r="BP152" s="60"/>
      <c r="BQ152" s="60"/>
      <c r="BR152" s="60"/>
      <c r="BS152" s="60"/>
      <c r="BT152" s="60"/>
      <c r="BU152" s="76"/>
      <c r="BV152" s="76"/>
      <c r="BW152" s="76"/>
      <c r="BX152" s="76"/>
      <c r="BY152" s="76"/>
      <c r="BZ152" s="76"/>
      <c r="CA152" s="76"/>
      <c r="CB152" s="76"/>
      <c r="CC152" s="76"/>
      <c r="CD152" s="76"/>
      <c r="CE152" s="76"/>
      <c r="CF152" s="76"/>
      <c r="CG152" s="76"/>
      <c r="CH152" s="76"/>
      <c r="CI152" s="76"/>
      <c r="CJ152" s="76"/>
      <c r="CK152" s="76"/>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c r="DN152" s="60"/>
      <c r="DO152" s="60"/>
      <c r="DP152" s="60"/>
      <c r="GO152" s="78"/>
      <c r="GP152" s="78"/>
      <c r="GQ152" s="78"/>
      <c r="GR152" s="78"/>
      <c r="GS152" s="78"/>
      <c r="GT152" s="78"/>
      <c r="GU152" s="78"/>
      <c r="GV152" s="78"/>
    </row>
    <row r="153" spans="1:204" s="77" customFormat="1" x14ac:dyDescent="0.2">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c r="BN153" s="60"/>
      <c r="BO153" s="60"/>
      <c r="BP153" s="60"/>
      <c r="BQ153" s="60"/>
      <c r="BR153" s="60"/>
      <c r="BS153" s="60"/>
      <c r="BT153" s="60"/>
      <c r="BU153" s="76"/>
      <c r="BV153" s="76"/>
      <c r="BW153" s="76"/>
      <c r="BX153" s="76"/>
      <c r="BY153" s="76"/>
      <c r="BZ153" s="76"/>
      <c r="CA153" s="76"/>
      <c r="CB153" s="76"/>
      <c r="CC153" s="76"/>
      <c r="CD153" s="76"/>
      <c r="CE153" s="76"/>
      <c r="CF153" s="76"/>
      <c r="CG153" s="76"/>
      <c r="CH153" s="76"/>
      <c r="CI153" s="76"/>
      <c r="CJ153" s="76"/>
      <c r="CK153" s="76"/>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c r="DN153" s="60"/>
      <c r="DO153" s="60"/>
      <c r="DP153" s="60"/>
      <c r="GO153" s="78"/>
      <c r="GP153" s="78"/>
      <c r="GQ153" s="78"/>
      <c r="GR153" s="78"/>
      <c r="GS153" s="78"/>
      <c r="GT153" s="78"/>
      <c r="GU153" s="78"/>
      <c r="GV153" s="78"/>
    </row>
    <row r="154" spans="1:204" s="77" customFormat="1" x14ac:dyDescent="0.2">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c r="BU154" s="76"/>
      <c r="BV154" s="76"/>
      <c r="BW154" s="76"/>
      <c r="BX154" s="76"/>
      <c r="BY154" s="76"/>
      <c r="BZ154" s="76"/>
      <c r="CA154" s="76"/>
      <c r="CB154" s="76"/>
      <c r="CC154" s="76"/>
      <c r="CD154" s="76"/>
      <c r="CE154" s="76"/>
      <c r="CF154" s="76"/>
      <c r="CG154" s="76"/>
      <c r="CH154" s="76"/>
      <c r="CI154" s="76"/>
      <c r="CJ154" s="76"/>
      <c r="CK154" s="76"/>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c r="GO154" s="78"/>
      <c r="GP154" s="78"/>
      <c r="GQ154" s="78"/>
      <c r="GR154" s="78"/>
      <c r="GS154" s="78"/>
      <c r="GT154" s="78"/>
      <c r="GU154" s="78"/>
      <c r="GV154" s="78"/>
    </row>
    <row r="155" spans="1:204" s="77" customFormat="1" x14ac:dyDescent="0.2">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c r="BN155" s="60"/>
      <c r="BO155" s="60"/>
      <c r="BP155" s="60"/>
      <c r="BQ155" s="60"/>
      <c r="BR155" s="60"/>
      <c r="BS155" s="60"/>
      <c r="BT155" s="60"/>
      <c r="BU155" s="76"/>
      <c r="BV155" s="76"/>
      <c r="BW155" s="76"/>
      <c r="BX155" s="76"/>
      <c r="BY155" s="76"/>
      <c r="BZ155" s="76"/>
      <c r="CA155" s="76"/>
      <c r="CB155" s="76"/>
      <c r="CC155" s="76"/>
      <c r="CD155" s="76"/>
      <c r="CE155" s="76"/>
      <c r="CF155" s="76"/>
      <c r="CG155" s="76"/>
      <c r="CH155" s="76"/>
      <c r="CI155" s="76"/>
      <c r="CJ155" s="76"/>
      <c r="CK155" s="76"/>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c r="DN155" s="60"/>
      <c r="DO155" s="60"/>
      <c r="DP155" s="60"/>
      <c r="GO155" s="78"/>
      <c r="GP155" s="78"/>
      <c r="GQ155" s="78"/>
      <c r="GR155" s="78"/>
      <c r="GS155" s="78"/>
      <c r="GT155" s="78"/>
      <c r="GU155" s="78"/>
      <c r="GV155" s="78"/>
    </row>
    <row r="156" spans="1:204" s="77" customFormat="1"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76"/>
      <c r="BV156" s="76"/>
      <c r="BW156" s="76"/>
      <c r="BX156" s="76"/>
      <c r="BY156" s="76"/>
      <c r="BZ156" s="76"/>
      <c r="CA156" s="76"/>
      <c r="CB156" s="76"/>
      <c r="CC156" s="76"/>
      <c r="CD156" s="76"/>
      <c r="CE156" s="76"/>
      <c r="CF156" s="76"/>
      <c r="CG156" s="76"/>
      <c r="CH156" s="76"/>
      <c r="CI156" s="76"/>
      <c r="CJ156" s="76"/>
      <c r="CK156" s="76"/>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c r="DN156" s="60"/>
      <c r="DO156" s="60"/>
      <c r="DP156" s="60"/>
      <c r="GO156" s="78"/>
      <c r="GP156" s="78"/>
      <c r="GQ156" s="78"/>
      <c r="GR156" s="78"/>
      <c r="GS156" s="78"/>
      <c r="GT156" s="78"/>
      <c r="GU156" s="78"/>
      <c r="GV156" s="78"/>
    </row>
    <row r="157" spans="1:204" s="77" customFormat="1" x14ac:dyDescent="0.2">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c r="BN157" s="60"/>
      <c r="BO157" s="60"/>
      <c r="BP157" s="60"/>
      <c r="BQ157" s="60"/>
      <c r="BR157" s="60"/>
      <c r="BS157" s="60"/>
      <c r="BT157" s="60"/>
      <c r="BU157" s="76"/>
      <c r="BV157" s="76"/>
      <c r="BW157" s="76"/>
      <c r="BX157" s="76"/>
      <c r="BY157" s="76"/>
      <c r="BZ157" s="76"/>
      <c r="CA157" s="76"/>
      <c r="CB157" s="76"/>
      <c r="CC157" s="76"/>
      <c r="CD157" s="76"/>
      <c r="CE157" s="76"/>
      <c r="CF157" s="76"/>
      <c r="CG157" s="76"/>
      <c r="CH157" s="76"/>
      <c r="CI157" s="76"/>
      <c r="CJ157" s="76"/>
      <c r="CK157" s="76"/>
      <c r="CL157" s="60"/>
      <c r="CM157" s="60"/>
      <c r="CN157" s="60"/>
      <c r="CO157" s="60"/>
      <c r="CP157" s="60"/>
      <c r="CQ157" s="60"/>
      <c r="CR157" s="60"/>
      <c r="CS157" s="60"/>
      <c r="CT157" s="60"/>
      <c r="CU157" s="60"/>
      <c r="CV157" s="60"/>
      <c r="CW157" s="60"/>
      <c r="CX157" s="60"/>
      <c r="CY157" s="60"/>
      <c r="CZ157" s="60"/>
      <c r="DA157" s="60"/>
      <c r="DB157" s="60"/>
      <c r="DC157" s="60"/>
      <c r="DD157" s="60"/>
      <c r="DE157" s="60"/>
      <c r="DF157" s="60"/>
      <c r="DG157" s="60"/>
      <c r="DH157" s="60"/>
      <c r="DI157" s="60"/>
      <c r="DJ157" s="60"/>
      <c r="DK157" s="60"/>
      <c r="DL157" s="60"/>
      <c r="DM157" s="60"/>
      <c r="DN157" s="60"/>
      <c r="DO157" s="60"/>
      <c r="DP157" s="60"/>
      <c r="GO157" s="78"/>
      <c r="GP157" s="78"/>
      <c r="GQ157" s="78"/>
      <c r="GR157" s="78"/>
      <c r="GS157" s="78"/>
      <c r="GT157" s="78"/>
      <c r="GU157" s="78"/>
      <c r="GV157" s="78"/>
    </row>
    <row r="158" spans="1:204" s="77" customFormat="1"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c r="BN158" s="60"/>
      <c r="BO158" s="60"/>
      <c r="BP158" s="60"/>
      <c r="BQ158" s="60"/>
      <c r="BR158" s="60"/>
      <c r="BS158" s="60"/>
      <c r="BT158" s="60"/>
      <c r="BU158" s="76"/>
      <c r="BV158" s="76"/>
      <c r="BW158" s="76"/>
      <c r="BX158" s="76"/>
      <c r="BY158" s="76"/>
      <c r="BZ158" s="76"/>
      <c r="CA158" s="76"/>
      <c r="CB158" s="76"/>
      <c r="CC158" s="76"/>
      <c r="CD158" s="76"/>
      <c r="CE158" s="76"/>
      <c r="CF158" s="76"/>
      <c r="CG158" s="76"/>
      <c r="CH158" s="76"/>
      <c r="CI158" s="76"/>
      <c r="CJ158" s="76"/>
      <c r="CK158" s="76"/>
      <c r="CL158" s="60"/>
      <c r="CM158" s="60"/>
      <c r="CN158" s="60"/>
      <c r="CO158" s="60"/>
      <c r="CP158" s="60"/>
      <c r="CQ158" s="60"/>
      <c r="CR158" s="60"/>
      <c r="CS158" s="60"/>
      <c r="CT158" s="60"/>
      <c r="CU158" s="60"/>
      <c r="CV158" s="60"/>
      <c r="CW158" s="60"/>
      <c r="CX158" s="60"/>
      <c r="CY158" s="60"/>
      <c r="CZ158" s="60"/>
      <c r="DA158" s="60"/>
      <c r="DB158" s="60"/>
      <c r="DC158" s="60"/>
      <c r="DD158" s="60"/>
      <c r="DE158" s="60"/>
      <c r="DF158" s="60"/>
      <c r="DG158" s="60"/>
      <c r="DH158" s="60"/>
      <c r="DI158" s="60"/>
      <c r="DJ158" s="60"/>
      <c r="DK158" s="60"/>
      <c r="DL158" s="60"/>
      <c r="DM158" s="60"/>
      <c r="DN158" s="60"/>
      <c r="DO158" s="60"/>
      <c r="DP158" s="60"/>
      <c r="GO158" s="78"/>
      <c r="GP158" s="78"/>
      <c r="GQ158" s="78"/>
      <c r="GR158" s="78"/>
      <c r="GS158" s="78"/>
      <c r="GT158" s="78"/>
      <c r="GU158" s="78"/>
      <c r="GV158" s="78"/>
    </row>
    <row r="159" spans="1:204" s="77" customFormat="1" x14ac:dyDescent="0.2">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c r="BN159" s="60"/>
      <c r="BO159" s="60"/>
      <c r="BP159" s="60"/>
      <c r="BQ159" s="60"/>
      <c r="BR159" s="60"/>
      <c r="BS159" s="60"/>
      <c r="BT159" s="60"/>
      <c r="BU159" s="76"/>
      <c r="BV159" s="76"/>
      <c r="BW159" s="76"/>
      <c r="BX159" s="76"/>
      <c r="BY159" s="76"/>
      <c r="BZ159" s="76"/>
      <c r="CA159" s="76"/>
      <c r="CB159" s="76"/>
      <c r="CC159" s="76"/>
      <c r="CD159" s="76"/>
      <c r="CE159" s="76"/>
      <c r="CF159" s="76"/>
      <c r="CG159" s="76"/>
      <c r="CH159" s="76"/>
      <c r="CI159" s="76"/>
      <c r="CJ159" s="76"/>
      <c r="CK159" s="76"/>
      <c r="CL159" s="60"/>
      <c r="CM159" s="60"/>
      <c r="CN159" s="60"/>
      <c r="CO159" s="60"/>
      <c r="CP159" s="60"/>
      <c r="CQ159" s="60"/>
      <c r="CR159" s="60"/>
      <c r="CS159" s="60"/>
      <c r="CT159" s="60"/>
      <c r="CU159" s="60"/>
      <c r="CV159" s="60"/>
      <c r="CW159" s="60"/>
      <c r="CX159" s="60"/>
      <c r="CY159" s="60"/>
      <c r="CZ159" s="60"/>
      <c r="DA159" s="60"/>
      <c r="DB159" s="60"/>
      <c r="DC159" s="60"/>
      <c r="DD159" s="60"/>
      <c r="DE159" s="60"/>
      <c r="DF159" s="60"/>
      <c r="DG159" s="60"/>
      <c r="DH159" s="60"/>
      <c r="DI159" s="60"/>
      <c r="DJ159" s="60"/>
      <c r="DK159" s="60"/>
      <c r="DL159" s="60"/>
      <c r="DM159" s="60"/>
      <c r="DN159" s="60"/>
      <c r="DO159" s="60"/>
      <c r="DP159" s="60"/>
      <c r="GO159" s="78"/>
      <c r="GP159" s="78"/>
      <c r="GQ159" s="78"/>
      <c r="GR159" s="78"/>
      <c r="GS159" s="78"/>
      <c r="GT159" s="78"/>
      <c r="GU159" s="78"/>
      <c r="GV159" s="78"/>
    </row>
    <row r="160" spans="1:204" s="77" customFormat="1" x14ac:dyDescent="0.2">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c r="BN160" s="60"/>
      <c r="BO160" s="60"/>
      <c r="BP160" s="60"/>
      <c r="BQ160" s="60"/>
      <c r="BR160" s="60"/>
      <c r="BS160" s="60"/>
      <c r="BT160" s="60"/>
      <c r="BU160" s="76"/>
      <c r="BV160" s="76"/>
      <c r="BW160" s="76"/>
      <c r="BX160" s="76"/>
      <c r="BY160" s="76"/>
      <c r="BZ160" s="76"/>
      <c r="CA160" s="76"/>
      <c r="CB160" s="76"/>
      <c r="CC160" s="76"/>
      <c r="CD160" s="76"/>
      <c r="CE160" s="76"/>
      <c r="CF160" s="76"/>
      <c r="CG160" s="76"/>
      <c r="CH160" s="76"/>
      <c r="CI160" s="76"/>
      <c r="CJ160" s="76"/>
      <c r="CK160" s="76"/>
      <c r="CL160" s="60"/>
      <c r="CM160" s="60"/>
      <c r="CN160" s="60"/>
      <c r="CO160" s="60"/>
      <c r="CP160" s="60"/>
      <c r="CQ160" s="60"/>
      <c r="CR160" s="60"/>
      <c r="CS160" s="60"/>
      <c r="CT160" s="60"/>
      <c r="CU160" s="60"/>
      <c r="CV160" s="60"/>
      <c r="CW160" s="60"/>
      <c r="CX160" s="60"/>
      <c r="CY160" s="60"/>
      <c r="CZ160" s="60"/>
      <c r="DA160" s="60"/>
      <c r="DB160" s="60"/>
      <c r="DC160" s="60"/>
      <c r="DD160" s="60"/>
      <c r="DE160" s="60"/>
      <c r="DF160" s="60"/>
      <c r="DG160" s="60"/>
      <c r="DH160" s="60"/>
      <c r="DI160" s="60"/>
      <c r="DJ160" s="60"/>
      <c r="DK160" s="60"/>
      <c r="DL160" s="60"/>
      <c r="DM160" s="60"/>
      <c r="DN160" s="60"/>
      <c r="DO160" s="60"/>
      <c r="DP160" s="60"/>
      <c r="GO160" s="78"/>
      <c r="GP160" s="78"/>
      <c r="GQ160" s="78"/>
      <c r="GR160" s="78"/>
      <c r="GS160" s="78"/>
      <c r="GT160" s="78"/>
      <c r="GU160" s="78"/>
      <c r="GV160" s="78"/>
    </row>
    <row r="161" spans="1:204" s="77" customFormat="1" x14ac:dyDescent="0.2">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c r="BN161" s="60"/>
      <c r="BO161" s="60"/>
      <c r="BP161" s="60"/>
      <c r="BQ161" s="60"/>
      <c r="BR161" s="60"/>
      <c r="BS161" s="60"/>
      <c r="BT161" s="60"/>
      <c r="BU161" s="76"/>
      <c r="BV161" s="76"/>
      <c r="BW161" s="76"/>
      <c r="BX161" s="76"/>
      <c r="BY161" s="76"/>
      <c r="BZ161" s="76"/>
      <c r="CA161" s="76"/>
      <c r="CB161" s="76"/>
      <c r="CC161" s="76"/>
      <c r="CD161" s="76"/>
      <c r="CE161" s="76"/>
      <c r="CF161" s="76"/>
      <c r="CG161" s="76"/>
      <c r="CH161" s="76"/>
      <c r="CI161" s="76"/>
      <c r="CJ161" s="76"/>
      <c r="CK161" s="76"/>
      <c r="CL161" s="60"/>
      <c r="CM161" s="60"/>
      <c r="CN161" s="60"/>
      <c r="CO161" s="60"/>
      <c r="CP161" s="60"/>
      <c r="CQ161" s="60"/>
      <c r="CR161" s="60"/>
      <c r="CS161" s="60"/>
      <c r="CT161" s="60"/>
      <c r="CU161" s="60"/>
      <c r="CV161" s="60"/>
      <c r="CW161" s="60"/>
      <c r="CX161" s="60"/>
      <c r="CY161" s="60"/>
      <c r="CZ161" s="60"/>
      <c r="DA161" s="60"/>
      <c r="DB161" s="60"/>
      <c r="DC161" s="60"/>
      <c r="DD161" s="60"/>
      <c r="DE161" s="60"/>
      <c r="DF161" s="60"/>
      <c r="DG161" s="60"/>
      <c r="DH161" s="60"/>
      <c r="DI161" s="60"/>
      <c r="DJ161" s="60"/>
      <c r="DK161" s="60"/>
      <c r="DL161" s="60"/>
      <c r="DM161" s="60"/>
      <c r="DN161" s="60"/>
      <c r="DO161" s="60"/>
      <c r="DP161" s="60"/>
      <c r="GO161" s="78"/>
      <c r="GP161" s="78"/>
      <c r="GQ161" s="78"/>
      <c r="GR161" s="78"/>
      <c r="GS161" s="78"/>
      <c r="GT161" s="78"/>
      <c r="GU161" s="78"/>
      <c r="GV161" s="78"/>
    </row>
    <row r="162" spans="1:204" s="77" customFormat="1" x14ac:dyDescent="0.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c r="BN162" s="60"/>
      <c r="BO162" s="60"/>
      <c r="BP162" s="60"/>
      <c r="BQ162" s="60"/>
      <c r="BR162" s="60"/>
      <c r="BS162" s="60"/>
      <c r="BT162" s="60"/>
      <c r="BU162" s="76"/>
      <c r="BV162" s="76"/>
      <c r="BW162" s="76"/>
      <c r="BX162" s="76"/>
      <c r="BY162" s="76"/>
      <c r="BZ162" s="76"/>
      <c r="CA162" s="76"/>
      <c r="CB162" s="76"/>
      <c r="CC162" s="76"/>
      <c r="CD162" s="76"/>
      <c r="CE162" s="76"/>
      <c r="CF162" s="76"/>
      <c r="CG162" s="76"/>
      <c r="CH162" s="76"/>
      <c r="CI162" s="76"/>
      <c r="CJ162" s="76"/>
      <c r="CK162" s="76"/>
      <c r="CL162" s="60"/>
      <c r="CM162" s="60"/>
      <c r="CN162" s="60"/>
      <c r="CO162" s="60"/>
      <c r="CP162" s="60"/>
      <c r="CQ162" s="60"/>
      <c r="CR162" s="60"/>
      <c r="CS162" s="60"/>
      <c r="CT162" s="60"/>
      <c r="CU162" s="60"/>
      <c r="CV162" s="60"/>
      <c r="CW162" s="60"/>
      <c r="CX162" s="60"/>
      <c r="CY162" s="60"/>
      <c r="CZ162" s="60"/>
      <c r="DA162" s="60"/>
      <c r="DB162" s="60"/>
      <c r="DC162" s="60"/>
      <c r="DD162" s="60"/>
      <c r="DE162" s="60"/>
      <c r="DF162" s="60"/>
      <c r="DG162" s="60"/>
      <c r="DH162" s="60"/>
      <c r="DI162" s="60"/>
      <c r="DJ162" s="60"/>
      <c r="DK162" s="60"/>
      <c r="DL162" s="60"/>
      <c r="DM162" s="60"/>
      <c r="DN162" s="60"/>
      <c r="DO162" s="60"/>
      <c r="DP162" s="60"/>
      <c r="GO162" s="78"/>
      <c r="GP162" s="78"/>
      <c r="GQ162" s="78"/>
      <c r="GR162" s="78"/>
      <c r="GS162" s="78"/>
      <c r="GT162" s="78"/>
      <c r="GU162" s="78"/>
      <c r="GV162" s="78"/>
    </row>
    <row r="163" spans="1:204" s="77" customFormat="1" x14ac:dyDescent="0.2">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c r="BR163" s="60"/>
      <c r="BS163" s="60"/>
      <c r="BT163" s="60"/>
      <c r="BU163" s="76"/>
      <c r="BV163" s="76"/>
      <c r="BW163" s="76"/>
      <c r="BX163" s="76"/>
      <c r="BY163" s="76"/>
      <c r="BZ163" s="76"/>
      <c r="CA163" s="76"/>
      <c r="CB163" s="76"/>
      <c r="CC163" s="76"/>
      <c r="CD163" s="76"/>
      <c r="CE163" s="76"/>
      <c r="CF163" s="76"/>
      <c r="CG163" s="76"/>
      <c r="CH163" s="76"/>
      <c r="CI163" s="76"/>
      <c r="CJ163" s="76"/>
      <c r="CK163" s="76"/>
      <c r="CL163" s="60"/>
      <c r="CM163" s="60"/>
      <c r="CN163" s="60"/>
      <c r="CO163" s="60"/>
      <c r="CP163" s="60"/>
      <c r="CQ163" s="60"/>
      <c r="CR163" s="60"/>
      <c r="CS163" s="60"/>
      <c r="CT163" s="60"/>
      <c r="CU163" s="60"/>
      <c r="CV163" s="60"/>
      <c r="CW163" s="60"/>
      <c r="CX163" s="60"/>
      <c r="CY163" s="60"/>
      <c r="CZ163" s="60"/>
      <c r="DA163" s="60"/>
      <c r="DB163" s="60"/>
      <c r="DC163" s="60"/>
      <c r="DD163" s="60"/>
      <c r="DE163" s="60"/>
      <c r="DF163" s="60"/>
      <c r="DG163" s="60"/>
      <c r="DH163" s="60"/>
      <c r="DI163" s="60"/>
      <c r="DJ163" s="60"/>
      <c r="DK163" s="60"/>
      <c r="DL163" s="60"/>
      <c r="DM163" s="60"/>
      <c r="DN163" s="60"/>
      <c r="DO163" s="60"/>
      <c r="DP163" s="60"/>
      <c r="GO163" s="78"/>
      <c r="GP163" s="78"/>
      <c r="GQ163" s="78"/>
      <c r="GR163" s="78"/>
      <c r="GS163" s="78"/>
      <c r="GT163" s="78"/>
      <c r="GU163" s="78"/>
      <c r="GV163" s="78"/>
    </row>
    <row r="164" spans="1:204" s="77" customFormat="1" x14ac:dyDescent="0.2">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c r="BN164" s="60"/>
      <c r="BO164" s="60"/>
      <c r="BP164" s="60"/>
      <c r="BQ164" s="60"/>
      <c r="BR164" s="60"/>
      <c r="BS164" s="60"/>
      <c r="BT164" s="60"/>
      <c r="BU164" s="76"/>
      <c r="BV164" s="76"/>
      <c r="BW164" s="76"/>
      <c r="BX164" s="76"/>
      <c r="BY164" s="76"/>
      <c r="BZ164" s="76"/>
      <c r="CA164" s="76"/>
      <c r="CB164" s="76"/>
      <c r="CC164" s="76"/>
      <c r="CD164" s="76"/>
      <c r="CE164" s="76"/>
      <c r="CF164" s="76"/>
      <c r="CG164" s="76"/>
      <c r="CH164" s="76"/>
      <c r="CI164" s="76"/>
      <c r="CJ164" s="76"/>
      <c r="CK164" s="76"/>
      <c r="CL164" s="60"/>
      <c r="CM164" s="60"/>
      <c r="CN164" s="60"/>
      <c r="CO164" s="60"/>
      <c r="CP164" s="60"/>
      <c r="CQ164" s="60"/>
      <c r="CR164" s="60"/>
      <c r="CS164" s="60"/>
      <c r="CT164" s="60"/>
      <c r="CU164" s="60"/>
      <c r="CV164" s="60"/>
      <c r="CW164" s="60"/>
      <c r="CX164" s="60"/>
      <c r="CY164" s="60"/>
      <c r="CZ164" s="60"/>
      <c r="DA164" s="60"/>
      <c r="DB164" s="60"/>
      <c r="DC164" s="60"/>
      <c r="DD164" s="60"/>
      <c r="DE164" s="60"/>
      <c r="DF164" s="60"/>
      <c r="DG164" s="60"/>
      <c r="DH164" s="60"/>
      <c r="DI164" s="60"/>
      <c r="DJ164" s="60"/>
      <c r="DK164" s="60"/>
      <c r="DL164" s="60"/>
      <c r="DM164" s="60"/>
      <c r="DN164" s="60"/>
      <c r="DO164" s="60"/>
      <c r="DP164" s="60"/>
      <c r="GO164" s="78"/>
      <c r="GP164" s="78"/>
      <c r="GQ164" s="78"/>
      <c r="GR164" s="78"/>
      <c r="GS164" s="78"/>
      <c r="GT164" s="78"/>
      <c r="GU164" s="78"/>
      <c r="GV164" s="78"/>
    </row>
    <row r="165" spans="1:204" s="77" customFormat="1" x14ac:dyDescent="0.2">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c r="BN165" s="60"/>
      <c r="BO165" s="60"/>
      <c r="BP165" s="60"/>
      <c r="BQ165" s="60"/>
      <c r="BR165" s="60"/>
      <c r="BS165" s="60"/>
      <c r="BT165" s="60"/>
      <c r="BU165" s="76"/>
      <c r="BV165" s="76"/>
      <c r="BW165" s="76"/>
      <c r="BX165" s="76"/>
      <c r="BY165" s="76"/>
      <c r="BZ165" s="76"/>
      <c r="CA165" s="76"/>
      <c r="CB165" s="76"/>
      <c r="CC165" s="76"/>
      <c r="CD165" s="76"/>
      <c r="CE165" s="76"/>
      <c r="CF165" s="76"/>
      <c r="CG165" s="76"/>
      <c r="CH165" s="76"/>
      <c r="CI165" s="76"/>
      <c r="CJ165" s="76"/>
      <c r="CK165" s="76"/>
      <c r="CL165" s="60"/>
      <c r="CM165" s="60"/>
      <c r="CN165" s="60"/>
      <c r="CO165" s="60"/>
      <c r="CP165" s="60"/>
      <c r="CQ165" s="60"/>
      <c r="CR165" s="60"/>
      <c r="CS165" s="60"/>
      <c r="CT165" s="60"/>
      <c r="CU165" s="60"/>
      <c r="CV165" s="60"/>
      <c r="CW165" s="60"/>
      <c r="CX165" s="60"/>
      <c r="CY165" s="60"/>
      <c r="CZ165" s="60"/>
      <c r="DA165" s="60"/>
      <c r="DB165" s="60"/>
      <c r="DC165" s="60"/>
      <c r="DD165" s="60"/>
      <c r="DE165" s="60"/>
      <c r="DF165" s="60"/>
      <c r="DG165" s="60"/>
      <c r="DH165" s="60"/>
      <c r="DI165" s="60"/>
      <c r="DJ165" s="60"/>
      <c r="DK165" s="60"/>
      <c r="DL165" s="60"/>
      <c r="DM165" s="60"/>
      <c r="DN165" s="60"/>
      <c r="DO165" s="60"/>
      <c r="DP165" s="60"/>
      <c r="GO165" s="78"/>
      <c r="GP165" s="78"/>
      <c r="GQ165" s="78"/>
      <c r="GR165" s="78"/>
      <c r="GS165" s="78"/>
      <c r="GT165" s="78"/>
      <c r="GU165" s="78"/>
      <c r="GV165" s="78"/>
    </row>
    <row r="166" spans="1:204" s="77" customFormat="1"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c r="BN166" s="60"/>
      <c r="BO166" s="60"/>
      <c r="BP166" s="60"/>
      <c r="BQ166" s="60"/>
      <c r="BR166" s="60"/>
      <c r="BS166" s="60"/>
      <c r="BT166" s="60"/>
      <c r="BU166" s="76"/>
      <c r="BV166" s="76"/>
      <c r="BW166" s="76"/>
      <c r="BX166" s="76"/>
      <c r="BY166" s="76"/>
      <c r="BZ166" s="76"/>
      <c r="CA166" s="76"/>
      <c r="CB166" s="76"/>
      <c r="CC166" s="76"/>
      <c r="CD166" s="76"/>
      <c r="CE166" s="76"/>
      <c r="CF166" s="76"/>
      <c r="CG166" s="76"/>
      <c r="CH166" s="76"/>
      <c r="CI166" s="76"/>
      <c r="CJ166" s="76"/>
      <c r="CK166" s="76"/>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c r="GO166" s="78"/>
      <c r="GP166" s="78"/>
      <c r="GQ166" s="78"/>
      <c r="GR166" s="78"/>
      <c r="GS166" s="78"/>
      <c r="GT166" s="78"/>
      <c r="GU166" s="78"/>
      <c r="GV166" s="78"/>
    </row>
    <row r="167" spans="1:204" s="77" customFormat="1" x14ac:dyDescent="0.2">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c r="BN167" s="60"/>
      <c r="BO167" s="60"/>
      <c r="BP167" s="60"/>
      <c r="BQ167" s="60"/>
      <c r="BR167" s="60"/>
      <c r="BS167" s="60"/>
      <c r="BT167" s="60"/>
      <c r="BU167" s="76"/>
      <c r="BV167" s="76"/>
      <c r="BW167" s="76"/>
      <c r="BX167" s="76"/>
      <c r="BY167" s="76"/>
      <c r="BZ167" s="76"/>
      <c r="CA167" s="76"/>
      <c r="CB167" s="76"/>
      <c r="CC167" s="76"/>
      <c r="CD167" s="76"/>
      <c r="CE167" s="76"/>
      <c r="CF167" s="76"/>
      <c r="CG167" s="76"/>
      <c r="CH167" s="76"/>
      <c r="CI167" s="76"/>
      <c r="CJ167" s="76"/>
      <c r="CK167" s="76"/>
      <c r="CL167" s="60"/>
      <c r="CM167" s="60"/>
      <c r="CN167" s="60"/>
      <c r="CO167" s="60"/>
      <c r="CP167" s="60"/>
      <c r="CQ167" s="60"/>
      <c r="CR167" s="60"/>
      <c r="CS167" s="60"/>
      <c r="CT167" s="60"/>
      <c r="CU167" s="60"/>
      <c r="CV167" s="60"/>
      <c r="CW167" s="60"/>
      <c r="CX167" s="60"/>
      <c r="CY167" s="60"/>
      <c r="CZ167" s="60"/>
      <c r="DA167" s="60"/>
      <c r="DB167" s="60"/>
      <c r="DC167" s="60"/>
      <c r="DD167" s="60"/>
      <c r="DE167" s="60"/>
      <c r="DF167" s="60"/>
      <c r="DG167" s="60"/>
      <c r="DH167" s="60"/>
      <c r="DI167" s="60"/>
      <c r="DJ167" s="60"/>
      <c r="DK167" s="60"/>
      <c r="DL167" s="60"/>
      <c r="DM167" s="60"/>
      <c r="DN167" s="60"/>
      <c r="DO167" s="60"/>
      <c r="DP167" s="60"/>
      <c r="GO167" s="78"/>
      <c r="GP167" s="78"/>
      <c r="GQ167" s="78"/>
      <c r="GR167" s="78"/>
      <c r="GS167" s="78"/>
      <c r="GT167" s="78"/>
      <c r="GU167" s="78"/>
      <c r="GV167" s="78"/>
    </row>
    <row r="168" spans="1:204" s="77" customFormat="1" x14ac:dyDescent="0.2">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c r="BN168" s="60"/>
      <c r="BO168" s="60"/>
      <c r="BP168" s="60"/>
      <c r="BQ168" s="60"/>
      <c r="BR168" s="60"/>
      <c r="BS168" s="60"/>
      <c r="BT168" s="60"/>
      <c r="BU168" s="76"/>
      <c r="BV168" s="76"/>
      <c r="BW168" s="76"/>
      <c r="BX168" s="76"/>
      <c r="BY168" s="76"/>
      <c r="BZ168" s="76"/>
      <c r="CA168" s="76"/>
      <c r="CB168" s="76"/>
      <c r="CC168" s="76"/>
      <c r="CD168" s="76"/>
      <c r="CE168" s="76"/>
      <c r="CF168" s="76"/>
      <c r="CG168" s="76"/>
      <c r="CH168" s="76"/>
      <c r="CI168" s="76"/>
      <c r="CJ168" s="76"/>
      <c r="CK168" s="76"/>
      <c r="CL168" s="60"/>
      <c r="CM168" s="60"/>
      <c r="CN168" s="60"/>
      <c r="CO168" s="60"/>
      <c r="CP168" s="60"/>
      <c r="CQ168" s="60"/>
      <c r="CR168" s="60"/>
      <c r="CS168" s="60"/>
      <c r="CT168" s="60"/>
      <c r="CU168" s="60"/>
      <c r="CV168" s="60"/>
      <c r="CW168" s="60"/>
      <c r="CX168" s="60"/>
      <c r="CY168" s="60"/>
      <c r="CZ168" s="60"/>
      <c r="DA168" s="60"/>
      <c r="DB168" s="60"/>
      <c r="DC168" s="60"/>
      <c r="DD168" s="60"/>
      <c r="DE168" s="60"/>
      <c r="DF168" s="60"/>
      <c r="DG168" s="60"/>
      <c r="DH168" s="60"/>
      <c r="DI168" s="60"/>
      <c r="DJ168" s="60"/>
      <c r="DK168" s="60"/>
      <c r="DL168" s="60"/>
      <c r="DM168" s="60"/>
      <c r="DN168" s="60"/>
      <c r="DO168" s="60"/>
      <c r="DP168" s="60"/>
      <c r="GO168" s="78"/>
      <c r="GP168" s="78"/>
      <c r="GQ168" s="78"/>
      <c r="GR168" s="78"/>
      <c r="GS168" s="78"/>
      <c r="GT168" s="78"/>
      <c r="GU168" s="78"/>
      <c r="GV168" s="78"/>
    </row>
    <row r="169" spans="1:204" s="77" customFormat="1" x14ac:dyDescent="0.2">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c r="BN169" s="60"/>
      <c r="BO169" s="60"/>
      <c r="BP169" s="60"/>
      <c r="BQ169" s="60"/>
      <c r="BR169" s="60"/>
      <c r="BS169" s="60"/>
      <c r="BT169" s="60"/>
      <c r="BU169" s="76"/>
      <c r="BV169" s="76"/>
      <c r="BW169" s="76"/>
      <c r="BX169" s="76"/>
      <c r="BY169" s="76"/>
      <c r="BZ169" s="76"/>
      <c r="CA169" s="76"/>
      <c r="CB169" s="76"/>
      <c r="CC169" s="76"/>
      <c r="CD169" s="76"/>
      <c r="CE169" s="76"/>
      <c r="CF169" s="76"/>
      <c r="CG169" s="76"/>
      <c r="CH169" s="76"/>
      <c r="CI169" s="76"/>
      <c r="CJ169" s="76"/>
      <c r="CK169" s="76"/>
      <c r="CL169" s="60"/>
      <c r="CM169" s="60"/>
      <c r="CN169" s="60"/>
      <c r="CO169" s="60"/>
      <c r="CP169" s="60"/>
      <c r="CQ169" s="60"/>
      <c r="CR169" s="60"/>
      <c r="CS169" s="60"/>
      <c r="CT169" s="60"/>
      <c r="CU169" s="60"/>
      <c r="CV169" s="60"/>
      <c r="CW169" s="60"/>
      <c r="CX169" s="60"/>
      <c r="CY169" s="60"/>
      <c r="CZ169" s="60"/>
      <c r="DA169" s="60"/>
      <c r="DB169" s="60"/>
      <c r="DC169" s="60"/>
      <c r="DD169" s="60"/>
      <c r="DE169" s="60"/>
      <c r="DF169" s="60"/>
      <c r="DG169" s="60"/>
      <c r="DH169" s="60"/>
      <c r="DI169" s="60"/>
      <c r="DJ169" s="60"/>
      <c r="DK169" s="60"/>
      <c r="DL169" s="60"/>
      <c r="DM169" s="60"/>
      <c r="DN169" s="60"/>
      <c r="DO169" s="60"/>
      <c r="DP169" s="60"/>
      <c r="GO169" s="78"/>
      <c r="GP169" s="78"/>
      <c r="GQ169" s="78"/>
      <c r="GR169" s="78"/>
      <c r="GS169" s="78"/>
      <c r="GT169" s="78"/>
      <c r="GU169" s="78"/>
      <c r="GV169" s="78"/>
    </row>
    <row r="170" spans="1:204" s="77" customFormat="1" x14ac:dyDescent="0.2">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c r="BN170" s="60"/>
      <c r="BO170" s="60"/>
      <c r="BP170" s="60"/>
      <c r="BQ170" s="60"/>
      <c r="BR170" s="60"/>
      <c r="BS170" s="60"/>
      <c r="BT170" s="60"/>
      <c r="BU170" s="76"/>
      <c r="BV170" s="76"/>
      <c r="BW170" s="76"/>
      <c r="BX170" s="76"/>
      <c r="BY170" s="76"/>
      <c r="BZ170" s="76"/>
      <c r="CA170" s="76"/>
      <c r="CB170" s="76"/>
      <c r="CC170" s="76"/>
      <c r="CD170" s="76"/>
      <c r="CE170" s="76"/>
      <c r="CF170" s="76"/>
      <c r="CG170" s="76"/>
      <c r="CH170" s="76"/>
      <c r="CI170" s="76"/>
      <c r="CJ170" s="76"/>
      <c r="CK170" s="76"/>
      <c r="CL170" s="60"/>
      <c r="CM170" s="60"/>
      <c r="CN170" s="60"/>
      <c r="CO170" s="60"/>
      <c r="CP170" s="60"/>
      <c r="CQ170" s="60"/>
      <c r="CR170" s="60"/>
      <c r="CS170" s="60"/>
      <c r="CT170" s="60"/>
      <c r="CU170" s="60"/>
      <c r="CV170" s="60"/>
      <c r="CW170" s="60"/>
      <c r="CX170" s="60"/>
      <c r="CY170" s="60"/>
      <c r="CZ170" s="60"/>
      <c r="DA170" s="60"/>
      <c r="DB170" s="60"/>
      <c r="DC170" s="60"/>
      <c r="DD170" s="60"/>
      <c r="DE170" s="60"/>
      <c r="DF170" s="60"/>
      <c r="DG170" s="60"/>
      <c r="DH170" s="60"/>
      <c r="DI170" s="60"/>
      <c r="DJ170" s="60"/>
      <c r="DK170" s="60"/>
      <c r="DL170" s="60"/>
      <c r="DM170" s="60"/>
      <c r="DN170" s="60"/>
      <c r="DO170" s="60"/>
      <c r="DP170" s="60"/>
      <c r="GO170" s="78"/>
      <c r="GP170" s="78"/>
      <c r="GQ170" s="78"/>
      <c r="GR170" s="78"/>
      <c r="GS170" s="78"/>
      <c r="GT170" s="78"/>
      <c r="GU170" s="78"/>
      <c r="GV170" s="78"/>
    </row>
    <row r="171" spans="1:204" s="77" customFormat="1"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c r="BN171" s="60"/>
      <c r="BO171" s="60"/>
      <c r="BP171" s="60"/>
      <c r="BQ171" s="60"/>
      <c r="BR171" s="60"/>
      <c r="BS171" s="60"/>
      <c r="BT171" s="60"/>
      <c r="BU171" s="76"/>
      <c r="BV171" s="76"/>
      <c r="BW171" s="76"/>
      <c r="BX171" s="76"/>
      <c r="BY171" s="76"/>
      <c r="BZ171" s="76"/>
      <c r="CA171" s="76"/>
      <c r="CB171" s="76"/>
      <c r="CC171" s="76"/>
      <c r="CD171" s="76"/>
      <c r="CE171" s="76"/>
      <c r="CF171" s="76"/>
      <c r="CG171" s="76"/>
      <c r="CH171" s="76"/>
      <c r="CI171" s="76"/>
      <c r="CJ171" s="76"/>
      <c r="CK171" s="76"/>
      <c r="CL171" s="60"/>
      <c r="CM171" s="60"/>
      <c r="CN171" s="60"/>
      <c r="CO171" s="60"/>
      <c r="CP171" s="60"/>
      <c r="CQ171" s="60"/>
      <c r="CR171" s="60"/>
      <c r="CS171" s="60"/>
      <c r="CT171" s="60"/>
      <c r="CU171" s="60"/>
      <c r="CV171" s="60"/>
      <c r="CW171" s="60"/>
      <c r="CX171" s="60"/>
      <c r="CY171" s="60"/>
      <c r="CZ171" s="60"/>
      <c r="DA171" s="60"/>
      <c r="DB171" s="60"/>
      <c r="DC171" s="60"/>
      <c r="DD171" s="60"/>
      <c r="DE171" s="60"/>
      <c r="DF171" s="60"/>
      <c r="DG171" s="60"/>
      <c r="DH171" s="60"/>
      <c r="DI171" s="60"/>
      <c r="DJ171" s="60"/>
      <c r="DK171" s="60"/>
      <c r="DL171" s="60"/>
      <c r="DM171" s="60"/>
      <c r="DN171" s="60"/>
      <c r="DO171" s="60"/>
      <c r="DP171" s="60"/>
      <c r="GO171" s="78"/>
      <c r="GP171" s="78"/>
      <c r="GQ171" s="78"/>
      <c r="GR171" s="78"/>
      <c r="GS171" s="78"/>
      <c r="GT171" s="78"/>
      <c r="GU171" s="78"/>
      <c r="GV171" s="78"/>
    </row>
    <row r="172" spans="1:204" s="77" customFormat="1"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c r="BN172" s="60"/>
      <c r="BO172" s="60"/>
      <c r="BP172" s="60"/>
      <c r="BQ172" s="60"/>
      <c r="BR172" s="60"/>
      <c r="BS172" s="60"/>
      <c r="BT172" s="60"/>
      <c r="BU172" s="76"/>
      <c r="BV172" s="76"/>
      <c r="BW172" s="76"/>
      <c r="BX172" s="76"/>
      <c r="BY172" s="76"/>
      <c r="BZ172" s="76"/>
      <c r="CA172" s="76"/>
      <c r="CB172" s="76"/>
      <c r="CC172" s="76"/>
      <c r="CD172" s="76"/>
      <c r="CE172" s="76"/>
      <c r="CF172" s="76"/>
      <c r="CG172" s="76"/>
      <c r="CH172" s="76"/>
      <c r="CI172" s="76"/>
      <c r="CJ172" s="76"/>
      <c r="CK172" s="76"/>
      <c r="CL172" s="60"/>
      <c r="CM172" s="60"/>
      <c r="CN172" s="60"/>
      <c r="CO172" s="60"/>
      <c r="CP172" s="60"/>
      <c r="CQ172" s="60"/>
      <c r="CR172" s="60"/>
      <c r="CS172" s="60"/>
      <c r="CT172" s="60"/>
      <c r="CU172" s="60"/>
      <c r="CV172" s="60"/>
      <c r="CW172" s="60"/>
      <c r="CX172" s="60"/>
      <c r="CY172" s="60"/>
      <c r="CZ172" s="60"/>
      <c r="DA172" s="60"/>
      <c r="DB172" s="60"/>
      <c r="DC172" s="60"/>
      <c r="DD172" s="60"/>
      <c r="DE172" s="60"/>
      <c r="DF172" s="60"/>
      <c r="DG172" s="60"/>
      <c r="DH172" s="60"/>
      <c r="DI172" s="60"/>
      <c r="DJ172" s="60"/>
      <c r="DK172" s="60"/>
      <c r="DL172" s="60"/>
      <c r="DM172" s="60"/>
      <c r="DN172" s="60"/>
      <c r="DO172" s="60"/>
      <c r="DP172" s="60"/>
      <c r="GO172" s="78"/>
      <c r="GP172" s="78"/>
      <c r="GQ172" s="78"/>
      <c r="GR172" s="78"/>
      <c r="GS172" s="78"/>
      <c r="GT172" s="78"/>
      <c r="GU172" s="78"/>
      <c r="GV172" s="78"/>
    </row>
    <row r="173" spans="1:204" s="77" customFormat="1" x14ac:dyDescent="0.2">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c r="BN173" s="60"/>
      <c r="BO173" s="60"/>
      <c r="BP173" s="60"/>
      <c r="BQ173" s="60"/>
      <c r="BR173" s="60"/>
      <c r="BS173" s="60"/>
      <c r="BT173" s="60"/>
      <c r="BU173" s="76"/>
      <c r="BV173" s="76"/>
      <c r="BW173" s="76"/>
      <c r="BX173" s="76"/>
      <c r="BY173" s="76"/>
      <c r="BZ173" s="76"/>
      <c r="CA173" s="76"/>
      <c r="CB173" s="76"/>
      <c r="CC173" s="76"/>
      <c r="CD173" s="76"/>
      <c r="CE173" s="76"/>
      <c r="CF173" s="76"/>
      <c r="CG173" s="76"/>
      <c r="CH173" s="76"/>
      <c r="CI173" s="76"/>
      <c r="CJ173" s="76"/>
      <c r="CK173" s="76"/>
      <c r="CL173" s="60"/>
      <c r="CM173" s="60"/>
      <c r="CN173" s="60"/>
      <c r="CO173" s="60"/>
      <c r="CP173" s="60"/>
      <c r="CQ173" s="60"/>
      <c r="CR173" s="60"/>
      <c r="CS173" s="60"/>
      <c r="CT173" s="60"/>
      <c r="CU173" s="60"/>
      <c r="CV173" s="60"/>
      <c r="CW173" s="60"/>
      <c r="CX173" s="60"/>
      <c r="CY173" s="60"/>
      <c r="CZ173" s="60"/>
      <c r="DA173" s="60"/>
      <c r="DB173" s="60"/>
      <c r="DC173" s="60"/>
      <c r="DD173" s="60"/>
      <c r="DE173" s="60"/>
      <c r="DF173" s="60"/>
      <c r="DG173" s="60"/>
      <c r="DH173" s="60"/>
      <c r="DI173" s="60"/>
      <c r="DJ173" s="60"/>
      <c r="DK173" s="60"/>
      <c r="DL173" s="60"/>
      <c r="DM173" s="60"/>
      <c r="DN173" s="60"/>
      <c r="DO173" s="60"/>
      <c r="DP173" s="60"/>
      <c r="GO173" s="78"/>
      <c r="GP173" s="78"/>
      <c r="GQ173" s="78"/>
      <c r="GR173" s="78"/>
      <c r="GS173" s="78"/>
      <c r="GT173" s="78"/>
      <c r="GU173" s="78"/>
      <c r="GV173" s="78"/>
    </row>
    <row r="174" spans="1:204" s="77" customFormat="1" x14ac:dyDescent="0.2">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c r="BN174" s="60"/>
      <c r="BO174" s="60"/>
      <c r="BP174" s="60"/>
      <c r="BQ174" s="60"/>
      <c r="BR174" s="60"/>
      <c r="BS174" s="60"/>
      <c r="BT174" s="60"/>
      <c r="BU174" s="76"/>
      <c r="BV174" s="76"/>
      <c r="BW174" s="76"/>
      <c r="BX174" s="76"/>
      <c r="BY174" s="76"/>
      <c r="BZ174" s="76"/>
      <c r="CA174" s="76"/>
      <c r="CB174" s="76"/>
      <c r="CC174" s="76"/>
      <c r="CD174" s="76"/>
      <c r="CE174" s="76"/>
      <c r="CF174" s="76"/>
      <c r="CG174" s="76"/>
      <c r="CH174" s="76"/>
      <c r="CI174" s="76"/>
      <c r="CJ174" s="76"/>
      <c r="CK174" s="76"/>
      <c r="CL174" s="60"/>
      <c r="CM174" s="60"/>
      <c r="CN174" s="60"/>
      <c r="CO174" s="60"/>
      <c r="CP174" s="60"/>
      <c r="CQ174" s="60"/>
      <c r="CR174" s="60"/>
      <c r="CS174" s="60"/>
      <c r="CT174" s="60"/>
      <c r="CU174" s="60"/>
      <c r="CV174" s="60"/>
      <c r="CW174" s="60"/>
      <c r="CX174" s="60"/>
      <c r="CY174" s="60"/>
      <c r="CZ174" s="60"/>
      <c r="DA174" s="60"/>
      <c r="DB174" s="60"/>
      <c r="DC174" s="60"/>
      <c r="DD174" s="60"/>
      <c r="DE174" s="60"/>
      <c r="DF174" s="60"/>
      <c r="DG174" s="60"/>
      <c r="DH174" s="60"/>
      <c r="DI174" s="60"/>
      <c r="DJ174" s="60"/>
      <c r="DK174" s="60"/>
      <c r="DL174" s="60"/>
      <c r="DM174" s="60"/>
      <c r="DN174" s="60"/>
      <c r="DO174" s="60"/>
      <c r="DP174" s="60"/>
      <c r="GO174" s="78"/>
      <c r="GP174" s="78"/>
      <c r="GQ174" s="78"/>
      <c r="GR174" s="78"/>
      <c r="GS174" s="78"/>
      <c r="GT174" s="78"/>
      <c r="GU174" s="78"/>
      <c r="GV174" s="78"/>
    </row>
    <row r="175" spans="1:204" s="77" customFormat="1" x14ac:dyDescent="0.2">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c r="BN175" s="60"/>
      <c r="BO175" s="60"/>
      <c r="BP175" s="60"/>
      <c r="BQ175" s="60"/>
      <c r="BR175" s="60"/>
      <c r="BS175" s="60"/>
      <c r="BT175" s="60"/>
      <c r="BU175" s="76"/>
      <c r="BV175" s="76"/>
      <c r="BW175" s="76"/>
      <c r="BX175" s="76"/>
      <c r="BY175" s="76"/>
      <c r="BZ175" s="76"/>
      <c r="CA175" s="76"/>
      <c r="CB175" s="76"/>
      <c r="CC175" s="76"/>
      <c r="CD175" s="76"/>
      <c r="CE175" s="76"/>
      <c r="CF175" s="76"/>
      <c r="CG175" s="76"/>
      <c r="CH175" s="76"/>
      <c r="CI175" s="76"/>
      <c r="CJ175" s="76"/>
      <c r="CK175" s="76"/>
      <c r="CL175" s="60"/>
      <c r="CM175" s="60"/>
      <c r="CN175" s="60"/>
      <c r="CO175" s="60"/>
      <c r="CP175" s="60"/>
      <c r="CQ175" s="60"/>
      <c r="CR175" s="60"/>
      <c r="CS175" s="60"/>
      <c r="CT175" s="60"/>
      <c r="CU175" s="60"/>
      <c r="CV175" s="60"/>
      <c r="CW175" s="60"/>
      <c r="CX175" s="60"/>
      <c r="CY175" s="60"/>
      <c r="CZ175" s="60"/>
      <c r="DA175" s="60"/>
      <c r="DB175" s="60"/>
      <c r="DC175" s="60"/>
      <c r="DD175" s="60"/>
      <c r="DE175" s="60"/>
      <c r="DF175" s="60"/>
      <c r="DG175" s="60"/>
      <c r="DH175" s="60"/>
      <c r="DI175" s="60"/>
      <c r="DJ175" s="60"/>
      <c r="DK175" s="60"/>
      <c r="DL175" s="60"/>
      <c r="DM175" s="60"/>
      <c r="DN175" s="60"/>
      <c r="DO175" s="60"/>
      <c r="DP175" s="60"/>
      <c r="GO175" s="78"/>
      <c r="GP175" s="78"/>
      <c r="GQ175" s="78"/>
      <c r="GR175" s="78"/>
      <c r="GS175" s="78"/>
      <c r="GT175" s="78"/>
      <c r="GU175" s="78"/>
      <c r="GV175" s="78"/>
    </row>
    <row r="176" spans="1:204" s="77" customFormat="1" x14ac:dyDescent="0.2">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c r="BN176" s="60"/>
      <c r="BO176" s="60"/>
      <c r="BP176" s="60"/>
      <c r="BQ176" s="60"/>
      <c r="BR176" s="60"/>
      <c r="BS176" s="60"/>
      <c r="BT176" s="60"/>
      <c r="BU176" s="76"/>
      <c r="BV176" s="76"/>
      <c r="BW176" s="76"/>
      <c r="BX176" s="76"/>
      <c r="BY176" s="76"/>
      <c r="BZ176" s="76"/>
      <c r="CA176" s="76"/>
      <c r="CB176" s="76"/>
      <c r="CC176" s="76"/>
      <c r="CD176" s="76"/>
      <c r="CE176" s="76"/>
      <c r="CF176" s="76"/>
      <c r="CG176" s="76"/>
      <c r="CH176" s="76"/>
      <c r="CI176" s="76"/>
      <c r="CJ176" s="76"/>
      <c r="CK176" s="76"/>
      <c r="CL176" s="60"/>
      <c r="CM176" s="60"/>
      <c r="CN176" s="60"/>
      <c r="CO176" s="60"/>
      <c r="CP176" s="60"/>
      <c r="CQ176" s="60"/>
      <c r="CR176" s="60"/>
      <c r="CS176" s="60"/>
      <c r="CT176" s="60"/>
      <c r="CU176" s="60"/>
      <c r="CV176" s="60"/>
      <c r="CW176" s="60"/>
      <c r="CX176" s="60"/>
      <c r="CY176" s="60"/>
      <c r="CZ176" s="60"/>
      <c r="DA176" s="60"/>
      <c r="DB176" s="60"/>
      <c r="DC176" s="60"/>
      <c r="DD176" s="60"/>
      <c r="DE176" s="60"/>
      <c r="DF176" s="60"/>
      <c r="DG176" s="60"/>
      <c r="DH176" s="60"/>
      <c r="DI176" s="60"/>
      <c r="DJ176" s="60"/>
      <c r="DK176" s="60"/>
      <c r="DL176" s="60"/>
      <c r="DM176" s="60"/>
      <c r="DN176" s="60"/>
      <c r="DO176" s="60"/>
      <c r="DP176" s="60"/>
      <c r="GO176" s="78"/>
      <c r="GP176" s="78"/>
      <c r="GQ176" s="78"/>
      <c r="GR176" s="78"/>
      <c r="GS176" s="78"/>
      <c r="GT176" s="78"/>
      <c r="GU176" s="78"/>
      <c r="GV176" s="78"/>
    </row>
    <row r="177" spans="1:204" s="77" customFormat="1"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c r="BN177" s="60"/>
      <c r="BO177" s="60"/>
      <c r="BP177" s="60"/>
      <c r="BQ177" s="60"/>
      <c r="BR177" s="60"/>
      <c r="BS177" s="60"/>
      <c r="BT177" s="60"/>
      <c r="BU177" s="76"/>
      <c r="BV177" s="76"/>
      <c r="BW177" s="76"/>
      <c r="BX177" s="76"/>
      <c r="BY177" s="76"/>
      <c r="BZ177" s="76"/>
      <c r="CA177" s="76"/>
      <c r="CB177" s="76"/>
      <c r="CC177" s="76"/>
      <c r="CD177" s="76"/>
      <c r="CE177" s="76"/>
      <c r="CF177" s="76"/>
      <c r="CG177" s="76"/>
      <c r="CH177" s="76"/>
      <c r="CI177" s="76"/>
      <c r="CJ177" s="76"/>
      <c r="CK177" s="76"/>
      <c r="CL177" s="60"/>
      <c r="CM177" s="60"/>
      <c r="CN177" s="60"/>
      <c r="CO177" s="60"/>
      <c r="CP177" s="60"/>
      <c r="CQ177" s="60"/>
      <c r="CR177" s="60"/>
      <c r="CS177" s="60"/>
      <c r="CT177" s="60"/>
      <c r="CU177" s="60"/>
      <c r="CV177" s="60"/>
      <c r="CW177" s="60"/>
      <c r="CX177" s="60"/>
      <c r="CY177" s="60"/>
      <c r="CZ177" s="60"/>
      <c r="DA177" s="60"/>
      <c r="DB177" s="60"/>
      <c r="DC177" s="60"/>
      <c r="DD177" s="60"/>
      <c r="DE177" s="60"/>
      <c r="DF177" s="60"/>
      <c r="DG177" s="60"/>
      <c r="DH177" s="60"/>
      <c r="DI177" s="60"/>
      <c r="DJ177" s="60"/>
      <c r="DK177" s="60"/>
      <c r="DL177" s="60"/>
      <c r="DM177" s="60"/>
      <c r="DN177" s="60"/>
      <c r="DO177" s="60"/>
      <c r="DP177" s="60"/>
      <c r="GO177" s="78"/>
      <c r="GP177" s="78"/>
      <c r="GQ177" s="78"/>
      <c r="GR177" s="78"/>
      <c r="GS177" s="78"/>
      <c r="GT177" s="78"/>
      <c r="GU177" s="78"/>
      <c r="GV177" s="78"/>
    </row>
    <row r="178" spans="1:204" s="77" customFormat="1" x14ac:dyDescent="0.2">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c r="BN178" s="60"/>
      <c r="BO178" s="60"/>
      <c r="BP178" s="60"/>
      <c r="BQ178" s="60"/>
      <c r="BR178" s="60"/>
      <c r="BS178" s="60"/>
      <c r="BT178" s="60"/>
      <c r="BU178" s="76"/>
      <c r="BV178" s="76"/>
      <c r="BW178" s="76"/>
      <c r="BX178" s="76"/>
      <c r="BY178" s="76"/>
      <c r="BZ178" s="76"/>
      <c r="CA178" s="76"/>
      <c r="CB178" s="76"/>
      <c r="CC178" s="76"/>
      <c r="CD178" s="76"/>
      <c r="CE178" s="76"/>
      <c r="CF178" s="76"/>
      <c r="CG178" s="76"/>
      <c r="CH178" s="76"/>
      <c r="CI178" s="76"/>
      <c r="CJ178" s="76"/>
      <c r="CK178" s="76"/>
      <c r="CL178" s="60"/>
      <c r="CM178" s="60"/>
      <c r="CN178" s="60"/>
      <c r="CO178" s="60"/>
      <c r="CP178" s="60"/>
      <c r="CQ178" s="60"/>
      <c r="CR178" s="60"/>
      <c r="CS178" s="60"/>
      <c r="CT178" s="60"/>
      <c r="CU178" s="60"/>
      <c r="CV178" s="60"/>
      <c r="CW178" s="60"/>
      <c r="CX178" s="60"/>
      <c r="CY178" s="60"/>
      <c r="CZ178" s="60"/>
      <c r="DA178" s="60"/>
      <c r="DB178" s="60"/>
      <c r="DC178" s="60"/>
      <c r="DD178" s="60"/>
      <c r="DE178" s="60"/>
      <c r="DF178" s="60"/>
      <c r="DG178" s="60"/>
      <c r="DH178" s="60"/>
      <c r="DI178" s="60"/>
      <c r="DJ178" s="60"/>
      <c r="DK178" s="60"/>
      <c r="DL178" s="60"/>
      <c r="DM178" s="60"/>
      <c r="DN178" s="60"/>
      <c r="DO178" s="60"/>
      <c r="DP178" s="60"/>
      <c r="GO178" s="78"/>
      <c r="GP178" s="78"/>
      <c r="GQ178" s="78"/>
      <c r="GR178" s="78"/>
      <c r="GS178" s="78"/>
      <c r="GT178" s="78"/>
      <c r="GU178" s="78"/>
      <c r="GV178" s="78"/>
    </row>
    <row r="179" spans="1:204" s="77" customFormat="1" x14ac:dyDescent="0.2">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c r="AU179" s="60"/>
      <c r="AV179" s="60"/>
      <c r="AW179" s="60"/>
      <c r="AX179" s="60"/>
      <c r="AY179" s="60"/>
      <c r="AZ179" s="60"/>
      <c r="BA179" s="60"/>
      <c r="BB179" s="60"/>
      <c r="BC179" s="60"/>
      <c r="BD179" s="60"/>
      <c r="BE179" s="60"/>
      <c r="BF179" s="60"/>
      <c r="BG179" s="60"/>
      <c r="BH179" s="60"/>
      <c r="BI179" s="60"/>
      <c r="BJ179" s="60"/>
      <c r="BK179" s="60"/>
      <c r="BL179" s="60"/>
      <c r="BM179" s="60"/>
      <c r="BN179" s="60"/>
      <c r="BO179" s="60"/>
      <c r="BP179" s="60"/>
      <c r="BQ179" s="60"/>
      <c r="BR179" s="60"/>
      <c r="BS179" s="60"/>
      <c r="BT179" s="60"/>
      <c r="BU179" s="76"/>
      <c r="BV179" s="76"/>
      <c r="BW179" s="76"/>
      <c r="BX179" s="76"/>
      <c r="BY179" s="76"/>
      <c r="BZ179" s="76"/>
      <c r="CA179" s="76"/>
      <c r="CB179" s="76"/>
      <c r="CC179" s="76"/>
      <c r="CD179" s="76"/>
      <c r="CE179" s="76"/>
      <c r="CF179" s="76"/>
      <c r="CG179" s="76"/>
      <c r="CH179" s="76"/>
      <c r="CI179" s="76"/>
      <c r="CJ179" s="76"/>
      <c r="CK179" s="76"/>
      <c r="CL179" s="60"/>
      <c r="CM179" s="60"/>
      <c r="CN179" s="60"/>
      <c r="CO179" s="60"/>
      <c r="CP179" s="60"/>
      <c r="CQ179" s="60"/>
      <c r="CR179" s="60"/>
      <c r="CS179" s="60"/>
      <c r="CT179" s="60"/>
      <c r="CU179" s="60"/>
      <c r="CV179" s="60"/>
      <c r="CW179" s="60"/>
      <c r="CX179" s="60"/>
      <c r="CY179" s="60"/>
      <c r="CZ179" s="60"/>
      <c r="DA179" s="60"/>
      <c r="DB179" s="60"/>
      <c r="DC179" s="60"/>
      <c r="DD179" s="60"/>
      <c r="DE179" s="60"/>
      <c r="DF179" s="60"/>
      <c r="DG179" s="60"/>
      <c r="DH179" s="60"/>
      <c r="DI179" s="60"/>
      <c r="DJ179" s="60"/>
      <c r="DK179" s="60"/>
      <c r="DL179" s="60"/>
      <c r="DM179" s="60"/>
      <c r="DN179" s="60"/>
      <c r="DO179" s="60"/>
      <c r="DP179" s="60"/>
      <c r="GO179" s="78"/>
      <c r="GP179" s="78"/>
      <c r="GQ179" s="78"/>
      <c r="GR179" s="78"/>
      <c r="GS179" s="78"/>
      <c r="GT179" s="78"/>
      <c r="GU179" s="78"/>
      <c r="GV179" s="78"/>
    </row>
    <row r="180" spans="1:204" s="77" customFormat="1" x14ac:dyDescent="0.2">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AY180" s="60"/>
      <c r="AZ180" s="60"/>
      <c r="BA180" s="60"/>
      <c r="BB180" s="60"/>
      <c r="BC180" s="60"/>
      <c r="BD180" s="60"/>
      <c r="BE180" s="60"/>
      <c r="BF180" s="60"/>
      <c r="BG180" s="60"/>
      <c r="BH180" s="60"/>
      <c r="BI180" s="60"/>
      <c r="BJ180" s="60"/>
      <c r="BK180" s="60"/>
      <c r="BL180" s="60"/>
      <c r="BM180" s="60"/>
      <c r="BN180" s="60"/>
      <c r="BO180" s="60"/>
      <c r="BP180" s="60"/>
      <c r="BQ180" s="60"/>
      <c r="BR180" s="60"/>
      <c r="BS180" s="60"/>
      <c r="BT180" s="60"/>
      <c r="BU180" s="76"/>
      <c r="BV180" s="76"/>
      <c r="BW180" s="76"/>
      <c r="BX180" s="76"/>
      <c r="BY180" s="76"/>
      <c r="BZ180" s="76"/>
      <c r="CA180" s="76"/>
      <c r="CB180" s="76"/>
      <c r="CC180" s="76"/>
      <c r="CD180" s="76"/>
      <c r="CE180" s="76"/>
      <c r="CF180" s="76"/>
      <c r="CG180" s="76"/>
      <c r="CH180" s="76"/>
      <c r="CI180" s="76"/>
      <c r="CJ180" s="76"/>
      <c r="CK180" s="76"/>
      <c r="CL180" s="60"/>
      <c r="CM180" s="60"/>
      <c r="CN180" s="60"/>
      <c r="CO180" s="60"/>
      <c r="CP180" s="60"/>
      <c r="CQ180" s="60"/>
      <c r="CR180" s="60"/>
      <c r="CS180" s="60"/>
      <c r="CT180" s="60"/>
      <c r="CU180" s="60"/>
      <c r="CV180" s="60"/>
      <c r="CW180" s="60"/>
      <c r="CX180" s="60"/>
      <c r="CY180" s="60"/>
      <c r="CZ180" s="60"/>
      <c r="DA180" s="60"/>
      <c r="DB180" s="60"/>
      <c r="DC180" s="60"/>
      <c r="DD180" s="60"/>
      <c r="DE180" s="60"/>
      <c r="DF180" s="60"/>
      <c r="DG180" s="60"/>
      <c r="DH180" s="60"/>
      <c r="DI180" s="60"/>
      <c r="DJ180" s="60"/>
      <c r="DK180" s="60"/>
      <c r="DL180" s="60"/>
      <c r="DM180" s="60"/>
      <c r="DN180" s="60"/>
      <c r="DO180" s="60"/>
      <c r="DP180" s="60"/>
      <c r="GO180" s="78"/>
      <c r="GP180" s="78"/>
      <c r="GQ180" s="78"/>
      <c r="GR180" s="78"/>
      <c r="GS180" s="78"/>
      <c r="GT180" s="78"/>
      <c r="GU180" s="78"/>
      <c r="GV180" s="78"/>
    </row>
    <row r="181" spans="1:204" s="77" customFormat="1" x14ac:dyDescent="0.2">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AY181" s="60"/>
      <c r="AZ181" s="60"/>
      <c r="BA181" s="60"/>
      <c r="BB181" s="60"/>
      <c r="BC181" s="60"/>
      <c r="BD181" s="60"/>
      <c r="BE181" s="60"/>
      <c r="BF181" s="60"/>
      <c r="BG181" s="60"/>
      <c r="BH181" s="60"/>
      <c r="BI181" s="60"/>
      <c r="BJ181" s="60"/>
      <c r="BK181" s="60"/>
      <c r="BL181" s="60"/>
      <c r="BM181" s="60"/>
      <c r="BN181" s="60"/>
      <c r="BO181" s="60"/>
      <c r="BP181" s="60"/>
      <c r="BQ181" s="60"/>
      <c r="BR181" s="60"/>
      <c r="BS181" s="60"/>
      <c r="BT181" s="60"/>
      <c r="BU181" s="76"/>
      <c r="BV181" s="76"/>
      <c r="BW181" s="76"/>
      <c r="BX181" s="76"/>
      <c r="BY181" s="76"/>
      <c r="BZ181" s="76"/>
      <c r="CA181" s="76"/>
      <c r="CB181" s="76"/>
      <c r="CC181" s="76"/>
      <c r="CD181" s="76"/>
      <c r="CE181" s="76"/>
      <c r="CF181" s="76"/>
      <c r="CG181" s="76"/>
      <c r="CH181" s="76"/>
      <c r="CI181" s="76"/>
      <c r="CJ181" s="76"/>
      <c r="CK181" s="76"/>
      <c r="CL181" s="60"/>
      <c r="CM181" s="60"/>
      <c r="CN181" s="60"/>
      <c r="CO181" s="60"/>
      <c r="CP181" s="60"/>
      <c r="CQ181" s="60"/>
      <c r="CR181" s="60"/>
      <c r="CS181" s="60"/>
      <c r="CT181" s="60"/>
      <c r="CU181" s="60"/>
      <c r="CV181" s="60"/>
      <c r="CW181" s="60"/>
      <c r="CX181" s="60"/>
      <c r="CY181" s="60"/>
      <c r="CZ181" s="60"/>
      <c r="DA181" s="60"/>
      <c r="DB181" s="60"/>
      <c r="DC181" s="60"/>
      <c r="DD181" s="60"/>
      <c r="DE181" s="60"/>
      <c r="DF181" s="60"/>
      <c r="DG181" s="60"/>
      <c r="DH181" s="60"/>
      <c r="DI181" s="60"/>
      <c r="DJ181" s="60"/>
      <c r="DK181" s="60"/>
      <c r="DL181" s="60"/>
      <c r="DM181" s="60"/>
      <c r="DN181" s="60"/>
      <c r="DO181" s="60"/>
      <c r="DP181" s="60"/>
      <c r="GO181" s="78"/>
      <c r="GP181" s="78"/>
      <c r="GQ181" s="78"/>
      <c r="GR181" s="78"/>
      <c r="GS181" s="78"/>
      <c r="GT181" s="78"/>
      <c r="GU181" s="78"/>
      <c r="GV181" s="78"/>
    </row>
    <row r="182" spans="1:204" s="77" customFormat="1" x14ac:dyDescent="0.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c r="AU182" s="60"/>
      <c r="AV182" s="60"/>
      <c r="AW182" s="60"/>
      <c r="AX182" s="60"/>
      <c r="AY182" s="60"/>
      <c r="AZ182" s="60"/>
      <c r="BA182" s="60"/>
      <c r="BB182" s="60"/>
      <c r="BC182" s="60"/>
      <c r="BD182" s="60"/>
      <c r="BE182" s="60"/>
      <c r="BF182" s="60"/>
      <c r="BG182" s="60"/>
      <c r="BH182" s="60"/>
      <c r="BI182" s="60"/>
      <c r="BJ182" s="60"/>
      <c r="BK182" s="60"/>
      <c r="BL182" s="60"/>
      <c r="BM182" s="60"/>
      <c r="BN182" s="60"/>
      <c r="BO182" s="60"/>
      <c r="BP182" s="60"/>
      <c r="BQ182" s="60"/>
      <c r="BR182" s="60"/>
      <c r="BS182" s="60"/>
      <c r="BT182" s="60"/>
      <c r="BU182" s="76"/>
      <c r="BV182" s="76"/>
      <c r="BW182" s="76"/>
      <c r="BX182" s="76"/>
      <c r="BY182" s="76"/>
      <c r="BZ182" s="76"/>
      <c r="CA182" s="76"/>
      <c r="CB182" s="76"/>
      <c r="CC182" s="76"/>
      <c r="CD182" s="76"/>
      <c r="CE182" s="76"/>
      <c r="CF182" s="76"/>
      <c r="CG182" s="76"/>
      <c r="CH182" s="76"/>
      <c r="CI182" s="76"/>
      <c r="CJ182" s="76"/>
      <c r="CK182" s="76"/>
      <c r="CL182" s="60"/>
      <c r="CM182" s="60"/>
      <c r="CN182" s="60"/>
      <c r="CO182" s="60"/>
      <c r="CP182" s="60"/>
      <c r="CQ182" s="60"/>
      <c r="CR182" s="60"/>
      <c r="CS182" s="60"/>
      <c r="CT182" s="60"/>
      <c r="CU182" s="60"/>
      <c r="CV182" s="60"/>
      <c r="CW182" s="60"/>
      <c r="CX182" s="60"/>
      <c r="CY182" s="60"/>
      <c r="CZ182" s="60"/>
      <c r="DA182" s="60"/>
      <c r="DB182" s="60"/>
      <c r="DC182" s="60"/>
      <c r="DD182" s="60"/>
      <c r="DE182" s="60"/>
      <c r="DF182" s="60"/>
      <c r="DG182" s="60"/>
      <c r="DH182" s="60"/>
      <c r="DI182" s="60"/>
      <c r="DJ182" s="60"/>
      <c r="DK182" s="60"/>
      <c r="DL182" s="60"/>
      <c r="DM182" s="60"/>
      <c r="DN182" s="60"/>
      <c r="DO182" s="60"/>
      <c r="DP182" s="60"/>
      <c r="GO182" s="78"/>
      <c r="GP182" s="78"/>
      <c r="GQ182" s="78"/>
      <c r="GR182" s="78"/>
      <c r="GS182" s="78"/>
      <c r="GT182" s="78"/>
      <c r="GU182" s="78"/>
      <c r="GV182" s="78"/>
    </row>
    <row r="183" spans="1:204" s="77" customFormat="1" x14ac:dyDescent="0.2">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c r="AU183" s="60"/>
      <c r="AV183" s="60"/>
      <c r="AW183" s="60"/>
      <c r="AX183" s="60"/>
      <c r="AY183" s="60"/>
      <c r="AZ183" s="60"/>
      <c r="BA183" s="60"/>
      <c r="BB183" s="60"/>
      <c r="BC183" s="60"/>
      <c r="BD183" s="60"/>
      <c r="BE183" s="60"/>
      <c r="BF183" s="60"/>
      <c r="BG183" s="60"/>
      <c r="BH183" s="60"/>
      <c r="BI183" s="60"/>
      <c r="BJ183" s="60"/>
      <c r="BK183" s="60"/>
      <c r="BL183" s="60"/>
      <c r="BM183" s="60"/>
      <c r="BN183" s="60"/>
      <c r="BO183" s="60"/>
      <c r="BP183" s="60"/>
      <c r="BQ183" s="60"/>
      <c r="BR183" s="60"/>
      <c r="BS183" s="60"/>
      <c r="BT183" s="60"/>
      <c r="BU183" s="76"/>
      <c r="BV183" s="76"/>
      <c r="BW183" s="76"/>
      <c r="BX183" s="76"/>
      <c r="BY183" s="76"/>
      <c r="BZ183" s="76"/>
      <c r="CA183" s="76"/>
      <c r="CB183" s="76"/>
      <c r="CC183" s="76"/>
      <c r="CD183" s="76"/>
      <c r="CE183" s="76"/>
      <c r="CF183" s="76"/>
      <c r="CG183" s="76"/>
      <c r="CH183" s="76"/>
      <c r="CI183" s="76"/>
      <c r="CJ183" s="76"/>
      <c r="CK183" s="76"/>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c r="GO183" s="78"/>
      <c r="GP183" s="78"/>
      <c r="GQ183" s="78"/>
      <c r="GR183" s="78"/>
      <c r="GS183" s="78"/>
      <c r="GT183" s="78"/>
      <c r="GU183" s="78"/>
      <c r="GV183" s="78"/>
    </row>
    <row r="184" spans="1:204" s="77" customFormat="1" x14ac:dyDescent="0.2">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c r="AU184" s="60"/>
      <c r="AV184" s="60"/>
      <c r="AW184" s="60"/>
      <c r="AX184" s="60"/>
      <c r="AY184" s="60"/>
      <c r="AZ184" s="60"/>
      <c r="BA184" s="60"/>
      <c r="BB184" s="60"/>
      <c r="BC184" s="60"/>
      <c r="BD184" s="60"/>
      <c r="BE184" s="60"/>
      <c r="BF184" s="60"/>
      <c r="BG184" s="60"/>
      <c r="BH184" s="60"/>
      <c r="BI184" s="60"/>
      <c r="BJ184" s="60"/>
      <c r="BK184" s="60"/>
      <c r="BL184" s="60"/>
      <c r="BM184" s="60"/>
      <c r="BN184" s="60"/>
      <c r="BO184" s="60"/>
      <c r="BP184" s="60"/>
      <c r="BQ184" s="60"/>
      <c r="BR184" s="60"/>
      <c r="BS184" s="60"/>
      <c r="BT184" s="60"/>
      <c r="BU184" s="76"/>
      <c r="BV184" s="76"/>
      <c r="BW184" s="76"/>
      <c r="BX184" s="76"/>
      <c r="BY184" s="76"/>
      <c r="BZ184" s="76"/>
      <c r="CA184" s="76"/>
      <c r="CB184" s="76"/>
      <c r="CC184" s="76"/>
      <c r="CD184" s="76"/>
      <c r="CE184" s="76"/>
      <c r="CF184" s="76"/>
      <c r="CG184" s="76"/>
      <c r="CH184" s="76"/>
      <c r="CI184" s="76"/>
      <c r="CJ184" s="76"/>
      <c r="CK184" s="76"/>
      <c r="CL184" s="60"/>
      <c r="CM184" s="60"/>
      <c r="CN184" s="60"/>
      <c r="CO184" s="60"/>
      <c r="CP184" s="60"/>
      <c r="CQ184" s="60"/>
      <c r="CR184" s="60"/>
      <c r="CS184" s="60"/>
      <c r="CT184" s="60"/>
      <c r="CU184" s="60"/>
      <c r="CV184" s="60"/>
      <c r="CW184" s="60"/>
      <c r="CX184" s="60"/>
      <c r="CY184" s="60"/>
      <c r="CZ184" s="60"/>
      <c r="DA184" s="60"/>
      <c r="DB184" s="60"/>
      <c r="DC184" s="60"/>
      <c r="DD184" s="60"/>
      <c r="DE184" s="60"/>
      <c r="DF184" s="60"/>
      <c r="DG184" s="60"/>
      <c r="DH184" s="60"/>
      <c r="DI184" s="60"/>
      <c r="DJ184" s="60"/>
      <c r="DK184" s="60"/>
      <c r="DL184" s="60"/>
      <c r="DM184" s="60"/>
      <c r="DN184" s="60"/>
      <c r="DO184" s="60"/>
      <c r="DP184" s="60"/>
      <c r="GO184" s="78"/>
      <c r="GP184" s="78"/>
      <c r="GQ184" s="78"/>
      <c r="GR184" s="78"/>
      <c r="GS184" s="78"/>
      <c r="GT184" s="78"/>
      <c r="GU184" s="78"/>
      <c r="GV184" s="78"/>
    </row>
    <row r="185" spans="1:204" s="77" customFormat="1" x14ac:dyDescent="0.2">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c r="AU185" s="60"/>
      <c r="AV185" s="60"/>
      <c r="AW185" s="60"/>
      <c r="AX185" s="60"/>
      <c r="AY185" s="60"/>
      <c r="AZ185" s="60"/>
      <c r="BA185" s="60"/>
      <c r="BB185" s="60"/>
      <c r="BC185" s="60"/>
      <c r="BD185" s="60"/>
      <c r="BE185" s="60"/>
      <c r="BF185" s="60"/>
      <c r="BG185" s="60"/>
      <c r="BH185" s="60"/>
      <c r="BI185" s="60"/>
      <c r="BJ185" s="60"/>
      <c r="BK185" s="60"/>
      <c r="BL185" s="60"/>
      <c r="BM185" s="60"/>
      <c r="BN185" s="60"/>
      <c r="BO185" s="60"/>
      <c r="BP185" s="60"/>
      <c r="BQ185" s="60"/>
      <c r="BR185" s="60"/>
      <c r="BS185" s="60"/>
      <c r="BT185" s="60"/>
      <c r="BU185" s="76"/>
      <c r="BV185" s="76"/>
      <c r="BW185" s="76"/>
      <c r="BX185" s="76"/>
      <c r="BY185" s="76"/>
      <c r="BZ185" s="76"/>
      <c r="CA185" s="76"/>
      <c r="CB185" s="76"/>
      <c r="CC185" s="76"/>
      <c r="CD185" s="76"/>
      <c r="CE185" s="76"/>
      <c r="CF185" s="76"/>
      <c r="CG185" s="76"/>
      <c r="CH185" s="76"/>
      <c r="CI185" s="76"/>
      <c r="CJ185" s="76"/>
      <c r="CK185" s="76"/>
      <c r="CL185" s="60"/>
      <c r="CM185" s="60"/>
      <c r="CN185" s="60"/>
      <c r="CO185" s="60"/>
      <c r="CP185" s="60"/>
      <c r="CQ185" s="60"/>
      <c r="CR185" s="60"/>
      <c r="CS185" s="60"/>
      <c r="CT185" s="60"/>
      <c r="CU185" s="60"/>
      <c r="CV185" s="60"/>
      <c r="CW185" s="60"/>
      <c r="CX185" s="60"/>
      <c r="CY185" s="60"/>
      <c r="CZ185" s="60"/>
      <c r="DA185" s="60"/>
      <c r="DB185" s="60"/>
      <c r="DC185" s="60"/>
      <c r="DD185" s="60"/>
      <c r="DE185" s="60"/>
      <c r="DF185" s="60"/>
      <c r="DG185" s="60"/>
      <c r="DH185" s="60"/>
      <c r="DI185" s="60"/>
      <c r="DJ185" s="60"/>
      <c r="DK185" s="60"/>
      <c r="DL185" s="60"/>
      <c r="DM185" s="60"/>
      <c r="DN185" s="60"/>
      <c r="DO185" s="60"/>
      <c r="DP185" s="60"/>
      <c r="GO185" s="78"/>
      <c r="GP185" s="78"/>
      <c r="GQ185" s="78"/>
      <c r="GR185" s="78"/>
      <c r="GS185" s="78"/>
      <c r="GT185" s="78"/>
      <c r="GU185" s="78"/>
      <c r="GV185" s="78"/>
    </row>
    <row r="186" spans="1:204" s="77" customFormat="1" x14ac:dyDescent="0.2">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c r="AU186" s="60"/>
      <c r="AV186" s="60"/>
      <c r="AW186" s="60"/>
      <c r="AX186" s="60"/>
      <c r="AY186" s="60"/>
      <c r="AZ186" s="60"/>
      <c r="BA186" s="60"/>
      <c r="BB186" s="60"/>
      <c r="BC186" s="60"/>
      <c r="BD186" s="60"/>
      <c r="BE186" s="60"/>
      <c r="BF186" s="60"/>
      <c r="BG186" s="60"/>
      <c r="BH186" s="60"/>
      <c r="BI186" s="60"/>
      <c r="BJ186" s="60"/>
      <c r="BK186" s="60"/>
      <c r="BL186" s="60"/>
      <c r="BM186" s="60"/>
      <c r="BN186" s="60"/>
      <c r="BO186" s="60"/>
      <c r="BP186" s="60"/>
      <c r="BQ186" s="60"/>
      <c r="BR186" s="60"/>
      <c r="BS186" s="60"/>
      <c r="BT186" s="60"/>
      <c r="BU186" s="76"/>
      <c r="BV186" s="76"/>
      <c r="BW186" s="76"/>
      <c r="BX186" s="76"/>
      <c r="BY186" s="76"/>
      <c r="BZ186" s="76"/>
      <c r="CA186" s="76"/>
      <c r="CB186" s="76"/>
      <c r="CC186" s="76"/>
      <c r="CD186" s="76"/>
      <c r="CE186" s="76"/>
      <c r="CF186" s="76"/>
      <c r="CG186" s="76"/>
      <c r="CH186" s="76"/>
      <c r="CI186" s="76"/>
      <c r="CJ186" s="76"/>
      <c r="CK186" s="76"/>
      <c r="CL186" s="60"/>
      <c r="CM186" s="60"/>
      <c r="CN186" s="60"/>
      <c r="CO186" s="60"/>
      <c r="CP186" s="60"/>
      <c r="CQ186" s="60"/>
      <c r="CR186" s="60"/>
      <c r="CS186" s="60"/>
      <c r="CT186" s="60"/>
      <c r="CU186" s="60"/>
      <c r="CV186" s="60"/>
      <c r="CW186" s="60"/>
      <c r="CX186" s="60"/>
      <c r="CY186" s="60"/>
      <c r="CZ186" s="60"/>
      <c r="DA186" s="60"/>
      <c r="DB186" s="60"/>
      <c r="DC186" s="60"/>
      <c r="DD186" s="60"/>
      <c r="DE186" s="60"/>
      <c r="DF186" s="60"/>
      <c r="DG186" s="60"/>
      <c r="DH186" s="60"/>
      <c r="DI186" s="60"/>
      <c r="DJ186" s="60"/>
      <c r="DK186" s="60"/>
      <c r="DL186" s="60"/>
      <c r="DM186" s="60"/>
      <c r="DN186" s="60"/>
      <c r="DO186" s="60"/>
      <c r="DP186" s="60"/>
      <c r="GO186" s="78"/>
      <c r="GP186" s="78"/>
      <c r="GQ186" s="78"/>
      <c r="GR186" s="78"/>
      <c r="GS186" s="78"/>
      <c r="GT186" s="78"/>
      <c r="GU186" s="78"/>
      <c r="GV186" s="78"/>
    </row>
    <row r="187" spans="1:204" s="77" customFormat="1" x14ac:dyDescent="0.2">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60"/>
      <c r="BN187" s="60"/>
      <c r="BO187" s="60"/>
      <c r="BP187" s="60"/>
      <c r="BQ187" s="60"/>
      <c r="BR187" s="60"/>
      <c r="BS187" s="60"/>
      <c r="BT187" s="60"/>
      <c r="BU187" s="76"/>
      <c r="BV187" s="76"/>
      <c r="BW187" s="76"/>
      <c r="BX187" s="76"/>
      <c r="BY187" s="76"/>
      <c r="BZ187" s="76"/>
      <c r="CA187" s="76"/>
      <c r="CB187" s="76"/>
      <c r="CC187" s="76"/>
      <c r="CD187" s="76"/>
      <c r="CE187" s="76"/>
      <c r="CF187" s="76"/>
      <c r="CG187" s="76"/>
      <c r="CH187" s="76"/>
      <c r="CI187" s="76"/>
      <c r="CJ187" s="76"/>
      <c r="CK187" s="76"/>
      <c r="CL187" s="60"/>
      <c r="CM187" s="60"/>
      <c r="CN187" s="60"/>
      <c r="CO187" s="60"/>
      <c r="CP187" s="60"/>
      <c r="CQ187" s="60"/>
      <c r="CR187" s="60"/>
      <c r="CS187" s="60"/>
      <c r="CT187" s="60"/>
      <c r="CU187" s="60"/>
      <c r="CV187" s="60"/>
      <c r="CW187" s="60"/>
      <c r="CX187" s="60"/>
      <c r="CY187" s="60"/>
      <c r="CZ187" s="60"/>
      <c r="DA187" s="60"/>
      <c r="DB187" s="60"/>
      <c r="DC187" s="60"/>
      <c r="DD187" s="60"/>
      <c r="DE187" s="60"/>
      <c r="DF187" s="60"/>
      <c r="DG187" s="60"/>
      <c r="DH187" s="60"/>
      <c r="DI187" s="60"/>
      <c r="DJ187" s="60"/>
      <c r="DK187" s="60"/>
      <c r="DL187" s="60"/>
      <c r="DM187" s="60"/>
      <c r="DN187" s="60"/>
      <c r="DO187" s="60"/>
      <c r="DP187" s="60"/>
      <c r="GO187" s="78"/>
      <c r="GP187" s="78"/>
      <c r="GQ187" s="78"/>
      <c r="GR187" s="78"/>
      <c r="GS187" s="78"/>
      <c r="GT187" s="78"/>
      <c r="GU187" s="78"/>
      <c r="GV187" s="78"/>
    </row>
    <row r="188" spans="1:204" s="77" customFormat="1" x14ac:dyDescent="0.2">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c r="BF188" s="60"/>
      <c r="BG188" s="60"/>
      <c r="BH188" s="60"/>
      <c r="BI188" s="60"/>
      <c r="BJ188" s="60"/>
      <c r="BK188" s="60"/>
      <c r="BL188" s="60"/>
      <c r="BM188" s="60"/>
      <c r="BN188" s="60"/>
      <c r="BO188" s="60"/>
      <c r="BP188" s="60"/>
      <c r="BQ188" s="60"/>
      <c r="BR188" s="60"/>
      <c r="BS188" s="60"/>
      <c r="BT188" s="60"/>
      <c r="BU188" s="76"/>
      <c r="BV188" s="76"/>
      <c r="BW188" s="76"/>
      <c r="BX188" s="76"/>
      <c r="BY188" s="76"/>
      <c r="BZ188" s="76"/>
      <c r="CA188" s="76"/>
      <c r="CB188" s="76"/>
      <c r="CC188" s="76"/>
      <c r="CD188" s="76"/>
      <c r="CE188" s="76"/>
      <c r="CF188" s="76"/>
      <c r="CG188" s="76"/>
      <c r="CH188" s="76"/>
      <c r="CI188" s="76"/>
      <c r="CJ188" s="76"/>
      <c r="CK188" s="76"/>
      <c r="CL188" s="60"/>
      <c r="CM188" s="60"/>
      <c r="CN188" s="60"/>
      <c r="CO188" s="60"/>
      <c r="CP188" s="60"/>
      <c r="CQ188" s="60"/>
      <c r="CR188" s="60"/>
      <c r="CS188" s="60"/>
      <c r="CT188" s="60"/>
      <c r="CU188" s="60"/>
      <c r="CV188" s="60"/>
      <c r="CW188" s="60"/>
      <c r="CX188" s="60"/>
      <c r="CY188" s="60"/>
      <c r="CZ188" s="60"/>
      <c r="DA188" s="60"/>
      <c r="DB188" s="60"/>
      <c r="DC188" s="60"/>
      <c r="DD188" s="60"/>
      <c r="DE188" s="60"/>
      <c r="DF188" s="60"/>
      <c r="DG188" s="60"/>
      <c r="DH188" s="60"/>
      <c r="DI188" s="60"/>
      <c r="DJ188" s="60"/>
      <c r="DK188" s="60"/>
      <c r="DL188" s="60"/>
      <c r="DM188" s="60"/>
      <c r="DN188" s="60"/>
      <c r="DO188" s="60"/>
      <c r="DP188" s="60"/>
      <c r="GO188" s="78"/>
      <c r="GP188" s="78"/>
      <c r="GQ188" s="78"/>
      <c r="GR188" s="78"/>
      <c r="GS188" s="78"/>
      <c r="GT188" s="78"/>
      <c r="GU188" s="78"/>
      <c r="GV188" s="78"/>
    </row>
    <row r="189" spans="1:204" s="77" customFormat="1" x14ac:dyDescent="0.2">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c r="AU189" s="60"/>
      <c r="AV189" s="60"/>
      <c r="AW189" s="60"/>
      <c r="AX189" s="60"/>
      <c r="AY189" s="60"/>
      <c r="AZ189" s="60"/>
      <c r="BA189" s="60"/>
      <c r="BB189" s="60"/>
      <c r="BC189" s="60"/>
      <c r="BD189" s="60"/>
      <c r="BE189" s="60"/>
      <c r="BF189" s="60"/>
      <c r="BG189" s="60"/>
      <c r="BH189" s="60"/>
      <c r="BI189" s="60"/>
      <c r="BJ189" s="60"/>
      <c r="BK189" s="60"/>
      <c r="BL189" s="60"/>
      <c r="BM189" s="60"/>
      <c r="BN189" s="60"/>
      <c r="BO189" s="60"/>
      <c r="BP189" s="60"/>
      <c r="BQ189" s="60"/>
      <c r="BR189" s="60"/>
      <c r="BS189" s="60"/>
      <c r="BT189" s="60"/>
      <c r="BU189" s="76"/>
      <c r="BV189" s="76"/>
      <c r="BW189" s="76"/>
      <c r="BX189" s="76"/>
      <c r="BY189" s="76"/>
      <c r="BZ189" s="76"/>
      <c r="CA189" s="76"/>
      <c r="CB189" s="76"/>
      <c r="CC189" s="76"/>
      <c r="CD189" s="76"/>
      <c r="CE189" s="76"/>
      <c r="CF189" s="76"/>
      <c r="CG189" s="76"/>
      <c r="CH189" s="76"/>
      <c r="CI189" s="76"/>
      <c r="CJ189" s="76"/>
      <c r="CK189" s="76"/>
      <c r="CL189" s="60"/>
      <c r="CM189" s="60"/>
      <c r="CN189" s="60"/>
      <c r="CO189" s="60"/>
      <c r="CP189" s="60"/>
      <c r="CQ189" s="60"/>
      <c r="CR189" s="60"/>
      <c r="CS189" s="60"/>
      <c r="CT189" s="60"/>
      <c r="CU189" s="60"/>
      <c r="CV189" s="60"/>
      <c r="CW189" s="60"/>
      <c r="CX189" s="60"/>
      <c r="CY189" s="60"/>
      <c r="CZ189" s="60"/>
      <c r="DA189" s="60"/>
      <c r="DB189" s="60"/>
      <c r="DC189" s="60"/>
      <c r="DD189" s="60"/>
      <c r="DE189" s="60"/>
      <c r="DF189" s="60"/>
      <c r="DG189" s="60"/>
      <c r="DH189" s="60"/>
      <c r="DI189" s="60"/>
      <c r="DJ189" s="60"/>
      <c r="DK189" s="60"/>
      <c r="DL189" s="60"/>
      <c r="DM189" s="60"/>
      <c r="DN189" s="60"/>
      <c r="DO189" s="60"/>
      <c r="DP189" s="60"/>
      <c r="GO189" s="78"/>
      <c r="GP189" s="78"/>
      <c r="GQ189" s="78"/>
      <c r="GR189" s="78"/>
      <c r="GS189" s="78"/>
      <c r="GT189" s="78"/>
      <c r="GU189" s="78"/>
      <c r="GV189" s="78"/>
    </row>
    <row r="190" spans="1:204" s="77" customFormat="1"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c r="BF190" s="60"/>
      <c r="BG190" s="60"/>
      <c r="BH190" s="60"/>
      <c r="BI190" s="60"/>
      <c r="BJ190" s="60"/>
      <c r="BK190" s="60"/>
      <c r="BL190" s="60"/>
      <c r="BM190" s="60"/>
      <c r="BN190" s="60"/>
      <c r="BO190" s="60"/>
      <c r="BP190" s="60"/>
      <c r="BQ190" s="60"/>
      <c r="BR190" s="60"/>
      <c r="BS190" s="60"/>
      <c r="BT190" s="60"/>
      <c r="BU190" s="76"/>
      <c r="BV190" s="76"/>
      <c r="BW190" s="76"/>
      <c r="BX190" s="76"/>
      <c r="BY190" s="76"/>
      <c r="BZ190" s="76"/>
      <c r="CA190" s="76"/>
      <c r="CB190" s="76"/>
      <c r="CC190" s="76"/>
      <c r="CD190" s="76"/>
      <c r="CE190" s="76"/>
      <c r="CF190" s="76"/>
      <c r="CG190" s="76"/>
      <c r="CH190" s="76"/>
      <c r="CI190" s="76"/>
      <c r="CJ190" s="76"/>
      <c r="CK190" s="76"/>
      <c r="CL190" s="60"/>
      <c r="CM190" s="60"/>
      <c r="CN190" s="60"/>
      <c r="CO190" s="60"/>
      <c r="CP190" s="60"/>
      <c r="CQ190" s="60"/>
      <c r="CR190" s="60"/>
      <c r="CS190" s="60"/>
      <c r="CT190" s="60"/>
      <c r="CU190" s="60"/>
      <c r="CV190" s="60"/>
      <c r="CW190" s="60"/>
      <c r="CX190" s="60"/>
      <c r="CY190" s="60"/>
      <c r="CZ190" s="60"/>
      <c r="DA190" s="60"/>
      <c r="DB190" s="60"/>
      <c r="DC190" s="60"/>
      <c r="DD190" s="60"/>
      <c r="DE190" s="60"/>
      <c r="DF190" s="60"/>
      <c r="DG190" s="60"/>
      <c r="DH190" s="60"/>
      <c r="DI190" s="60"/>
      <c r="DJ190" s="60"/>
      <c r="DK190" s="60"/>
      <c r="DL190" s="60"/>
      <c r="DM190" s="60"/>
      <c r="DN190" s="60"/>
      <c r="DO190" s="60"/>
      <c r="DP190" s="60"/>
      <c r="GO190" s="78"/>
      <c r="GP190" s="78"/>
      <c r="GQ190" s="78"/>
      <c r="GR190" s="78"/>
      <c r="GS190" s="78"/>
      <c r="GT190" s="78"/>
      <c r="GU190" s="78"/>
      <c r="GV190" s="78"/>
    </row>
    <row r="191" spans="1:204" s="77" customFormat="1" x14ac:dyDescent="0.2">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c r="BE191" s="60"/>
      <c r="BF191" s="60"/>
      <c r="BG191" s="60"/>
      <c r="BH191" s="60"/>
      <c r="BI191" s="60"/>
      <c r="BJ191" s="60"/>
      <c r="BK191" s="60"/>
      <c r="BL191" s="60"/>
      <c r="BM191" s="60"/>
      <c r="BN191" s="60"/>
      <c r="BO191" s="60"/>
      <c r="BP191" s="60"/>
      <c r="BQ191" s="60"/>
      <c r="BR191" s="60"/>
      <c r="BS191" s="60"/>
      <c r="BT191" s="60"/>
      <c r="BU191" s="76"/>
      <c r="BV191" s="76"/>
      <c r="BW191" s="76"/>
      <c r="BX191" s="76"/>
      <c r="BY191" s="76"/>
      <c r="BZ191" s="76"/>
      <c r="CA191" s="76"/>
      <c r="CB191" s="76"/>
      <c r="CC191" s="76"/>
      <c r="CD191" s="76"/>
      <c r="CE191" s="76"/>
      <c r="CF191" s="76"/>
      <c r="CG191" s="76"/>
      <c r="CH191" s="76"/>
      <c r="CI191" s="76"/>
      <c r="CJ191" s="76"/>
      <c r="CK191" s="76"/>
      <c r="CL191" s="60"/>
      <c r="CM191" s="60"/>
      <c r="CN191" s="60"/>
      <c r="CO191" s="60"/>
      <c r="CP191" s="60"/>
      <c r="CQ191" s="60"/>
      <c r="CR191" s="60"/>
      <c r="CS191" s="60"/>
      <c r="CT191" s="60"/>
      <c r="CU191" s="60"/>
      <c r="CV191" s="60"/>
      <c r="CW191" s="60"/>
      <c r="CX191" s="60"/>
      <c r="CY191" s="60"/>
      <c r="CZ191" s="60"/>
      <c r="DA191" s="60"/>
      <c r="DB191" s="60"/>
      <c r="DC191" s="60"/>
      <c r="DD191" s="60"/>
      <c r="DE191" s="60"/>
      <c r="DF191" s="60"/>
      <c r="DG191" s="60"/>
      <c r="DH191" s="60"/>
      <c r="DI191" s="60"/>
      <c r="DJ191" s="60"/>
      <c r="DK191" s="60"/>
      <c r="DL191" s="60"/>
      <c r="DM191" s="60"/>
      <c r="DN191" s="60"/>
      <c r="DO191" s="60"/>
      <c r="DP191" s="60"/>
      <c r="GO191" s="78"/>
      <c r="GP191" s="78"/>
      <c r="GQ191" s="78"/>
      <c r="GR191" s="78"/>
      <c r="GS191" s="78"/>
      <c r="GT191" s="78"/>
      <c r="GU191" s="78"/>
      <c r="GV191" s="78"/>
    </row>
    <row r="192" spans="1:204" s="77" customFormat="1" x14ac:dyDescent="0.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c r="BF192" s="60"/>
      <c r="BG192" s="60"/>
      <c r="BH192" s="60"/>
      <c r="BI192" s="60"/>
      <c r="BJ192" s="60"/>
      <c r="BK192" s="60"/>
      <c r="BL192" s="60"/>
      <c r="BM192" s="60"/>
      <c r="BN192" s="60"/>
      <c r="BO192" s="60"/>
      <c r="BP192" s="60"/>
      <c r="BQ192" s="60"/>
      <c r="BR192" s="60"/>
      <c r="BS192" s="60"/>
      <c r="BT192" s="60"/>
      <c r="BU192" s="76"/>
      <c r="BV192" s="76"/>
      <c r="BW192" s="76"/>
      <c r="BX192" s="76"/>
      <c r="BY192" s="76"/>
      <c r="BZ192" s="76"/>
      <c r="CA192" s="76"/>
      <c r="CB192" s="76"/>
      <c r="CC192" s="76"/>
      <c r="CD192" s="76"/>
      <c r="CE192" s="76"/>
      <c r="CF192" s="76"/>
      <c r="CG192" s="76"/>
      <c r="CH192" s="76"/>
      <c r="CI192" s="76"/>
      <c r="CJ192" s="76"/>
      <c r="CK192" s="76"/>
      <c r="CL192" s="60"/>
      <c r="CM192" s="60"/>
      <c r="CN192" s="60"/>
      <c r="CO192" s="60"/>
      <c r="CP192" s="60"/>
      <c r="CQ192" s="60"/>
      <c r="CR192" s="60"/>
      <c r="CS192" s="60"/>
      <c r="CT192" s="60"/>
      <c r="CU192" s="60"/>
      <c r="CV192" s="60"/>
      <c r="CW192" s="60"/>
      <c r="CX192" s="60"/>
      <c r="CY192" s="60"/>
      <c r="CZ192" s="60"/>
      <c r="DA192" s="60"/>
      <c r="DB192" s="60"/>
      <c r="DC192" s="60"/>
      <c r="DD192" s="60"/>
      <c r="DE192" s="60"/>
      <c r="DF192" s="60"/>
      <c r="DG192" s="60"/>
      <c r="DH192" s="60"/>
      <c r="DI192" s="60"/>
      <c r="DJ192" s="60"/>
      <c r="DK192" s="60"/>
      <c r="DL192" s="60"/>
      <c r="DM192" s="60"/>
      <c r="DN192" s="60"/>
      <c r="DO192" s="60"/>
      <c r="DP192" s="60"/>
      <c r="GO192" s="78"/>
      <c r="GP192" s="78"/>
      <c r="GQ192" s="78"/>
      <c r="GR192" s="78"/>
      <c r="GS192" s="78"/>
      <c r="GT192" s="78"/>
      <c r="GU192" s="78"/>
      <c r="GV192" s="78"/>
    </row>
    <row r="193" spans="1:204" s="77" customFormat="1" x14ac:dyDescent="0.2">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c r="BF193" s="60"/>
      <c r="BG193" s="60"/>
      <c r="BH193" s="60"/>
      <c r="BI193" s="60"/>
      <c r="BJ193" s="60"/>
      <c r="BK193" s="60"/>
      <c r="BL193" s="60"/>
      <c r="BM193" s="60"/>
      <c r="BN193" s="60"/>
      <c r="BO193" s="60"/>
      <c r="BP193" s="60"/>
      <c r="BQ193" s="60"/>
      <c r="BR193" s="60"/>
      <c r="BS193" s="60"/>
      <c r="BT193" s="60"/>
      <c r="BU193" s="76"/>
      <c r="BV193" s="76"/>
      <c r="BW193" s="76"/>
      <c r="BX193" s="76"/>
      <c r="BY193" s="76"/>
      <c r="BZ193" s="76"/>
      <c r="CA193" s="76"/>
      <c r="CB193" s="76"/>
      <c r="CC193" s="76"/>
      <c r="CD193" s="76"/>
      <c r="CE193" s="76"/>
      <c r="CF193" s="76"/>
      <c r="CG193" s="76"/>
      <c r="CH193" s="76"/>
      <c r="CI193" s="76"/>
      <c r="CJ193" s="76"/>
      <c r="CK193" s="76"/>
      <c r="CL193" s="60"/>
      <c r="CM193" s="60"/>
      <c r="CN193" s="60"/>
      <c r="CO193" s="60"/>
      <c r="CP193" s="60"/>
      <c r="CQ193" s="60"/>
      <c r="CR193" s="60"/>
      <c r="CS193" s="60"/>
      <c r="CT193" s="60"/>
      <c r="CU193" s="60"/>
      <c r="CV193" s="60"/>
      <c r="CW193" s="60"/>
      <c r="CX193" s="60"/>
      <c r="CY193" s="60"/>
      <c r="CZ193" s="60"/>
      <c r="DA193" s="60"/>
      <c r="DB193" s="60"/>
      <c r="DC193" s="60"/>
      <c r="DD193" s="60"/>
      <c r="DE193" s="60"/>
      <c r="DF193" s="60"/>
      <c r="DG193" s="60"/>
      <c r="DH193" s="60"/>
      <c r="DI193" s="60"/>
      <c r="DJ193" s="60"/>
      <c r="DK193" s="60"/>
      <c r="DL193" s="60"/>
      <c r="DM193" s="60"/>
      <c r="DN193" s="60"/>
      <c r="DO193" s="60"/>
      <c r="DP193" s="60"/>
      <c r="GO193" s="78"/>
      <c r="GP193" s="78"/>
      <c r="GQ193" s="78"/>
      <c r="GR193" s="78"/>
      <c r="GS193" s="78"/>
      <c r="GT193" s="78"/>
      <c r="GU193" s="78"/>
      <c r="GV193" s="78"/>
    </row>
    <row r="194" spans="1:204" s="77" customFormat="1" x14ac:dyDescent="0.2">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c r="BF194" s="60"/>
      <c r="BG194" s="60"/>
      <c r="BH194" s="60"/>
      <c r="BI194" s="60"/>
      <c r="BJ194" s="60"/>
      <c r="BK194" s="60"/>
      <c r="BL194" s="60"/>
      <c r="BM194" s="60"/>
      <c r="BN194" s="60"/>
      <c r="BO194" s="60"/>
      <c r="BP194" s="60"/>
      <c r="BQ194" s="60"/>
      <c r="BR194" s="60"/>
      <c r="BS194" s="60"/>
      <c r="BT194" s="60"/>
      <c r="BU194" s="76"/>
      <c r="BV194" s="76"/>
      <c r="BW194" s="76"/>
      <c r="BX194" s="76"/>
      <c r="BY194" s="76"/>
      <c r="BZ194" s="76"/>
      <c r="CA194" s="76"/>
      <c r="CB194" s="76"/>
      <c r="CC194" s="76"/>
      <c r="CD194" s="76"/>
      <c r="CE194" s="76"/>
      <c r="CF194" s="76"/>
      <c r="CG194" s="76"/>
      <c r="CH194" s="76"/>
      <c r="CI194" s="76"/>
      <c r="CJ194" s="76"/>
      <c r="CK194" s="76"/>
      <c r="CL194" s="60"/>
      <c r="CM194" s="60"/>
      <c r="CN194" s="60"/>
      <c r="CO194" s="60"/>
      <c r="CP194" s="60"/>
      <c r="CQ194" s="60"/>
      <c r="CR194" s="60"/>
      <c r="CS194" s="60"/>
      <c r="CT194" s="60"/>
      <c r="CU194" s="60"/>
      <c r="CV194" s="60"/>
      <c r="CW194" s="60"/>
      <c r="CX194" s="60"/>
      <c r="CY194" s="60"/>
      <c r="CZ194" s="60"/>
      <c r="DA194" s="60"/>
      <c r="DB194" s="60"/>
      <c r="DC194" s="60"/>
      <c r="DD194" s="60"/>
      <c r="DE194" s="60"/>
      <c r="DF194" s="60"/>
      <c r="DG194" s="60"/>
      <c r="DH194" s="60"/>
      <c r="DI194" s="60"/>
      <c r="DJ194" s="60"/>
      <c r="DK194" s="60"/>
      <c r="DL194" s="60"/>
      <c r="DM194" s="60"/>
      <c r="DN194" s="60"/>
      <c r="DO194" s="60"/>
      <c r="DP194" s="60"/>
      <c r="GO194" s="78"/>
      <c r="GP194" s="78"/>
      <c r="GQ194" s="78"/>
      <c r="GR194" s="78"/>
      <c r="GS194" s="78"/>
      <c r="GT194" s="78"/>
      <c r="GU194" s="78"/>
      <c r="GV194" s="78"/>
    </row>
    <row r="195" spans="1:204" s="77" customFormat="1" x14ac:dyDescent="0.2">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c r="BF195" s="60"/>
      <c r="BG195" s="60"/>
      <c r="BH195" s="60"/>
      <c r="BI195" s="60"/>
      <c r="BJ195" s="60"/>
      <c r="BK195" s="60"/>
      <c r="BL195" s="60"/>
      <c r="BM195" s="60"/>
      <c r="BN195" s="60"/>
      <c r="BO195" s="60"/>
      <c r="BP195" s="60"/>
      <c r="BQ195" s="60"/>
      <c r="BR195" s="60"/>
      <c r="BS195" s="60"/>
      <c r="BT195" s="60"/>
      <c r="BU195" s="76"/>
      <c r="BV195" s="76"/>
      <c r="BW195" s="76"/>
      <c r="BX195" s="76"/>
      <c r="BY195" s="76"/>
      <c r="BZ195" s="76"/>
      <c r="CA195" s="76"/>
      <c r="CB195" s="76"/>
      <c r="CC195" s="76"/>
      <c r="CD195" s="76"/>
      <c r="CE195" s="76"/>
      <c r="CF195" s="76"/>
      <c r="CG195" s="76"/>
      <c r="CH195" s="76"/>
      <c r="CI195" s="76"/>
      <c r="CJ195" s="76"/>
      <c r="CK195" s="76"/>
      <c r="CL195" s="60"/>
      <c r="CM195" s="60"/>
      <c r="CN195" s="60"/>
      <c r="CO195" s="60"/>
      <c r="CP195" s="60"/>
      <c r="CQ195" s="60"/>
      <c r="CR195" s="60"/>
      <c r="CS195" s="60"/>
      <c r="CT195" s="60"/>
      <c r="CU195" s="60"/>
      <c r="CV195" s="60"/>
      <c r="CW195" s="60"/>
      <c r="CX195" s="60"/>
      <c r="CY195" s="60"/>
      <c r="CZ195" s="60"/>
      <c r="DA195" s="60"/>
      <c r="DB195" s="60"/>
      <c r="DC195" s="60"/>
      <c r="DD195" s="60"/>
      <c r="DE195" s="60"/>
      <c r="DF195" s="60"/>
      <c r="DG195" s="60"/>
      <c r="DH195" s="60"/>
      <c r="DI195" s="60"/>
      <c r="DJ195" s="60"/>
      <c r="DK195" s="60"/>
      <c r="DL195" s="60"/>
      <c r="DM195" s="60"/>
      <c r="DN195" s="60"/>
      <c r="DO195" s="60"/>
      <c r="DP195" s="60"/>
      <c r="GO195" s="78"/>
      <c r="GP195" s="78"/>
      <c r="GQ195" s="78"/>
      <c r="GR195" s="78"/>
      <c r="GS195" s="78"/>
      <c r="GT195" s="78"/>
      <c r="GU195" s="78"/>
      <c r="GV195" s="78"/>
    </row>
    <row r="196" spans="1:204" s="77" customFormat="1" x14ac:dyDescent="0.2">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60"/>
      <c r="BN196" s="60"/>
      <c r="BO196" s="60"/>
      <c r="BP196" s="60"/>
      <c r="BQ196" s="60"/>
      <c r="BR196" s="60"/>
      <c r="BS196" s="60"/>
      <c r="BT196" s="60"/>
      <c r="BU196" s="76"/>
      <c r="BV196" s="76"/>
      <c r="BW196" s="76"/>
      <c r="BX196" s="76"/>
      <c r="BY196" s="76"/>
      <c r="BZ196" s="76"/>
      <c r="CA196" s="76"/>
      <c r="CB196" s="76"/>
      <c r="CC196" s="76"/>
      <c r="CD196" s="76"/>
      <c r="CE196" s="76"/>
      <c r="CF196" s="76"/>
      <c r="CG196" s="76"/>
      <c r="CH196" s="76"/>
      <c r="CI196" s="76"/>
      <c r="CJ196" s="76"/>
      <c r="CK196" s="76"/>
      <c r="CL196" s="60"/>
      <c r="CM196" s="60"/>
      <c r="CN196" s="60"/>
      <c r="CO196" s="60"/>
      <c r="CP196" s="60"/>
      <c r="CQ196" s="60"/>
      <c r="CR196" s="60"/>
      <c r="CS196" s="60"/>
      <c r="CT196" s="60"/>
      <c r="CU196" s="60"/>
      <c r="CV196" s="60"/>
      <c r="CW196" s="60"/>
      <c r="CX196" s="60"/>
      <c r="CY196" s="60"/>
      <c r="CZ196" s="60"/>
      <c r="DA196" s="60"/>
      <c r="DB196" s="60"/>
      <c r="DC196" s="60"/>
      <c r="DD196" s="60"/>
      <c r="DE196" s="60"/>
      <c r="DF196" s="60"/>
      <c r="DG196" s="60"/>
      <c r="DH196" s="60"/>
      <c r="DI196" s="60"/>
      <c r="DJ196" s="60"/>
      <c r="DK196" s="60"/>
      <c r="DL196" s="60"/>
      <c r="DM196" s="60"/>
      <c r="DN196" s="60"/>
      <c r="DO196" s="60"/>
      <c r="DP196" s="60"/>
      <c r="GO196" s="78"/>
      <c r="GP196" s="78"/>
      <c r="GQ196" s="78"/>
      <c r="GR196" s="78"/>
      <c r="GS196" s="78"/>
      <c r="GT196" s="78"/>
      <c r="GU196" s="78"/>
      <c r="GV196" s="78"/>
    </row>
    <row r="197" spans="1:204" s="77" customFormat="1"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60"/>
      <c r="BN197" s="60"/>
      <c r="BO197" s="60"/>
      <c r="BP197" s="60"/>
      <c r="BQ197" s="60"/>
      <c r="BR197" s="60"/>
      <c r="BS197" s="60"/>
      <c r="BT197" s="60"/>
      <c r="BU197" s="76"/>
      <c r="BV197" s="76"/>
      <c r="BW197" s="76"/>
      <c r="BX197" s="76"/>
      <c r="BY197" s="76"/>
      <c r="BZ197" s="76"/>
      <c r="CA197" s="76"/>
      <c r="CB197" s="76"/>
      <c r="CC197" s="76"/>
      <c r="CD197" s="76"/>
      <c r="CE197" s="76"/>
      <c r="CF197" s="76"/>
      <c r="CG197" s="76"/>
      <c r="CH197" s="76"/>
      <c r="CI197" s="76"/>
      <c r="CJ197" s="76"/>
      <c r="CK197" s="76"/>
      <c r="CL197" s="60"/>
      <c r="CM197" s="60"/>
      <c r="CN197" s="60"/>
      <c r="CO197" s="60"/>
      <c r="CP197" s="60"/>
      <c r="CQ197" s="60"/>
      <c r="CR197" s="60"/>
      <c r="CS197" s="60"/>
      <c r="CT197" s="60"/>
      <c r="CU197" s="60"/>
      <c r="CV197" s="60"/>
      <c r="CW197" s="60"/>
      <c r="CX197" s="60"/>
      <c r="CY197" s="60"/>
      <c r="CZ197" s="60"/>
      <c r="DA197" s="60"/>
      <c r="DB197" s="60"/>
      <c r="DC197" s="60"/>
      <c r="DD197" s="60"/>
      <c r="DE197" s="60"/>
      <c r="DF197" s="60"/>
      <c r="DG197" s="60"/>
      <c r="DH197" s="60"/>
      <c r="DI197" s="60"/>
      <c r="DJ197" s="60"/>
      <c r="DK197" s="60"/>
      <c r="DL197" s="60"/>
      <c r="DM197" s="60"/>
      <c r="DN197" s="60"/>
      <c r="DO197" s="60"/>
      <c r="DP197" s="60"/>
      <c r="GO197" s="78"/>
      <c r="GP197" s="78"/>
      <c r="GQ197" s="78"/>
      <c r="GR197" s="78"/>
      <c r="GS197" s="78"/>
      <c r="GT197" s="78"/>
      <c r="GU197" s="78"/>
      <c r="GV197" s="78"/>
    </row>
    <row r="198" spans="1:204" s="77" customFormat="1" x14ac:dyDescent="0.2">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c r="BE198" s="60"/>
      <c r="BF198" s="60"/>
      <c r="BG198" s="60"/>
      <c r="BH198" s="60"/>
      <c r="BI198" s="60"/>
      <c r="BJ198" s="60"/>
      <c r="BK198" s="60"/>
      <c r="BL198" s="60"/>
      <c r="BM198" s="60"/>
      <c r="BN198" s="60"/>
      <c r="BO198" s="60"/>
      <c r="BP198" s="60"/>
      <c r="BQ198" s="60"/>
      <c r="BR198" s="60"/>
      <c r="BS198" s="60"/>
      <c r="BT198" s="60"/>
      <c r="BU198" s="76"/>
      <c r="BV198" s="76"/>
      <c r="BW198" s="76"/>
      <c r="BX198" s="76"/>
      <c r="BY198" s="76"/>
      <c r="BZ198" s="76"/>
      <c r="CA198" s="76"/>
      <c r="CB198" s="76"/>
      <c r="CC198" s="76"/>
      <c r="CD198" s="76"/>
      <c r="CE198" s="76"/>
      <c r="CF198" s="76"/>
      <c r="CG198" s="76"/>
      <c r="CH198" s="76"/>
      <c r="CI198" s="76"/>
      <c r="CJ198" s="76"/>
      <c r="CK198" s="76"/>
      <c r="CL198" s="60"/>
      <c r="CM198" s="60"/>
      <c r="CN198" s="60"/>
      <c r="CO198" s="60"/>
      <c r="CP198" s="60"/>
      <c r="CQ198" s="60"/>
      <c r="CR198" s="60"/>
      <c r="CS198" s="60"/>
      <c r="CT198" s="60"/>
      <c r="CU198" s="60"/>
      <c r="CV198" s="60"/>
      <c r="CW198" s="60"/>
      <c r="CX198" s="60"/>
      <c r="CY198" s="60"/>
      <c r="CZ198" s="60"/>
      <c r="DA198" s="60"/>
      <c r="DB198" s="60"/>
      <c r="DC198" s="60"/>
      <c r="DD198" s="60"/>
      <c r="DE198" s="60"/>
      <c r="DF198" s="60"/>
      <c r="DG198" s="60"/>
      <c r="DH198" s="60"/>
      <c r="DI198" s="60"/>
      <c r="DJ198" s="60"/>
      <c r="DK198" s="60"/>
      <c r="DL198" s="60"/>
      <c r="DM198" s="60"/>
      <c r="DN198" s="60"/>
      <c r="DO198" s="60"/>
      <c r="DP198" s="60"/>
      <c r="GO198" s="78"/>
      <c r="GP198" s="78"/>
      <c r="GQ198" s="78"/>
      <c r="GR198" s="78"/>
      <c r="GS198" s="78"/>
      <c r="GT198" s="78"/>
      <c r="GU198" s="78"/>
      <c r="GV198" s="78"/>
    </row>
    <row r="199" spans="1:204" s="77" customFormat="1" x14ac:dyDescent="0.2">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60"/>
      <c r="AW199" s="60"/>
      <c r="AX199" s="60"/>
      <c r="AY199" s="60"/>
      <c r="AZ199" s="60"/>
      <c r="BA199" s="60"/>
      <c r="BB199" s="60"/>
      <c r="BC199" s="60"/>
      <c r="BD199" s="60"/>
      <c r="BE199" s="60"/>
      <c r="BF199" s="60"/>
      <c r="BG199" s="60"/>
      <c r="BH199" s="60"/>
      <c r="BI199" s="60"/>
      <c r="BJ199" s="60"/>
      <c r="BK199" s="60"/>
      <c r="BL199" s="60"/>
      <c r="BM199" s="60"/>
      <c r="BN199" s="60"/>
      <c r="BO199" s="60"/>
      <c r="BP199" s="60"/>
      <c r="BQ199" s="60"/>
      <c r="BR199" s="60"/>
      <c r="BS199" s="60"/>
      <c r="BT199" s="60"/>
      <c r="BU199" s="76"/>
      <c r="BV199" s="76"/>
      <c r="BW199" s="76"/>
      <c r="BX199" s="76"/>
      <c r="BY199" s="76"/>
      <c r="BZ199" s="76"/>
      <c r="CA199" s="76"/>
      <c r="CB199" s="76"/>
      <c r="CC199" s="76"/>
      <c r="CD199" s="76"/>
      <c r="CE199" s="76"/>
      <c r="CF199" s="76"/>
      <c r="CG199" s="76"/>
      <c r="CH199" s="76"/>
      <c r="CI199" s="76"/>
      <c r="CJ199" s="76"/>
      <c r="CK199" s="76"/>
      <c r="CL199" s="60"/>
      <c r="CM199" s="60"/>
      <c r="CN199" s="60"/>
      <c r="CO199" s="60"/>
      <c r="CP199" s="60"/>
      <c r="CQ199" s="60"/>
      <c r="CR199" s="60"/>
      <c r="CS199" s="60"/>
      <c r="CT199" s="60"/>
      <c r="CU199" s="60"/>
      <c r="CV199" s="60"/>
      <c r="CW199" s="60"/>
      <c r="CX199" s="60"/>
      <c r="CY199" s="60"/>
      <c r="CZ199" s="60"/>
      <c r="DA199" s="60"/>
      <c r="DB199" s="60"/>
      <c r="DC199" s="60"/>
      <c r="DD199" s="60"/>
      <c r="DE199" s="60"/>
      <c r="DF199" s="60"/>
      <c r="DG199" s="60"/>
      <c r="DH199" s="60"/>
      <c r="DI199" s="60"/>
      <c r="DJ199" s="60"/>
      <c r="DK199" s="60"/>
      <c r="DL199" s="60"/>
      <c r="DM199" s="60"/>
      <c r="DN199" s="60"/>
      <c r="DO199" s="60"/>
      <c r="DP199" s="60"/>
      <c r="GO199" s="78"/>
      <c r="GP199" s="78"/>
      <c r="GQ199" s="78"/>
      <c r="GR199" s="78"/>
      <c r="GS199" s="78"/>
      <c r="GT199" s="78"/>
      <c r="GU199" s="78"/>
      <c r="GV199" s="78"/>
    </row>
    <row r="200" spans="1:204" s="77" customFormat="1" x14ac:dyDescent="0.2">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c r="BF200" s="60"/>
      <c r="BG200" s="60"/>
      <c r="BH200" s="60"/>
      <c r="BI200" s="60"/>
      <c r="BJ200" s="60"/>
      <c r="BK200" s="60"/>
      <c r="BL200" s="60"/>
      <c r="BM200" s="60"/>
      <c r="BN200" s="60"/>
      <c r="BO200" s="60"/>
      <c r="BP200" s="60"/>
      <c r="BQ200" s="60"/>
      <c r="BR200" s="60"/>
      <c r="BS200" s="60"/>
      <c r="BT200" s="60"/>
      <c r="BU200" s="76"/>
      <c r="BV200" s="76"/>
      <c r="BW200" s="76"/>
      <c r="BX200" s="76"/>
      <c r="BY200" s="76"/>
      <c r="BZ200" s="76"/>
      <c r="CA200" s="76"/>
      <c r="CB200" s="76"/>
      <c r="CC200" s="76"/>
      <c r="CD200" s="76"/>
      <c r="CE200" s="76"/>
      <c r="CF200" s="76"/>
      <c r="CG200" s="76"/>
      <c r="CH200" s="76"/>
      <c r="CI200" s="76"/>
      <c r="CJ200" s="76"/>
      <c r="CK200" s="76"/>
      <c r="CL200" s="60"/>
      <c r="CM200" s="60"/>
      <c r="CN200" s="60"/>
      <c r="CO200" s="60"/>
      <c r="CP200" s="60"/>
      <c r="CQ200" s="60"/>
      <c r="CR200" s="60"/>
      <c r="CS200" s="60"/>
      <c r="CT200" s="60"/>
      <c r="CU200" s="60"/>
      <c r="CV200" s="60"/>
      <c r="CW200" s="60"/>
      <c r="CX200" s="60"/>
      <c r="CY200" s="60"/>
      <c r="CZ200" s="60"/>
      <c r="DA200" s="60"/>
      <c r="DB200" s="60"/>
      <c r="DC200" s="60"/>
      <c r="DD200" s="60"/>
      <c r="DE200" s="60"/>
      <c r="DF200" s="60"/>
      <c r="DG200" s="60"/>
      <c r="DH200" s="60"/>
      <c r="DI200" s="60"/>
      <c r="DJ200" s="60"/>
      <c r="DK200" s="60"/>
      <c r="DL200" s="60"/>
      <c r="DM200" s="60"/>
      <c r="DN200" s="60"/>
      <c r="DO200" s="60"/>
      <c r="DP200" s="60"/>
      <c r="GO200" s="78"/>
      <c r="GP200" s="78"/>
      <c r="GQ200" s="78"/>
      <c r="GR200" s="78"/>
      <c r="GS200" s="78"/>
      <c r="GT200" s="78"/>
      <c r="GU200" s="78"/>
      <c r="GV200" s="78"/>
    </row>
    <row r="201" spans="1:204" s="77" customFormat="1"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c r="AU201" s="60"/>
      <c r="AV201" s="60"/>
      <c r="AW201" s="60"/>
      <c r="AX201" s="60"/>
      <c r="AY201" s="60"/>
      <c r="AZ201" s="60"/>
      <c r="BA201" s="60"/>
      <c r="BB201" s="60"/>
      <c r="BC201" s="60"/>
      <c r="BD201" s="60"/>
      <c r="BE201" s="60"/>
      <c r="BF201" s="60"/>
      <c r="BG201" s="60"/>
      <c r="BH201" s="60"/>
      <c r="BI201" s="60"/>
      <c r="BJ201" s="60"/>
      <c r="BK201" s="60"/>
      <c r="BL201" s="60"/>
      <c r="BM201" s="60"/>
      <c r="BN201" s="60"/>
      <c r="BO201" s="60"/>
      <c r="BP201" s="60"/>
      <c r="BQ201" s="60"/>
      <c r="BR201" s="60"/>
      <c r="BS201" s="60"/>
      <c r="BT201" s="60"/>
      <c r="BU201" s="76"/>
      <c r="BV201" s="76"/>
      <c r="BW201" s="76"/>
      <c r="BX201" s="76"/>
      <c r="BY201" s="76"/>
      <c r="BZ201" s="76"/>
      <c r="CA201" s="76"/>
      <c r="CB201" s="76"/>
      <c r="CC201" s="76"/>
      <c r="CD201" s="76"/>
      <c r="CE201" s="76"/>
      <c r="CF201" s="76"/>
      <c r="CG201" s="76"/>
      <c r="CH201" s="76"/>
      <c r="CI201" s="76"/>
      <c r="CJ201" s="76"/>
      <c r="CK201" s="76"/>
      <c r="CL201" s="60"/>
      <c r="CM201" s="60"/>
      <c r="CN201" s="60"/>
      <c r="CO201" s="60"/>
      <c r="CP201" s="60"/>
      <c r="CQ201" s="60"/>
      <c r="CR201" s="60"/>
      <c r="CS201" s="60"/>
      <c r="CT201" s="60"/>
      <c r="CU201" s="60"/>
      <c r="CV201" s="60"/>
      <c r="CW201" s="60"/>
      <c r="CX201" s="60"/>
      <c r="CY201" s="60"/>
      <c r="CZ201" s="60"/>
      <c r="DA201" s="60"/>
      <c r="DB201" s="60"/>
      <c r="DC201" s="60"/>
      <c r="DD201" s="60"/>
      <c r="DE201" s="60"/>
      <c r="DF201" s="60"/>
      <c r="DG201" s="60"/>
      <c r="DH201" s="60"/>
      <c r="DI201" s="60"/>
      <c r="DJ201" s="60"/>
      <c r="DK201" s="60"/>
      <c r="DL201" s="60"/>
      <c r="DM201" s="60"/>
      <c r="DN201" s="60"/>
      <c r="DO201" s="60"/>
      <c r="DP201" s="60"/>
      <c r="GO201" s="78"/>
      <c r="GP201" s="78"/>
      <c r="GQ201" s="78"/>
      <c r="GR201" s="78"/>
      <c r="GS201" s="78"/>
      <c r="GT201" s="78"/>
      <c r="GU201" s="78"/>
      <c r="GV201" s="78"/>
    </row>
    <row r="202" spans="1:204" s="77" customFormat="1" x14ac:dyDescent="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c r="AU202" s="60"/>
      <c r="AV202" s="60"/>
      <c r="AW202" s="60"/>
      <c r="AX202" s="60"/>
      <c r="AY202" s="60"/>
      <c r="AZ202" s="60"/>
      <c r="BA202" s="60"/>
      <c r="BB202" s="60"/>
      <c r="BC202" s="60"/>
      <c r="BD202" s="60"/>
      <c r="BE202" s="60"/>
      <c r="BF202" s="60"/>
      <c r="BG202" s="60"/>
      <c r="BH202" s="60"/>
      <c r="BI202" s="60"/>
      <c r="BJ202" s="60"/>
      <c r="BK202" s="60"/>
      <c r="BL202" s="60"/>
      <c r="BM202" s="60"/>
      <c r="BN202" s="60"/>
      <c r="BO202" s="60"/>
      <c r="BP202" s="60"/>
      <c r="BQ202" s="60"/>
      <c r="BR202" s="60"/>
      <c r="BS202" s="60"/>
      <c r="BT202" s="60"/>
      <c r="BU202" s="76"/>
      <c r="BV202" s="76"/>
      <c r="BW202" s="76"/>
      <c r="BX202" s="76"/>
      <c r="BY202" s="76"/>
      <c r="BZ202" s="76"/>
      <c r="CA202" s="76"/>
      <c r="CB202" s="76"/>
      <c r="CC202" s="76"/>
      <c r="CD202" s="76"/>
      <c r="CE202" s="76"/>
      <c r="CF202" s="76"/>
      <c r="CG202" s="76"/>
      <c r="CH202" s="76"/>
      <c r="CI202" s="76"/>
      <c r="CJ202" s="76"/>
      <c r="CK202" s="76"/>
      <c r="CL202" s="60"/>
      <c r="CM202" s="60"/>
      <c r="CN202" s="60"/>
      <c r="CO202" s="60"/>
      <c r="CP202" s="60"/>
      <c r="CQ202" s="60"/>
      <c r="CR202" s="60"/>
      <c r="CS202" s="60"/>
      <c r="CT202" s="60"/>
      <c r="CU202" s="60"/>
      <c r="CV202" s="60"/>
      <c r="CW202" s="60"/>
      <c r="CX202" s="60"/>
      <c r="CY202" s="60"/>
      <c r="CZ202" s="60"/>
      <c r="DA202" s="60"/>
      <c r="DB202" s="60"/>
      <c r="DC202" s="60"/>
      <c r="DD202" s="60"/>
      <c r="DE202" s="60"/>
      <c r="DF202" s="60"/>
      <c r="DG202" s="60"/>
      <c r="DH202" s="60"/>
      <c r="DI202" s="60"/>
      <c r="DJ202" s="60"/>
      <c r="DK202" s="60"/>
      <c r="DL202" s="60"/>
      <c r="DM202" s="60"/>
      <c r="DN202" s="60"/>
      <c r="DO202" s="60"/>
      <c r="DP202" s="60"/>
      <c r="GO202" s="78"/>
      <c r="GP202" s="78"/>
      <c r="GQ202" s="78"/>
      <c r="GR202" s="78"/>
      <c r="GS202" s="78"/>
      <c r="GT202" s="78"/>
      <c r="GU202" s="78"/>
      <c r="GV202" s="78"/>
    </row>
    <row r="203" spans="1:204" s="77" customFormat="1" x14ac:dyDescent="0.2">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c r="AU203" s="60"/>
      <c r="AV203" s="60"/>
      <c r="AW203" s="60"/>
      <c r="AX203" s="60"/>
      <c r="AY203" s="60"/>
      <c r="AZ203" s="60"/>
      <c r="BA203" s="60"/>
      <c r="BB203" s="60"/>
      <c r="BC203" s="60"/>
      <c r="BD203" s="60"/>
      <c r="BE203" s="60"/>
      <c r="BF203" s="60"/>
      <c r="BG203" s="60"/>
      <c r="BH203" s="60"/>
      <c r="BI203" s="60"/>
      <c r="BJ203" s="60"/>
      <c r="BK203" s="60"/>
      <c r="BL203" s="60"/>
      <c r="BM203" s="60"/>
      <c r="BN203" s="60"/>
      <c r="BO203" s="60"/>
      <c r="BP203" s="60"/>
      <c r="BQ203" s="60"/>
      <c r="BR203" s="60"/>
      <c r="BS203" s="60"/>
      <c r="BT203" s="60"/>
      <c r="BU203" s="76"/>
      <c r="BV203" s="76"/>
      <c r="BW203" s="76"/>
      <c r="BX203" s="76"/>
      <c r="BY203" s="76"/>
      <c r="BZ203" s="76"/>
      <c r="CA203" s="76"/>
      <c r="CB203" s="76"/>
      <c r="CC203" s="76"/>
      <c r="CD203" s="76"/>
      <c r="CE203" s="76"/>
      <c r="CF203" s="76"/>
      <c r="CG203" s="76"/>
      <c r="CH203" s="76"/>
      <c r="CI203" s="76"/>
      <c r="CJ203" s="76"/>
      <c r="CK203" s="76"/>
      <c r="CL203" s="60"/>
      <c r="CM203" s="60"/>
      <c r="CN203" s="60"/>
      <c r="CO203" s="60"/>
      <c r="CP203" s="60"/>
      <c r="CQ203" s="60"/>
      <c r="CR203" s="60"/>
      <c r="CS203" s="60"/>
      <c r="CT203" s="60"/>
      <c r="CU203" s="60"/>
      <c r="CV203" s="60"/>
      <c r="CW203" s="60"/>
      <c r="CX203" s="60"/>
      <c r="CY203" s="60"/>
      <c r="CZ203" s="60"/>
      <c r="DA203" s="60"/>
      <c r="DB203" s="60"/>
      <c r="DC203" s="60"/>
      <c r="DD203" s="60"/>
      <c r="DE203" s="60"/>
      <c r="DF203" s="60"/>
      <c r="DG203" s="60"/>
      <c r="DH203" s="60"/>
      <c r="DI203" s="60"/>
      <c r="DJ203" s="60"/>
      <c r="DK203" s="60"/>
      <c r="DL203" s="60"/>
      <c r="DM203" s="60"/>
      <c r="DN203" s="60"/>
      <c r="DO203" s="60"/>
      <c r="DP203" s="60"/>
      <c r="GO203" s="78"/>
      <c r="GP203" s="78"/>
      <c r="GQ203" s="78"/>
      <c r="GR203" s="78"/>
      <c r="GS203" s="78"/>
      <c r="GT203" s="78"/>
      <c r="GU203" s="78"/>
      <c r="GV203" s="78"/>
    </row>
    <row r="204" spans="1:204" s="77" customFormat="1" x14ac:dyDescent="0.2">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c r="AU204" s="60"/>
      <c r="AV204" s="60"/>
      <c r="AW204" s="60"/>
      <c r="AX204" s="60"/>
      <c r="AY204" s="60"/>
      <c r="AZ204" s="60"/>
      <c r="BA204" s="60"/>
      <c r="BB204" s="60"/>
      <c r="BC204" s="60"/>
      <c r="BD204" s="60"/>
      <c r="BE204" s="60"/>
      <c r="BF204" s="60"/>
      <c r="BG204" s="60"/>
      <c r="BH204" s="60"/>
      <c r="BI204" s="60"/>
      <c r="BJ204" s="60"/>
      <c r="BK204" s="60"/>
      <c r="BL204" s="60"/>
      <c r="BM204" s="60"/>
      <c r="BN204" s="60"/>
      <c r="BO204" s="60"/>
      <c r="BP204" s="60"/>
      <c r="BQ204" s="60"/>
      <c r="BR204" s="60"/>
      <c r="BS204" s="60"/>
      <c r="BT204" s="60"/>
      <c r="BU204" s="76"/>
      <c r="BV204" s="76"/>
      <c r="BW204" s="76"/>
      <c r="BX204" s="76"/>
      <c r="BY204" s="76"/>
      <c r="BZ204" s="76"/>
      <c r="CA204" s="76"/>
      <c r="CB204" s="76"/>
      <c r="CC204" s="76"/>
      <c r="CD204" s="76"/>
      <c r="CE204" s="76"/>
      <c r="CF204" s="76"/>
      <c r="CG204" s="76"/>
      <c r="CH204" s="76"/>
      <c r="CI204" s="76"/>
      <c r="CJ204" s="76"/>
      <c r="CK204" s="76"/>
      <c r="CL204" s="60"/>
      <c r="CM204" s="60"/>
      <c r="CN204" s="60"/>
      <c r="CO204" s="60"/>
      <c r="CP204" s="60"/>
      <c r="CQ204" s="60"/>
      <c r="CR204" s="60"/>
      <c r="CS204" s="60"/>
      <c r="CT204" s="60"/>
      <c r="CU204" s="60"/>
      <c r="CV204" s="60"/>
      <c r="CW204" s="60"/>
      <c r="CX204" s="60"/>
      <c r="CY204" s="60"/>
      <c r="CZ204" s="60"/>
      <c r="DA204" s="60"/>
      <c r="DB204" s="60"/>
      <c r="DC204" s="60"/>
      <c r="DD204" s="60"/>
      <c r="DE204" s="60"/>
      <c r="DF204" s="60"/>
      <c r="DG204" s="60"/>
      <c r="DH204" s="60"/>
      <c r="DI204" s="60"/>
      <c r="DJ204" s="60"/>
      <c r="DK204" s="60"/>
      <c r="DL204" s="60"/>
      <c r="DM204" s="60"/>
      <c r="DN204" s="60"/>
      <c r="DO204" s="60"/>
      <c r="DP204" s="60"/>
      <c r="GO204" s="78"/>
      <c r="GP204" s="78"/>
      <c r="GQ204" s="78"/>
      <c r="GR204" s="78"/>
      <c r="GS204" s="78"/>
      <c r="GT204" s="78"/>
      <c r="GU204" s="78"/>
      <c r="GV204" s="78"/>
    </row>
    <row r="205" spans="1:204" s="77" customFormat="1"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c r="AU205" s="60"/>
      <c r="AV205" s="60"/>
      <c r="AW205" s="60"/>
      <c r="AX205" s="60"/>
      <c r="AY205" s="60"/>
      <c r="AZ205" s="60"/>
      <c r="BA205" s="60"/>
      <c r="BB205" s="60"/>
      <c r="BC205" s="60"/>
      <c r="BD205" s="60"/>
      <c r="BE205" s="60"/>
      <c r="BF205" s="60"/>
      <c r="BG205" s="60"/>
      <c r="BH205" s="60"/>
      <c r="BI205" s="60"/>
      <c r="BJ205" s="60"/>
      <c r="BK205" s="60"/>
      <c r="BL205" s="60"/>
      <c r="BM205" s="60"/>
      <c r="BN205" s="60"/>
      <c r="BO205" s="60"/>
      <c r="BP205" s="60"/>
      <c r="BQ205" s="60"/>
      <c r="BR205" s="60"/>
      <c r="BS205" s="60"/>
      <c r="BT205" s="60"/>
      <c r="BU205" s="76"/>
      <c r="BV205" s="76"/>
      <c r="BW205" s="76"/>
      <c r="BX205" s="76"/>
      <c r="BY205" s="76"/>
      <c r="BZ205" s="76"/>
      <c r="CA205" s="76"/>
      <c r="CB205" s="76"/>
      <c r="CC205" s="76"/>
      <c r="CD205" s="76"/>
      <c r="CE205" s="76"/>
      <c r="CF205" s="76"/>
      <c r="CG205" s="76"/>
      <c r="CH205" s="76"/>
      <c r="CI205" s="76"/>
      <c r="CJ205" s="76"/>
      <c r="CK205" s="76"/>
      <c r="CL205" s="60"/>
      <c r="CM205" s="60"/>
      <c r="CN205" s="60"/>
      <c r="CO205" s="60"/>
      <c r="CP205" s="60"/>
      <c r="CQ205" s="60"/>
      <c r="CR205" s="60"/>
      <c r="CS205" s="60"/>
      <c r="CT205" s="60"/>
      <c r="CU205" s="60"/>
      <c r="CV205" s="60"/>
      <c r="CW205" s="60"/>
      <c r="CX205" s="60"/>
      <c r="CY205" s="60"/>
      <c r="CZ205" s="60"/>
      <c r="DA205" s="60"/>
      <c r="DB205" s="60"/>
      <c r="DC205" s="60"/>
      <c r="DD205" s="60"/>
      <c r="DE205" s="60"/>
      <c r="DF205" s="60"/>
      <c r="DG205" s="60"/>
      <c r="DH205" s="60"/>
      <c r="DI205" s="60"/>
      <c r="DJ205" s="60"/>
      <c r="DK205" s="60"/>
      <c r="DL205" s="60"/>
      <c r="DM205" s="60"/>
      <c r="DN205" s="60"/>
      <c r="DO205" s="60"/>
      <c r="DP205" s="60"/>
      <c r="GO205" s="78"/>
      <c r="GP205" s="78"/>
      <c r="GQ205" s="78"/>
      <c r="GR205" s="78"/>
      <c r="GS205" s="78"/>
      <c r="GT205" s="78"/>
      <c r="GU205" s="78"/>
      <c r="GV205" s="78"/>
    </row>
    <row r="206" spans="1:204" s="77" customFormat="1" x14ac:dyDescent="0.2">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c r="BG206" s="60"/>
      <c r="BH206" s="60"/>
      <c r="BI206" s="60"/>
      <c r="BJ206" s="60"/>
      <c r="BK206" s="60"/>
      <c r="BL206" s="60"/>
      <c r="BM206" s="60"/>
      <c r="BN206" s="60"/>
      <c r="BO206" s="60"/>
      <c r="BP206" s="60"/>
      <c r="BQ206" s="60"/>
      <c r="BR206" s="60"/>
      <c r="BS206" s="60"/>
      <c r="BT206" s="60"/>
      <c r="BU206" s="76"/>
      <c r="BV206" s="76"/>
      <c r="BW206" s="76"/>
      <c r="BX206" s="76"/>
      <c r="BY206" s="76"/>
      <c r="BZ206" s="76"/>
      <c r="CA206" s="76"/>
      <c r="CB206" s="76"/>
      <c r="CC206" s="76"/>
      <c r="CD206" s="76"/>
      <c r="CE206" s="76"/>
      <c r="CF206" s="76"/>
      <c r="CG206" s="76"/>
      <c r="CH206" s="76"/>
      <c r="CI206" s="76"/>
      <c r="CJ206" s="76"/>
      <c r="CK206" s="76"/>
      <c r="CL206" s="60"/>
      <c r="CM206" s="60"/>
      <c r="CN206" s="60"/>
      <c r="CO206" s="60"/>
      <c r="CP206" s="60"/>
      <c r="CQ206" s="60"/>
      <c r="CR206" s="60"/>
      <c r="CS206" s="60"/>
      <c r="CT206" s="60"/>
      <c r="CU206" s="60"/>
      <c r="CV206" s="60"/>
      <c r="CW206" s="60"/>
      <c r="CX206" s="60"/>
      <c r="CY206" s="60"/>
      <c r="CZ206" s="60"/>
      <c r="DA206" s="60"/>
      <c r="DB206" s="60"/>
      <c r="DC206" s="60"/>
      <c r="DD206" s="60"/>
      <c r="DE206" s="60"/>
      <c r="DF206" s="60"/>
      <c r="DG206" s="60"/>
      <c r="DH206" s="60"/>
      <c r="DI206" s="60"/>
      <c r="DJ206" s="60"/>
      <c r="DK206" s="60"/>
      <c r="DL206" s="60"/>
      <c r="DM206" s="60"/>
      <c r="DN206" s="60"/>
      <c r="DO206" s="60"/>
      <c r="DP206" s="60"/>
      <c r="GO206" s="78"/>
      <c r="GP206" s="78"/>
      <c r="GQ206" s="78"/>
      <c r="GR206" s="78"/>
      <c r="GS206" s="78"/>
      <c r="GT206" s="78"/>
      <c r="GU206" s="78"/>
      <c r="GV206" s="78"/>
    </row>
    <row r="207" spans="1:204" s="77" customFormat="1" x14ac:dyDescent="0.2">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c r="AU207" s="60"/>
      <c r="AV207" s="60"/>
      <c r="AW207" s="60"/>
      <c r="AX207" s="60"/>
      <c r="AY207" s="60"/>
      <c r="AZ207" s="60"/>
      <c r="BA207" s="60"/>
      <c r="BB207" s="60"/>
      <c r="BC207" s="60"/>
      <c r="BD207" s="60"/>
      <c r="BE207" s="60"/>
      <c r="BF207" s="60"/>
      <c r="BG207" s="60"/>
      <c r="BH207" s="60"/>
      <c r="BI207" s="60"/>
      <c r="BJ207" s="60"/>
      <c r="BK207" s="60"/>
      <c r="BL207" s="60"/>
      <c r="BM207" s="60"/>
      <c r="BN207" s="60"/>
      <c r="BO207" s="60"/>
      <c r="BP207" s="60"/>
      <c r="BQ207" s="60"/>
      <c r="BR207" s="60"/>
      <c r="BS207" s="60"/>
      <c r="BT207" s="60"/>
      <c r="BU207" s="76"/>
      <c r="BV207" s="76"/>
      <c r="BW207" s="76"/>
      <c r="BX207" s="76"/>
      <c r="BY207" s="76"/>
      <c r="BZ207" s="76"/>
      <c r="CA207" s="76"/>
      <c r="CB207" s="76"/>
      <c r="CC207" s="76"/>
      <c r="CD207" s="76"/>
      <c r="CE207" s="76"/>
      <c r="CF207" s="76"/>
      <c r="CG207" s="76"/>
      <c r="CH207" s="76"/>
      <c r="CI207" s="76"/>
      <c r="CJ207" s="76"/>
      <c r="CK207" s="76"/>
      <c r="CL207" s="60"/>
      <c r="CM207" s="60"/>
      <c r="CN207" s="60"/>
      <c r="CO207" s="60"/>
      <c r="CP207" s="60"/>
      <c r="CQ207" s="60"/>
      <c r="CR207" s="60"/>
      <c r="CS207" s="60"/>
      <c r="CT207" s="60"/>
      <c r="CU207" s="60"/>
      <c r="CV207" s="60"/>
      <c r="CW207" s="60"/>
      <c r="CX207" s="60"/>
      <c r="CY207" s="60"/>
      <c r="CZ207" s="60"/>
      <c r="DA207" s="60"/>
      <c r="DB207" s="60"/>
      <c r="DC207" s="60"/>
      <c r="DD207" s="60"/>
      <c r="DE207" s="60"/>
      <c r="DF207" s="60"/>
      <c r="DG207" s="60"/>
      <c r="DH207" s="60"/>
      <c r="DI207" s="60"/>
      <c r="DJ207" s="60"/>
      <c r="DK207" s="60"/>
      <c r="DL207" s="60"/>
      <c r="DM207" s="60"/>
      <c r="DN207" s="60"/>
      <c r="DO207" s="60"/>
      <c r="DP207" s="60"/>
      <c r="GO207" s="78"/>
      <c r="GP207" s="78"/>
      <c r="GQ207" s="78"/>
      <c r="GR207" s="78"/>
      <c r="GS207" s="78"/>
      <c r="GT207" s="78"/>
      <c r="GU207" s="78"/>
      <c r="GV207" s="78"/>
    </row>
    <row r="208" spans="1:204" s="77" customFormat="1" x14ac:dyDescent="0.2">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c r="AU208" s="60"/>
      <c r="AV208" s="60"/>
      <c r="AW208" s="60"/>
      <c r="AX208" s="60"/>
      <c r="AY208" s="60"/>
      <c r="AZ208" s="60"/>
      <c r="BA208" s="60"/>
      <c r="BB208" s="60"/>
      <c r="BC208" s="60"/>
      <c r="BD208" s="60"/>
      <c r="BE208" s="60"/>
      <c r="BF208" s="60"/>
      <c r="BG208" s="60"/>
      <c r="BH208" s="60"/>
      <c r="BI208" s="60"/>
      <c r="BJ208" s="60"/>
      <c r="BK208" s="60"/>
      <c r="BL208" s="60"/>
      <c r="BM208" s="60"/>
      <c r="BN208" s="60"/>
      <c r="BO208" s="60"/>
      <c r="BP208" s="60"/>
      <c r="BQ208" s="60"/>
      <c r="BR208" s="60"/>
      <c r="BS208" s="60"/>
      <c r="BT208" s="60"/>
      <c r="BU208" s="76"/>
      <c r="BV208" s="76"/>
      <c r="BW208" s="76"/>
      <c r="BX208" s="76"/>
      <c r="BY208" s="76"/>
      <c r="BZ208" s="76"/>
      <c r="CA208" s="76"/>
      <c r="CB208" s="76"/>
      <c r="CC208" s="76"/>
      <c r="CD208" s="76"/>
      <c r="CE208" s="76"/>
      <c r="CF208" s="76"/>
      <c r="CG208" s="76"/>
      <c r="CH208" s="76"/>
      <c r="CI208" s="76"/>
      <c r="CJ208" s="76"/>
      <c r="CK208" s="76"/>
      <c r="CL208" s="60"/>
      <c r="CM208" s="60"/>
      <c r="CN208" s="60"/>
      <c r="CO208" s="60"/>
      <c r="CP208" s="60"/>
      <c r="CQ208" s="60"/>
      <c r="CR208" s="60"/>
      <c r="CS208" s="60"/>
      <c r="CT208" s="60"/>
      <c r="CU208" s="60"/>
      <c r="CV208" s="60"/>
      <c r="CW208" s="60"/>
      <c r="CX208" s="60"/>
      <c r="CY208" s="60"/>
      <c r="CZ208" s="60"/>
      <c r="DA208" s="60"/>
      <c r="DB208" s="60"/>
      <c r="DC208" s="60"/>
      <c r="DD208" s="60"/>
      <c r="DE208" s="60"/>
      <c r="DF208" s="60"/>
      <c r="DG208" s="60"/>
      <c r="DH208" s="60"/>
      <c r="DI208" s="60"/>
      <c r="DJ208" s="60"/>
      <c r="DK208" s="60"/>
      <c r="DL208" s="60"/>
      <c r="DM208" s="60"/>
      <c r="DN208" s="60"/>
      <c r="DO208" s="60"/>
      <c r="DP208" s="60"/>
      <c r="GO208" s="78"/>
      <c r="GP208" s="78"/>
      <c r="GQ208" s="78"/>
      <c r="GR208" s="78"/>
      <c r="GS208" s="78"/>
      <c r="GT208" s="78"/>
      <c r="GU208" s="78"/>
      <c r="GV208" s="78"/>
    </row>
    <row r="209" spans="1:204" s="77" customFormat="1" x14ac:dyDescent="0.2">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c r="AU209" s="60"/>
      <c r="AV209" s="60"/>
      <c r="AW209" s="60"/>
      <c r="AX209" s="60"/>
      <c r="AY209" s="60"/>
      <c r="AZ209" s="60"/>
      <c r="BA209" s="60"/>
      <c r="BB209" s="60"/>
      <c r="BC209" s="60"/>
      <c r="BD209" s="60"/>
      <c r="BE209" s="60"/>
      <c r="BF209" s="60"/>
      <c r="BG209" s="60"/>
      <c r="BH209" s="60"/>
      <c r="BI209" s="60"/>
      <c r="BJ209" s="60"/>
      <c r="BK209" s="60"/>
      <c r="BL209" s="60"/>
      <c r="BM209" s="60"/>
      <c r="BN209" s="60"/>
      <c r="BO209" s="60"/>
      <c r="BP209" s="60"/>
      <c r="BQ209" s="60"/>
      <c r="BR209" s="60"/>
      <c r="BS209" s="60"/>
      <c r="BT209" s="60"/>
      <c r="BU209" s="76"/>
      <c r="BV209" s="76"/>
      <c r="BW209" s="76"/>
      <c r="BX209" s="76"/>
      <c r="BY209" s="76"/>
      <c r="BZ209" s="76"/>
      <c r="CA209" s="76"/>
      <c r="CB209" s="76"/>
      <c r="CC209" s="76"/>
      <c r="CD209" s="76"/>
      <c r="CE209" s="76"/>
      <c r="CF209" s="76"/>
      <c r="CG209" s="76"/>
      <c r="CH209" s="76"/>
      <c r="CI209" s="76"/>
      <c r="CJ209" s="76"/>
      <c r="CK209" s="76"/>
      <c r="CL209" s="60"/>
      <c r="CM209" s="60"/>
      <c r="CN209" s="60"/>
      <c r="CO209" s="60"/>
      <c r="CP209" s="60"/>
      <c r="CQ209" s="60"/>
      <c r="CR209" s="60"/>
      <c r="CS209" s="60"/>
      <c r="CT209" s="60"/>
      <c r="CU209" s="60"/>
      <c r="CV209" s="60"/>
      <c r="CW209" s="60"/>
      <c r="CX209" s="60"/>
      <c r="CY209" s="60"/>
      <c r="CZ209" s="60"/>
      <c r="DA209" s="60"/>
      <c r="DB209" s="60"/>
      <c r="DC209" s="60"/>
      <c r="DD209" s="60"/>
      <c r="DE209" s="60"/>
      <c r="DF209" s="60"/>
      <c r="DG209" s="60"/>
      <c r="DH209" s="60"/>
      <c r="DI209" s="60"/>
      <c r="DJ209" s="60"/>
      <c r="DK209" s="60"/>
      <c r="DL209" s="60"/>
      <c r="DM209" s="60"/>
      <c r="DN209" s="60"/>
      <c r="DO209" s="60"/>
      <c r="DP209" s="60"/>
      <c r="GO209" s="78"/>
      <c r="GP209" s="78"/>
      <c r="GQ209" s="78"/>
      <c r="GR209" s="78"/>
      <c r="GS209" s="78"/>
      <c r="GT209" s="78"/>
      <c r="GU209" s="78"/>
      <c r="GV209" s="78"/>
    </row>
    <row r="210" spans="1:204" s="77" customFormat="1"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c r="AU210" s="60"/>
      <c r="AV210" s="60"/>
      <c r="AW210" s="60"/>
      <c r="AX210" s="60"/>
      <c r="AY210" s="60"/>
      <c r="AZ210" s="60"/>
      <c r="BA210" s="60"/>
      <c r="BB210" s="60"/>
      <c r="BC210" s="60"/>
      <c r="BD210" s="60"/>
      <c r="BE210" s="60"/>
      <c r="BF210" s="60"/>
      <c r="BG210" s="60"/>
      <c r="BH210" s="60"/>
      <c r="BI210" s="60"/>
      <c r="BJ210" s="60"/>
      <c r="BK210" s="60"/>
      <c r="BL210" s="60"/>
      <c r="BM210" s="60"/>
      <c r="BN210" s="60"/>
      <c r="BO210" s="60"/>
      <c r="BP210" s="60"/>
      <c r="BQ210" s="60"/>
      <c r="BR210" s="60"/>
      <c r="BS210" s="60"/>
      <c r="BT210" s="60"/>
      <c r="BU210" s="76"/>
      <c r="BV210" s="76"/>
      <c r="BW210" s="76"/>
      <c r="BX210" s="76"/>
      <c r="BY210" s="76"/>
      <c r="BZ210" s="76"/>
      <c r="CA210" s="76"/>
      <c r="CB210" s="76"/>
      <c r="CC210" s="76"/>
      <c r="CD210" s="76"/>
      <c r="CE210" s="76"/>
      <c r="CF210" s="76"/>
      <c r="CG210" s="76"/>
      <c r="CH210" s="76"/>
      <c r="CI210" s="76"/>
      <c r="CJ210" s="76"/>
      <c r="CK210" s="76"/>
      <c r="CL210" s="60"/>
      <c r="CM210" s="60"/>
      <c r="CN210" s="60"/>
      <c r="CO210" s="60"/>
      <c r="CP210" s="60"/>
      <c r="CQ210" s="60"/>
      <c r="CR210" s="60"/>
      <c r="CS210" s="60"/>
      <c r="CT210" s="60"/>
      <c r="CU210" s="60"/>
      <c r="CV210" s="60"/>
      <c r="CW210" s="60"/>
      <c r="CX210" s="60"/>
      <c r="CY210" s="60"/>
      <c r="CZ210" s="60"/>
      <c r="DA210" s="60"/>
      <c r="DB210" s="60"/>
      <c r="DC210" s="60"/>
      <c r="DD210" s="60"/>
      <c r="DE210" s="60"/>
      <c r="DF210" s="60"/>
      <c r="DG210" s="60"/>
      <c r="DH210" s="60"/>
      <c r="DI210" s="60"/>
      <c r="DJ210" s="60"/>
      <c r="DK210" s="60"/>
      <c r="DL210" s="60"/>
      <c r="DM210" s="60"/>
      <c r="DN210" s="60"/>
      <c r="DO210" s="60"/>
      <c r="DP210" s="60"/>
      <c r="GO210" s="78"/>
      <c r="GP210" s="78"/>
      <c r="GQ210" s="78"/>
      <c r="GR210" s="78"/>
      <c r="GS210" s="78"/>
      <c r="GT210" s="78"/>
      <c r="GU210" s="78"/>
      <c r="GV210" s="78"/>
    </row>
    <row r="211" spans="1:204" s="77" customFormat="1"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c r="BF211" s="60"/>
      <c r="BG211" s="60"/>
      <c r="BH211" s="60"/>
      <c r="BI211" s="60"/>
      <c r="BJ211" s="60"/>
      <c r="BK211" s="60"/>
      <c r="BL211" s="60"/>
      <c r="BM211" s="60"/>
      <c r="BN211" s="60"/>
      <c r="BO211" s="60"/>
      <c r="BP211" s="60"/>
      <c r="BQ211" s="60"/>
      <c r="BR211" s="60"/>
      <c r="BS211" s="60"/>
      <c r="BT211" s="60"/>
      <c r="BU211" s="76"/>
      <c r="BV211" s="76"/>
      <c r="BW211" s="76"/>
      <c r="BX211" s="76"/>
      <c r="BY211" s="76"/>
      <c r="BZ211" s="76"/>
      <c r="CA211" s="76"/>
      <c r="CB211" s="76"/>
      <c r="CC211" s="76"/>
      <c r="CD211" s="76"/>
      <c r="CE211" s="76"/>
      <c r="CF211" s="76"/>
      <c r="CG211" s="76"/>
      <c r="CH211" s="76"/>
      <c r="CI211" s="76"/>
      <c r="CJ211" s="76"/>
      <c r="CK211" s="76"/>
      <c r="CL211" s="60"/>
      <c r="CM211" s="60"/>
      <c r="CN211" s="60"/>
      <c r="CO211" s="60"/>
      <c r="CP211" s="60"/>
      <c r="CQ211" s="60"/>
      <c r="CR211" s="60"/>
      <c r="CS211" s="60"/>
      <c r="CT211" s="60"/>
      <c r="CU211" s="60"/>
      <c r="CV211" s="60"/>
      <c r="CW211" s="60"/>
      <c r="CX211" s="60"/>
      <c r="CY211" s="60"/>
      <c r="CZ211" s="60"/>
      <c r="DA211" s="60"/>
      <c r="DB211" s="60"/>
      <c r="DC211" s="60"/>
      <c r="DD211" s="60"/>
      <c r="DE211" s="60"/>
      <c r="DF211" s="60"/>
      <c r="DG211" s="60"/>
      <c r="DH211" s="60"/>
      <c r="DI211" s="60"/>
      <c r="DJ211" s="60"/>
      <c r="DK211" s="60"/>
      <c r="DL211" s="60"/>
      <c r="DM211" s="60"/>
      <c r="DN211" s="60"/>
      <c r="DO211" s="60"/>
      <c r="DP211" s="60"/>
      <c r="GO211" s="78"/>
      <c r="GP211" s="78"/>
      <c r="GQ211" s="78"/>
      <c r="GR211" s="78"/>
      <c r="GS211" s="78"/>
      <c r="GT211" s="78"/>
      <c r="GU211" s="78"/>
      <c r="GV211" s="78"/>
    </row>
    <row r="212" spans="1:204" s="77" customFormat="1" x14ac:dyDescent="0.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c r="AU212" s="60"/>
      <c r="AV212" s="60"/>
      <c r="AW212" s="60"/>
      <c r="AX212" s="60"/>
      <c r="AY212" s="60"/>
      <c r="AZ212" s="60"/>
      <c r="BA212" s="60"/>
      <c r="BB212" s="60"/>
      <c r="BC212" s="60"/>
      <c r="BD212" s="60"/>
      <c r="BE212" s="60"/>
      <c r="BF212" s="60"/>
      <c r="BG212" s="60"/>
      <c r="BH212" s="60"/>
      <c r="BI212" s="60"/>
      <c r="BJ212" s="60"/>
      <c r="BK212" s="60"/>
      <c r="BL212" s="60"/>
      <c r="BM212" s="60"/>
      <c r="BN212" s="60"/>
      <c r="BO212" s="60"/>
      <c r="BP212" s="60"/>
      <c r="BQ212" s="60"/>
      <c r="BR212" s="60"/>
      <c r="BS212" s="60"/>
      <c r="BT212" s="60"/>
      <c r="BU212" s="76"/>
      <c r="BV212" s="76"/>
      <c r="BW212" s="76"/>
      <c r="BX212" s="76"/>
      <c r="BY212" s="76"/>
      <c r="BZ212" s="76"/>
      <c r="CA212" s="76"/>
      <c r="CB212" s="76"/>
      <c r="CC212" s="76"/>
      <c r="CD212" s="76"/>
      <c r="CE212" s="76"/>
      <c r="CF212" s="76"/>
      <c r="CG212" s="76"/>
      <c r="CH212" s="76"/>
      <c r="CI212" s="76"/>
      <c r="CJ212" s="76"/>
      <c r="CK212" s="76"/>
      <c r="CL212" s="60"/>
      <c r="CM212" s="60"/>
      <c r="CN212" s="60"/>
      <c r="CO212" s="60"/>
      <c r="CP212" s="60"/>
      <c r="CQ212" s="60"/>
      <c r="CR212" s="60"/>
      <c r="CS212" s="60"/>
      <c r="CT212" s="60"/>
      <c r="CU212" s="60"/>
      <c r="CV212" s="60"/>
      <c r="CW212" s="60"/>
      <c r="CX212" s="60"/>
      <c r="CY212" s="60"/>
      <c r="CZ212" s="60"/>
      <c r="DA212" s="60"/>
      <c r="DB212" s="60"/>
      <c r="DC212" s="60"/>
      <c r="DD212" s="60"/>
      <c r="DE212" s="60"/>
      <c r="DF212" s="60"/>
      <c r="DG212" s="60"/>
      <c r="DH212" s="60"/>
      <c r="DI212" s="60"/>
      <c r="DJ212" s="60"/>
      <c r="DK212" s="60"/>
      <c r="DL212" s="60"/>
      <c r="DM212" s="60"/>
      <c r="DN212" s="60"/>
      <c r="DO212" s="60"/>
      <c r="DP212" s="60"/>
      <c r="GO212" s="78"/>
      <c r="GP212" s="78"/>
      <c r="GQ212" s="78"/>
      <c r="GR212" s="78"/>
      <c r="GS212" s="78"/>
      <c r="GT212" s="78"/>
      <c r="GU212" s="78"/>
      <c r="GV212" s="78"/>
    </row>
    <row r="213" spans="1:204" s="77" customFormat="1" x14ac:dyDescent="0.2">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0"/>
      <c r="AZ213" s="60"/>
      <c r="BA213" s="60"/>
      <c r="BB213" s="60"/>
      <c r="BC213" s="60"/>
      <c r="BD213" s="60"/>
      <c r="BE213" s="60"/>
      <c r="BF213" s="60"/>
      <c r="BG213" s="60"/>
      <c r="BH213" s="60"/>
      <c r="BI213" s="60"/>
      <c r="BJ213" s="60"/>
      <c r="BK213" s="60"/>
      <c r="BL213" s="60"/>
      <c r="BM213" s="60"/>
      <c r="BN213" s="60"/>
      <c r="BO213" s="60"/>
      <c r="BP213" s="60"/>
      <c r="BQ213" s="60"/>
      <c r="BR213" s="60"/>
      <c r="BS213" s="60"/>
      <c r="BT213" s="60"/>
      <c r="BU213" s="76"/>
      <c r="BV213" s="76"/>
      <c r="BW213" s="76"/>
      <c r="BX213" s="76"/>
      <c r="BY213" s="76"/>
      <c r="BZ213" s="76"/>
      <c r="CA213" s="76"/>
      <c r="CB213" s="76"/>
      <c r="CC213" s="76"/>
      <c r="CD213" s="76"/>
      <c r="CE213" s="76"/>
      <c r="CF213" s="76"/>
      <c r="CG213" s="76"/>
      <c r="CH213" s="76"/>
      <c r="CI213" s="76"/>
      <c r="CJ213" s="76"/>
      <c r="CK213" s="76"/>
      <c r="CL213" s="60"/>
      <c r="CM213" s="60"/>
      <c r="CN213" s="60"/>
      <c r="CO213" s="60"/>
      <c r="CP213" s="60"/>
      <c r="CQ213" s="60"/>
      <c r="CR213" s="60"/>
      <c r="CS213" s="60"/>
      <c r="CT213" s="60"/>
      <c r="CU213" s="60"/>
      <c r="CV213" s="60"/>
      <c r="CW213" s="60"/>
      <c r="CX213" s="60"/>
      <c r="CY213" s="60"/>
      <c r="CZ213" s="60"/>
      <c r="DA213" s="60"/>
      <c r="DB213" s="60"/>
      <c r="DC213" s="60"/>
      <c r="DD213" s="60"/>
      <c r="DE213" s="60"/>
      <c r="DF213" s="60"/>
      <c r="DG213" s="60"/>
      <c r="DH213" s="60"/>
      <c r="DI213" s="60"/>
      <c r="DJ213" s="60"/>
      <c r="DK213" s="60"/>
      <c r="DL213" s="60"/>
      <c r="DM213" s="60"/>
      <c r="DN213" s="60"/>
      <c r="DO213" s="60"/>
      <c r="DP213" s="60"/>
      <c r="GO213" s="78"/>
      <c r="GP213" s="78"/>
      <c r="GQ213" s="78"/>
      <c r="GR213" s="78"/>
      <c r="GS213" s="78"/>
      <c r="GT213" s="78"/>
      <c r="GU213" s="78"/>
      <c r="GV213" s="78"/>
    </row>
    <row r="214" spans="1:204" s="77" customFormat="1"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c r="AU214" s="60"/>
      <c r="AV214" s="60"/>
      <c r="AW214" s="60"/>
      <c r="AX214" s="60"/>
      <c r="AY214" s="60"/>
      <c r="AZ214" s="60"/>
      <c r="BA214" s="60"/>
      <c r="BB214" s="60"/>
      <c r="BC214" s="60"/>
      <c r="BD214" s="60"/>
      <c r="BE214" s="60"/>
      <c r="BF214" s="60"/>
      <c r="BG214" s="60"/>
      <c r="BH214" s="60"/>
      <c r="BI214" s="60"/>
      <c r="BJ214" s="60"/>
      <c r="BK214" s="60"/>
      <c r="BL214" s="60"/>
      <c r="BM214" s="60"/>
      <c r="BN214" s="60"/>
      <c r="BO214" s="60"/>
      <c r="BP214" s="60"/>
      <c r="BQ214" s="60"/>
      <c r="BR214" s="60"/>
      <c r="BS214" s="60"/>
      <c r="BT214" s="60"/>
      <c r="BU214" s="76"/>
      <c r="BV214" s="76"/>
      <c r="BW214" s="76"/>
      <c r="BX214" s="76"/>
      <c r="BY214" s="76"/>
      <c r="BZ214" s="76"/>
      <c r="CA214" s="76"/>
      <c r="CB214" s="76"/>
      <c r="CC214" s="76"/>
      <c r="CD214" s="76"/>
      <c r="CE214" s="76"/>
      <c r="CF214" s="76"/>
      <c r="CG214" s="76"/>
      <c r="CH214" s="76"/>
      <c r="CI214" s="76"/>
      <c r="CJ214" s="76"/>
      <c r="CK214" s="76"/>
      <c r="CL214" s="60"/>
      <c r="CM214" s="60"/>
      <c r="CN214" s="60"/>
      <c r="CO214" s="60"/>
      <c r="CP214" s="60"/>
      <c r="CQ214" s="60"/>
      <c r="CR214" s="60"/>
      <c r="CS214" s="60"/>
      <c r="CT214" s="60"/>
      <c r="CU214" s="60"/>
      <c r="CV214" s="60"/>
      <c r="CW214" s="60"/>
      <c r="CX214" s="60"/>
      <c r="CY214" s="60"/>
      <c r="CZ214" s="60"/>
      <c r="DA214" s="60"/>
      <c r="DB214" s="60"/>
      <c r="DC214" s="60"/>
      <c r="DD214" s="60"/>
      <c r="DE214" s="60"/>
      <c r="DF214" s="60"/>
      <c r="DG214" s="60"/>
      <c r="DH214" s="60"/>
      <c r="DI214" s="60"/>
      <c r="DJ214" s="60"/>
      <c r="DK214" s="60"/>
      <c r="DL214" s="60"/>
      <c r="DM214" s="60"/>
      <c r="DN214" s="60"/>
      <c r="DO214" s="60"/>
      <c r="DP214" s="60"/>
      <c r="GO214" s="78"/>
      <c r="GP214" s="78"/>
      <c r="GQ214" s="78"/>
      <c r="GR214" s="78"/>
      <c r="GS214" s="78"/>
      <c r="GT214" s="78"/>
      <c r="GU214" s="78"/>
      <c r="GV214" s="78"/>
    </row>
    <row r="215" spans="1:204" s="77" customFormat="1" x14ac:dyDescent="0.2">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c r="AU215" s="60"/>
      <c r="AV215" s="60"/>
      <c r="AW215" s="60"/>
      <c r="AX215" s="60"/>
      <c r="AY215" s="60"/>
      <c r="AZ215" s="60"/>
      <c r="BA215" s="60"/>
      <c r="BB215" s="60"/>
      <c r="BC215" s="60"/>
      <c r="BD215" s="60"/>
      <c r="BE215" s="60"/>
      <c r="BF215" s="60"/>
      <c r="BG215" s="60"/>
      <c r="BH215" s="60"/>
      <c r="BI215" s="60"/>
      <c r="BJ215" s="60"/>
      <c r="BK215" s="60"/>
      <c r="BL215" s="60"/>
      <c r="BM215" s="60"/>
      <c r="BN215" s="60"/>
      <c r="BO215" s="60"/>
      <c r="BP215" s="60"/>
      <c r="BQ215" s="60"/>
      <c r="BR215" s="60"/>
      <c r="BS215" s="60"/>
      <c r="BT215" s="60"/>
      <c r="BU215" s="76"/>
      <c r="BV215" s="76"/>
      <c r="BW215" s="76"/>
      <c r="BX215" s="76"/>
      <c r="BY215" s="76"/>
      <c r="BZ215" s="76"/>
      <c r="CA215" s="76"/>
      <c r="CB215" s="76"/>
      <c r="CC215" s="76"/>
      <c r="CD215" s="76"/>
      <c r="CE215" s="76"/>
      <c r="CF215" s="76"/>
      <c r="CG215" s="76"/>
      <c r="CH215" s="76"/>
      <c r="CI215" s="76"/>
      <c r="CJ215" s="76"/>
      <c r="CK215" s="76"/>
      <c r="CL215" s="60"/>
      <c r="CM215" s="60"/>
      <c r="CN215" s="60"/>
      <c r="CO215" s="60"/>
      <c r="CP215" s="60"/>
      <c r="CQ215" s="60"/>
      <c r="CR215" s="60"/>
      <c r="CS215" s="60"/>
      <c r="CT215" s="60"/>
      <c r="CU215" s="60"/>
      <c r="CV215" s="60"/>
      <c r="CW215" s="60"/>
      <c r="CX215" s="60"/>
      <c r="CY215" s="60"/>
      <c r="CZ215" s="60"/>
      <c r="DA215" s="60"/>
      <c r="DB215" s="60"/>
      <c r="DC215" s="60"/>
      <c r="DD215" s="60"/>
      <c r="DE215" s="60"/>
      <c r="DF215" s="60"/>
      <c r="DG215" s="60"/>
      <c r="DH215" s="60"/>
      <c r="DI215" s="60"/>
      <c r="DJ215" s="60"/>
      <c r="DK215" s="60"/>
      <c r="DL215" s="60"/>
      <c r="DM215" s="60"/>
      <c r="DN215" s="60"/>
      <c r="DO215" s="60"/>
      <c r="DP215" s="60"/>
      <c r="GO215" s="78"/>
      <c r="GP215" s="78"/>
      <c r="GQ215" s="78"/>
      <c r="GR215" s="78"/>
      <c r="GS215" s="78"/>
      <c r="GT215" s="78"/>
      <c r="GU215" s="78"/>
      <c r="GV215" s="78"/>
    </row>
    <row r="216" spans="1:204" s="77" customFormat="1" x14ac:dyDescent="0.2">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c r="BF216" s="60"/>
      <c r="BG216" s="60"/>
      <c r="BH216" s="60"/>
      <c r="BI216" s="60"/>
      <c r="BJ216" s="60"/>
      <c r="BK216" s="60"/>
      <c r="BL216" s="60"/>
      <c r="BM216" s="60"/>
      <c r="BN216" s="60"/>
      <c r="BO216" s="60"/>
      <c r="BP216" s="60"/>
      <c r="BQ216" s="60"/>
      <c r="BR216" s="60"/>
      <c r="BS216" s="60"/>
      <c r="BT216" s="60"/>
      <c r="BU216" s="76"/>
      <c r="BV216" s="76"/>
      <c r="BW216" s="76"/>
      <c r="BX216" s="76"/>
      <c r="BY216" s="76"/>
      <c r="BZ216" s="76"/>
      <c r="CA216" s="76"/>
      <c r="CB216" s="76"/>
      <c r="CC216" s="76"/>
      <c r="CD216" s="76"/>
      <c r="CE216" s="76"/>
      <c r="CF216" s="76"/>
      <c r="CG216" s="76"/>
      <c r="CH216" s="76"/>
      <c r="CI216" s="76"/>
      <c r="CJ216" s="76"/>
      <c r="CK216" s="76"/>
      <c r="CL216" s="60"/>
      <c r="CM216" s="60"/>
      <c r="CN216" s="60"/>
      <c r="CO216" s="60"/>
      <c r="CP216" s="60"/>
      <c r="CQ216" s="60"/>
      <c r="CR216" s="60"/>
      <c r="CS216" s="60"/>
      <c r="CT216" s="60"/>
      <c r="CU216" s="60"/>
      <c r="CV216" s="60"/>
      <c r="CW216" s="60"/>
      <c r="CX216" s="60"/>
      <c r="CY216" s="60"/>
      <c r="CZ216" s="60"/>
      <c r="DA216" s="60"/>
      <c r="DB216" s="60"/>
      <c r="DC216" s="60"/>
      <c r="DD216" s="60"/>
      <c r="DE216" s="60"/>
      <c r="DF216" s="60"/>
      <c r="DG216" s="60"/>
      <c r="DH216" s="60"/>
      <c r="DI216" s="60"/>
      <c r="DJ216" s="60"/>
      <c r="DK216" s="60"/>
      <c r="DL216" s="60"/>
      <c r="DM216" s="60"/>
      <c r="DN216" s="60"/>
      <c r="DO216" s="60"/>
      <c r="DP216" s="60"/>
      <c r="GO216" s="78"/>
      <c r="GP216" s="78"/>
      <c r="GQ216" s="78"/>
      <c r="GR216" s="78"/>
      <c r="GS216" s="78"/>
      <c r="GT216" s="78"/>
      <c r="GU216" s="78"/>
      <c r="GV216" s="78"/>
    </row>
    <row r="217" spans="1:204" s="77" customFormat="1" x14ac:dyDescent="0.2">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c r="BF217" s="60"/>
      <c r="BG217" s="60"/>
      <c r="BH217" s="60"/>
      <c r="BI217" s="60"/>
      <c r="BJ217" s="60"/>
      <c r="BK217" s="60"/>
      <c r="BL217" s="60"/>
      <c r="BM217" s="60"/>
      <c r="BN217" s="60"/>
      <c r="BO217" s="60"/>
      <c r="BP217" s="60"/>
      <c r="BQ217" s="60"/>
      <c r="BR217" s="60"/>
      <c r="BS217" s="60"/>
      <c r="BT217" s="60"/>
      <c r="BU217" s="76"/>
      <c r="BV217" s="76"/>
      <c r="BW217" s="76"/>
      <c r="BX217" s="76"/>
      <c r="BY217" s="76"/>
      <c r="BZ217" s="76"/>
      <c r="CA217" s="76"/>
      <c r="CB217" s="76"/>
      <c r="CC217" s="76"/>
      <c r="CD217" s="76"/>
      <c r="CE217" s="76"/>
      <c r="CF217" s="76"/>
      <c r="CG217" s="76"/>
      <c r="CH217" s="76"/>
      <c r="CI217" s="76"/>
      <c r="CJ217" s="76"/>
      <c r="CK217" s="76"/>
      <c r="CL217" s="60"/>
      <c r="CM217" s="60"/>
      <c r="CN217" s="60"/>
      <c r="CO217" s="60"/>
      <c r="CP217" s="60"/>
      <c r="CQ217" s="60"/>
      <c r="CR217" s="60"/>
      <c r="CS217" s="60"/>
      <c r="CT217" s="60"/>
      <c r="CU217" s="60"/>
      <c r="CV217" s="60"/>
      <c r="CW217" s="60"/>
      <c r="CX217" s="60"/>
      <c r="CY217" s="60"/>
      <c r="CZ217" s="60"/>
      <c r="DA217" s="60"/>
      <c r="DB217" s="60"/>
      <c r="DC217" s="60"/>
      <c r="DD217" s="60"/>
      <c r="DE217" s="60"/>
      <c r="DF217" s="60"/>
      <c r="DG217" s="60"/>
      <c r="DH217" s="60"/>
      <c r="DI217" s="60"/>
      <c r="DJ217" s="60"/>
      <c r="DK217" s="60"/>
      <c r="DL217" s="60"/>
      <c r="DM217" s="60"/>
      <c r="DN217" s="60"/>
      <c r="DO217" s="60"/>
      <c r="DP217" s="60"/>
      <c r="GO217" s="78"/>
      <c r="GP217" s="78"/>
      <c r="GQ217" s="78"/>
      <c r="GR217" s="78"/>
      <c r="GS217" s="78"/>
      <c r="GT217" s="78"/>
      <c r="GU217" s="78"/>
      <c r="GV217" s="78"/>
    </row>
    <row r="218" spans="1:204" s="77" customFormat="1" x14ac:dyDescent="0.2">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c r="AU218" s="60"/>
      <c r="AV218" s="60"/>
      <c r="AW218" s="60"/>
      <c r="AX218" s="60"/>
      <c r="AY218" s="60"/>
      <c r="AZ218" s="60"/>
      <c r="BA218" s="60"/>
      <c r="BB218" s="60"/>
      <c r="BC218" s="60"/>
      <c r="BD218" s="60"/>
      <c r="BE218" s="60"/>
      <c r="BF218" s="60"/>
      <c r="BG218" s="60"/>
      <c r="BH218" s="60"/>
      <c r="BI218" s="60"/>
      <c r="BJ218" s="60"/>
      <c r="BK218" s="60"/>
      <c r="BL218" s="60"/>
      <c r="BM218" s="60"/>
      <c r="BN218" s="60"/>
      <c r="BO218" s="60"/>
      <c r="BP218" s="60"/>
      <c r="BQ218" s="60"/>
      <c r="BR218" s="60"/>
      <c r="BS218" s="60"/>
      <c r="BT218" s="60"/>
      <c r="BU218" s="76"/>
      <c r="BV218" s="76"/>
      <c r="BW218" s="76"/>
      <c r="BX218" s="76"/>
      <c r="BY218" s="76"/>
      <c r="BZ218" s="76"/>
      <c r="CA218" s="76"/>
      <c r="CB218" s="76"/>
      <c r="CC218" s="76"/>
      <c r="CD218" s="76"/>
      <c r="CE218" s="76"/>
      <c r="CF218" s="76"/>
      <c r="CG218" s="76"/>
      <c r="CH218" s="76"/>
      <c r="CI218" s="76"/>
      <c r="CJ218" s="76"/>
      <c r="CK218" s="76"/>
      <c r="CL218" s="60"/>
      <c r="CM218" s="60"/>
      <c r="CN218" s="60"/>
      <c r="CO218" s="60"/>
      <c r="CP218" s="60"/>
      <c r="CQ218" s="60"/>
      <c r="CR218" s="60"/>
      <c r="CS218" s="60"/>
      <c r="CT218" s="60"/>
      <c r="CU218" s="60"/>
      <c r="CV218" s="60"/>
      <c r="CW218" s="60"/>
      <c r="CX218" s="60"/>
      <c r="CY218" s="60"/>
      <c r="CZ218" s="60"/>
      <c r="DA218" s="60"/>
      <c r="DB218" s="60"/>
      <c r="DC218" s="60"/>
      <c r="DD218" s="60"/>
      <c r="DE218" s="60"/>
      <c r="DF218" s="60"/>
      <c r="DG218" s="60"/>
      <c r="DH218" s="60"/>
      <c r="DI218" s="60"/>
      <c r="DJ218" s="60"/>
      <c r="DK218" s="60"/>
      <c r="DL218" s="60"/>
      <c r="DM218" s="60"/>
      <c r="DN218" s="60"/>
      <c r="DO218" s="60"/>
      <c r="DP218" s="60"/>
      <c r="GO218" s="78"/>
      <c r="GP218" s="78"/>
      <c r="GQ218" s="78"/>
      <c r="GR218" s="78"/>
      <c r="GS218" s="78"/>
      <c r="GT218" s="78"/>
      <c r="GU218" s="78"/>
      <c r="GV218" s="78"/>
    </row>
    <row r="219" spans="1:204" s="77" customFormat="1" x14ac:dyDescent="0.2">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c r="AU219" s="60"/>
      <c r="AV219" s="60"/>
      <c r="AW219" s="60"/>
      <c r="AX219" s="60"/>
      <c r="AY219" s="60"/>
      <c r="AZ219" s="60"/>
      <c r="BA219" s="60"/>
      <c r="BB219" s="60"/>
      <c r="BC219" s="60"/>
      <c r="BD219" s="60"/>
      <c r="BE219" s="60"/>
      <c r="BF219" s="60"/>
      <c r="BG219" s="60"/>
      <c r="BH219" s="60"/>
      <c r="BI219" s="60"/>
      <c r="BJ219" s="60"/>
      <c r="BK219" s="60"/>
      <c r="BL219" s="60"/>
      <c r="BM219" s="60"/>
      <c r="BN219" s="60"/>
      <c r="BO219" s="60"/>
      <c r="BP219" s="60"/>
      <c r="BQ219" s="60"/>
      <c r="BR219" s="60"/>
      <c r="BS219" s="60"/>
      <c r="BT219" s="60"/>
      <c r="BU219" s="76"/>
      <c r="BV219" s="76"/>
      <c r="BW219" s="76"/>
      <c r="BX219" s="76"/>
      <c r="BY219" s="76"/>
      <c r="BZ219" s="76"/>
      <c r="CA219" s="76"/>
      <c r="CB219" s="76"/>
      <c r="CC219" s="76"/>
      <c r="CD219" s="76"/>
      <c r="CE219" s="76"/>
      <c r="CF219" s="76"/>
      <c r="CG219" s="76"/>
      <c r="CH219" s="76"/>
      <c r="CI219" s="76"/>
      <c r="CJ219" s="76"/>
      <c r="CK219" s="76"/>
      <c r="CL219" s="60"/>
      <c r="CM219" s="60"/>
      <c r="CN219" s="60"/>
      <c r="CO219" s="60"/>
      <c r="CP219" s="60"/>
      <c r="CQ219" s="60"/>
      <c r="CR219" s="60"/>
      <c r="CS219" s="60"/>
      <c r="CT219" s="60"/>
      <c r="CU219" s="60"/>
      <c r="CV219" s="60"/>
      <c r="CW219" s="60"/>
      <c r="CX219" s="60"/>
      <c r="CY219" s="60"/>
      <c r="CZ219" s="60"/>
      <c r="DA219" s="60"/>
      <c r="DB219" s="60"/>
      <c r="DC219" s="60"/>
      <c r="DD219" s="60"/>
      <c r="DE219" s="60"/>
      <c r="DF219" s="60"/>
      <c r="DG219" s="60"/>
      <c r="DH219" s="60"/>
      <c r="DI219" s="60"/>
      <c r="DJ219" s="60"/>
      <c r="DK219" s="60"/>
      <c r="DL219" s="60"/>
      <c r="DM219" s="60"/>
      <c r="DN219" s="60"/>
      <c r="DO219" s="60"/>
      <c r="DP219" s="60"/>
      <c r="GO219" s="78"/>
      <c r="GP219" s="78"/>
      <c r="GQ219" s="78"/>
      <c r="GR219" s="78"/>
      <c r="GS219" s="78"/>
      <c r="GT219" s="78"/>
      <c r="GU219" s="78"/>
      <c r="GV219" s="78"/>
    </row>
    <row r="220" spans="1:204" s="77" customFormat="1" x14ac:dyDescent="0.2">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c r="AU220" s="60"/>
      <c r="AV220" s="60"/>
      <c r="AW220" s="60"/>
      <c r="AX220" s="60"/>
      <c r="AY220" s="60"/>
      <c r="AZ220" s="60"/>
      <c r="BA220" s="60"/>
      <c r="BB220" s="60"/>
      <c r="BC220" s="60"/>
      <c r="BD220" s="60"/>
      <c r="BE220" s="60"/>
      <c r="BF220" s="60"/>
      <c r="BG220" s="60"/>
      <c r="BH220" s="60"/>
      <c r="BI220" s="60"/>
      <c r="BJ220" s="60"/>
      <c r="BK220" s="60"/>
      <c r="BL220" s="60"/>
      <c r="BM220" s="60"/>
      <c r="BN220" s="60"/>
      <c r="BO220" s="60"/>
      <c r="BP220" s="60"/>
      <c r="BQ220" s="60"/>
      <c r="BR220" s="60"/>
      <c r="BS220" s="60"/>
      <c r="BT220" s="60"/>
      <c r="BU220" s="76"/>
      <c r="BV220" s="76"/>
      <c r="BW220" s="76"/>
      <c r="BX220" s="76"/>
      <c r="BY220" s="76"/>
      <c r="BZ220" s="76"/>
      <c r="CA220" s="76"/>
      <c r="CB220" s="76"/>
      <c r="CC220" s="76"/>
      <c r="CD220" s="76"/>
      <c r="CE220" s="76"/>
      <c r="CF220" s="76"/>
      <c r="CG220" s="76"/>
      <c r="CH220" s="76"/>
      <c r="CI220" s="76"/>
      <c r="CJ220" s="76"/>
      <c r="CK220" s="76"/>
      <c r="CL220" s="60"/>
      <c r="CM220" s="60"/>
      <c r="CN220" s="60"/>
      <c r="CO220" s="60"/>
      <c r="CP220" s="60"/>
      <c r="CQ220" s="60"/>
      <c r="CR220" s="60"/>
      <c r="CS220" s="60"/>
      <c r="CT220" s="60"/>
      <c r="CU220" s="60"/>
      <c r="CV220" s="60"/>
      <c r="CW220" s="60"/>
      <c r="CX220" s="60"/>
      <c r="CY220" s="60"/>
      <c r="CZ220" s="60"/>
      <c r="DA220" s="60"/>
      <c r="DB220" s="60"/>
      <c r="DC220" s="60"/>
      <c r="DD220" s="60"/>
      <c r="DE220" s="60"/>
      <c r="DF220" s="60"/>
      <c r="DG220" s="60"/>
      <c r="DH220" s="60"/>
      <c r="DI220" s="60"/>
      <c r="DJ220" s="60"/>
      <c r="DK220" s="60"/>
      <c r="DL220" s="60"/>
      <c r="DM220" s="60"/>
      <c r="DN220" s="60"/>
      <c r="DO220" s="60"/>
      <c r="DP220" s="60"/>
      <c r="GO220" s="78"/>
      <c r="GP220" s="78"/>
      <c r="GQ220" s="78"/>
      <c r="GR220" s="78"/>
      <c r="GS220" s="78"/>
      <c r="GT220" s="78"/>
      <c r="GU220" s="78"/>
      <c r="GV220" s="78"/>
    </row>
    <row r="221" spans="1:204" s="77" customFormat="1"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c r="AU221" s="60"/>
      <c r="AV221" s="60"/>
      <c r="AW221" s="60"/>
      <c r="AX221" s="60"/>
      <c r="AY221" s="60"/>
      <c r="AZ221" s="60"/>
      <c r="BA221" s="60"/>
      <c r="BB221" s="60"/>
      <c r="BC221" s="60"/>
      <c r="BD221" s="60"/>
      <c r="BE221" s="60"/>
      <c r="BF221" s="60"/>
      <c r="BG221" s="60"/>
      <c r="BH221" s="60"/>
      <c r="BI221" s="60"/>
      <c r="BJ221" s="60"/>
      <c r="BK221" s="60"/>
      <c r="BL221" s="60"/>
      <c r="BM221" s="60"/>
      <c r="BN221" s="60"/>
      <c r="BO221" s="60"/>
      <c r="BP221" s="60"/>
      <c r="BQ221" s="60"/>
      <c r="BR221" s="60"/>
      <c r="BS221" s="60"/>
      <c r="BT221" s="60"/>
      <c r="BU221" s="76"/>
      <c r="BV221" s="76"/>
      <c r="BW221" s="76"/>
      <c r="BX221" s="76"/>
      <c r="BY221" s="76"/>
      <c r="BZ221" s="76"/>
      <c r="CA221" s="76"/>
      <c r="CB221" s="76"/>
      <c r="CC221" s="76"/>
      <c r="CD221" s="76"/>
      <c r="CE221" s="76"/>
      <c r="CF221" s="76"/>
      <c r="CG221" s="76"/>
      <c r="CH221" s="76"/>
      <c r="CI221" s="76"/>
      <c r="CJ221" s="76"/>
      <c r="CK221" s="76"/>
      <c r="CL221" s="60"/>
      <c r="CM221" s="60"/>
      <c r="CN221" s="60"/>
      <c r="CO221" s="60"/>
      <c r="CP221" s="60"/>
      <c r="CQ221" s="60"/>
      <c r="CR221" s="60"/>
      <c r="CS221" s="60"/>
      <c r="CT221" s="60"/>
      <c r="CU221" s="60"/>
      <c r="CV221" s="60"/>
      <c r="CW221" s="60"/>
      <c r="CX221" s="60"/>
      <c r="CY221" s="60"/>
      <c r="CZ221" s="60"/>
      <c r="DA221" s="60"/>
      <c r="DB221" s="60"/>
      <c r="DC221" s="60"/>
      <c r="DD221" s="60"/>
      <c r="DE221" s="60"/>
      <c r="DF221" s="60"/>
      <c r="DG221" s="60"/>
      <c r="DH221" s="60"/>
      <c r="DI221" s="60"/>
      <c r="DJ221" s="60"/>
      <c r="DK221" s="60"/>
      <c r="DL221" s="60"/>
      <c r="DM221" s="60"/>
      <c r="DN221" s="60"/>
      <c r="DO221" s="60"/>
      <c r="DP221" s="60"/>
      <c r="GO221" s="78"/>
      <c r="GP221" s="78"/>
      <c r="GQ221" s="78"/>
      <c r="GR221" s="78"/>
      <c r="GS221" s="78"/>
      <c r="GT221" s="78"/>
      <c r="GU221" s="78"/>
      <c r="GV221" s="78"/>
    </row>
    <row r="222" spans="1:204" s="77" customFormat="1"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c r="AU222" s="60"/>
      <c r="AV222" s="60"/>
      <c r="AW222" s="60"/>
      <c r="AX222" s="60"/>
      <c r="AY222" s="60"/>
      <c r="AZ222" s="60"/>
      <c r="BA222" s="60"/>
      <c r="BB222" s="60"/>
      <c r="BC222" s="60"/>
      <c r="BD222" s="60"/>
      <c r="BE222" s="60"/>
      <c r="BF222" s="60"/>
      <c r="BG222" s="60"/>
      <c r="BH222" s="60"/>
      <c r="BI222" s="60"/>
      <c r="BJ222" s="60"/>
      <c r="BK222" s="60"/>
      <c r="BL222" s="60"/>
      <c r="BM222" s="60"/>
      <c r="BN222" s="60"/>
      <c r="BO222" s="60"/>
      <c r="BP222" s="60"/>
      <c r="BQ222" s="60"/>
      <c r="BR222" s="60"/>
      <c r="BS222" s="60"/>
      <c r="BT222" s="60"/>
      <c r="BU222" s="76"/>
      <c r="BV222" s="76"/>
      <c r="BW222" s="76"/>
      <c r="BX222" s="76"/>
      <c r="BY222" s="76"/>
      <c r="BZ222" s="76"/>
      <c r="CA222" s="76"/>
      <c r="CB222" s="76"/>
      <c r="CC222" s="76"/>
      <c r="CD222" s="76"/>
      <c r="CE222" s="76"/>
      <c r="CF222" s="76"/>
      <c r="CG222" s="76"/>
      <c r="CH222" s="76"/>
      <c r="CI222" s="76"/>
      <c r="CJ222" s="76"/>
      <c r="CK222" s="76"/>
      <c r="CL222" s="60"/>
      <c r="CM222" s="60"/>
      <c r="CN222" s="60"/>
      <c r="CO222" s="60"/>
      <c r="CP222" s="60"/>
      <c r="CQ222" s="60"/>
      <c r="CR222" s="60"/>
      <c r="CS222" s="60"/>
      <c r="CT222" s="60"/>
      <c r="CU222" s="60"/>
      <c r="CV222" s="60"/>
      <c r="CW222" s="60"/>
      <c r="CX222" s="60"/>
      <c r="CY222" s="60"/>
      <c r="CZ222" s="60"/>
      <c r="DA222" s="60"/>
      <c r="DB222" s="60"/>
      <c r="DC222" s="60"/>
      <c r="DD222" s="60"/>
      <c r="DE222" s="60"/>
      <c r="DF222" s="60"/>
      <c r="DG222" s="60"/>
      <c r="DH222" s="60"/>
      <c r="DI222" s="60"/>
      <c r="DJ222" s="60"/>
      <c r="DK222" s="60"/>
      <c r="DL222" s="60"/>
      <c r="DM222" s="60"/>
      <c r="DN222" s="60"/>
      <c r="DO222" s="60"/>
      <c r="DP222" s="60"/>
      <c r="GO222" s="78"/>
      <c r="GP222" s="78"/>
      <c r="GQ222" s="78"/>
      <c r="GR222" s="78"/>
      <c r="GS222" s="78"/>
      <c r="GT222" s="78"/>
      <c r="GU222" s="78"/>
      <c r="GV222" s="78"/>
    </row>
    <row r="223" spans="1:204" s="77" customFormat="1"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c r="AU223" s="60"/>
      <c r="AV223" s="60"/>
      <c r="AW223" s="60"/>
      <c r="AX223" s="60"/>
      <c r="AY223" s="60"/>
      <c r="AZ223" s="60"/>
      <c r="BA223" s="60"/>
      <c r="BB223" s="60"/>
      <c r="BC223" s="60"/>
      <c r="BD223" s="60"/>
      <c r="BE223" s="60"/>
      <c r="BF223" s="60"/>
      <c r="BG223" s="60"/>
      <c r="BH223" s="60"/>
      <c r="BI223" s="60"/>
      <c r="BJ223" s="60"/>
      <c r="BK223" s="60"/>
      <c r="BL223" s="60"/>
      <c r="BM223" s="60"/>
      <c r="BN223" s="60"/>
      <c r="BO223" s="60"/>
      <c r="BP223" s="60"/>
      <c r="BQ223" s="60"/>
      <c r="BR223" s="60"/>
      <c r="BS223" s="60"/>
      <c r="BT223" s="60"/>
      <c r="BU223" s="76"/>
      <c r="BV223" s="76"/>
      <c r="BW223" s="76"/>
      <c r="BX223" s="76"/>
      <c r="BY223" s="76"/>
      <c r="BZ223" s="76"/>
      <c r="CA223" s="76"/>
      <c r="CB223" s="76"/>
      <c r="CC223" s="76"/>
      <c r="CD223" s="76"/>
      <c r="CE223" s="76"/>
      <c r="CF223" s="76"/>
      <c r="CG223" s="76"/>
      <c r="CH223" s="76"/>
      <c r="CI223" s="76"/>
      <c r="CJ223" s="76"/>
      <c r="CK223" s="76"/>
      <c r="CL223" s="60"/>
      <c r="CM223" s="60"/>
      <c r="CN223" s="60"/>
      <c r="CO223" s="60"/>
      <c r="CP223" s="60"/>
      <c r="CQ223" s="60"/>
      <c r="CR223" s="60"/>
      <c r="CS223" s="60"/>
      <c r="CT223" s="60"/>
      <c r="CU223" s="60"/>
      <c r="CV223" s="60"/>
      <c r="CW223" s="60"/>
      <c r="CX223" s="60"/>
      <c r="CY223" s="60"/>
      <c r="CZ223" s="60"/>
      <c r="DA223" s="60"/>
      <c r="DB223" s="60"/>
      <c r="DC223" s="60"/>
      <c r="DD223" s="60"/>
      <c r="DE223" s="60"/>
      <c r="DF223" s="60"/>
      <c r="DG223" s="60"/>
      <c r="DH223" s="60"/>
      <c r="DI223" s="60"/>
      <c r="DJ223" s="60"/>
      <c r="DK223" s="60"/>
      <c r="DL223" s="60"/>
      <c r="DM223" s="60"/>
      <c r="DN223" s="60"/>
      <c r="DO223" s="60"/>
      <c r="DP223" s="60"/>
      <c r="GO223" s="78"/>
      <c r="GP223" s="78"/>
      <c r="GQ223" s="78"/>
      <c r="GR223" s="78"/>
      <c r="GS223" s="78"/>
      <c r="GT223" s="78"/>
      <c r="GU223" s="78"/>
      <c r="GV223" s="78"/>
    </row>
    <row r="224" spans="1:204" s="77" customFormat="1"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c r="AU224" s="60"/>
      <c r="AV224" s="60"/>
      <c r="AW224" s="60"/>
      <c r="AX224" s="60"/>
      <c r="AY224" s="60"/>
      <c r="AZ224" s="60"/>
      <c r="BA224" s="60"/>
      <c r="BB224" s="60"/>
      <c r="BC224" s="60"/>
      <c r="BD224" s="60"/>
      <c r="BE224" s="60"/>
      <c r="BF224" s="60"/>
      <c r="BG224" s="60"/>
      <c r="BH224" s="60"/>
      <c r="BI224" s="60"/>
      <c r="BJ224" s="60"/>
      <c r="BK224" s="60"/>
      <c r="BL224" s="60"/>
      <c r="BM224" s="60"/>
      <c r="BN224" s="60"/>
      <c r="BO224" s="60"/>
      <c r="BP224" s="60"/>
      <c r="BQ224" s="60"/>
      <c r="BR224" s="60"/>
      <c r="BS224" s="60"/>
      <c r="BT224" s="60"/>
      <c r="BU224" s="76"/>
      <c r="BV224" s="76"/>
      <c r="BW224" s="76"/>
      <c r="BX224" s="76"/>
      <c r="BY224" s="76"/>
      <c r="BZ224" s="76"/>
      <c r="CA224" s="76"/>
      <c r="CB224" s="76"/>
      <c r="CC224" s="76"/>
      <c r="CD224" s="76"/>
      <c r="CE224" s="76"/>
      <c r="CF224" s="76"/>
      <c r="CG224" s="76"/>
      <c r="CH224" s="76"/>
      <c r="CI224" s="76"/>
      <c r="CJ224" s="76"/>
      <c r="CK224" s="76"/>
      <c r="CL224" s="60"/>
      <c r="CM224" s="60"/>
      <c r="CN224" s="60"/>
      <c r="CO224" s="60"/>
      <c r="CP224" s="60"/>
      <c r="CQ224" s="60"/>
      <c r="CR224" s="60"/>
      <c r="CS224" s="60"/>
      <c r="CT224" s="60"/>
      <c r="CU224" s="60"/>
      <c r="CV224" s="60"/>
      <c r="CW224" s="60"/>
      <c r="CX224" s="60"/>
      <c r="CY224" s="60"/>
      <c r="CZ224" s="60"/>
      <c r="DA224" s="60"/>
      <c r="DB224" s="60"/>
      <c r="DC224" s="60"/>
      <c r="DD224" s="60"/>
      <c r="DE224" s="60"/>
      <c r="DF224" s="60"/>
      <c r="DG224" s="60"/>
      <c r="DH224" s="60"/>
      <c r="DI224" s="60"/>
      <c r="DJ224" s="60"/>
      <c r="DK224" s="60"/>
      <c r="DL224" s="60"/>
      <c r="DM224" s="60"/>
      <c r="DN224" s="60"/>
      <c r="DO224" s="60"/>
      <c r="DP224" s="60"/>
      <c r="GO224" s="78"/>
      <c r="GP224" s="78"/>
      <c r="GQ224" s="78"/>
      <c r="GR224" s="78"/>
      <c r="GS224" s="78"/>
      <c r="GT224" s="78"/>
      <c r="GU224" s="78"/>
      <c r="GV224" s="78"/>
    </row>
    <row r="225" spans="1:204" s="77" customFormat="1"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c r="AU225" s="60"/>
      <c r="AV225" s="60"/>
      <c r="AW225" s="60"/>
      <c r="AX225" s="60"/>
      <c r="AY225" s="60"/>
      <c r="AZ225" s="60"/>
      <c r="BA225" s="60"/>
      <c r="BB225" s="60"/>
      <c r="BC225" s="60"/>
      <c r="BD225" s="60"/>
      <c r="BE225" s="60"/>
      <c r="BF225" s="60"/>
      <c r="BG225" s="60"/>
      <c r="BH225" s="60"/>
      <c r="BI225" s="60"/>
      <c r="BJ225" s="60"/>
      <c r="BK225" s="60"/>
      <c r="BL225" s="60"/>
      <c r="BM225" s="60"/>
      <c r="BN225" s="60"/>
      <c r="BO225" s="60"/>
      <c r="BP225" s="60"/>
      <c r="BQ225" s="60"/>
      <c r="BR225" s="60"/>
      <c r="BS225" s="60"/>
      <c r="BT225" s="60"/>
      <c r="BU225" s="76"/>
      <c r="BV225" s="76"/>
      <c r="BW225" s="76"/>
      <c r="BX225" s="76"/>
      <c r="BY225" s="76"/>
      <c r="BZ225" s="76"/>
      <c r="CA225" s="76"/>
      <c r="CB225" s="76"/>
      <c r="CC225" s="76"/>
      <c r="CD225" s="76"/>
      <c r="CE225" s="76"/>
      <c r="CF225" s="76"/>
      <c r="CG225" s="76"/>
      <c r="CH225" s="76"/>
      <c r="CI225" s="76"/>
      <c r="CJ225" s="76"/>
      <c r="CK225" s="76"/>
      <c r="CL225" s="60"/>
      <c r="CM225" s="60"/>
      <c r="CN225" s="60"/>
      <c r="CO225" s="60"/>
      <c r="CP225" s="60"/>
      <c r="CQ225" s="60"/>
      <c r="CR225" s="60"/>
      <c r="CS225" s="60"/>
      <c r="CT225" s="60"/>
      <c r="CU225" s="60"/>
      <c r="CV225" s="60"/>
      <c r="CW225" s="60"/>
      <c r="CX225" s="60"/>
      <c r="CY225" s="60"/>
      <c r="CZ225" s="60"/>
      <c r="DA225" s="60"/>
      <c r="DB225" s="60"/>
      <c r="DC225" s="60"/>
      <c r="DD225" s="60"/>
      <c r="DE225" s="60"/>
      <c r="DF225" s="60"/>
      <c r="DG225" s="60"/>
      <c r="DH225" s="60"/>
      <c r="DI225" s="60"/>
      <c r="DJ225" s="60"/>
      <c r="DK225" s="60"/>
      <c r="DL225" s="60"/>
      <c r="DM225" s="60"/>
      <c r="DN225" s="60"/>
      <c r="DO225" s="60"/>
      <c r="DP225" s="60"/>
      <c r="GO225" s="78"/>
      <c r="GP225" s="78"/>
      <c r="GQ225" s="78"/>
      <c r="GR225" s="78"/>
      <c r="GS225" s="78"/>
      <c r="GT225" s="78"/>
      <c r="GU225" s="78"/>
      <c r="GV225" s="78"/>
    </row>
    <row r="226" spans="1:204" s="77" customFormat="1"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c r="AU226" s="60"/>
      <c r="AV226" s="60"/>
      <c r="AW226" s="60"/>
      <c r="AX226" s="60"/>
      <c r="AY226" s="60"/>
      <c r="AZ226" s="60"/>
      <c r="BA226" s="60"/>
      <c r="BB226" s="60"/>
      <c r="BC226" s="60"/>
      <c r="BD226" s="60"/>
      <c r="BE226" s="60"/>
      <c r="BF226" s="60"/>
      <c r="BG226" s="60"/>
      <c r="BH226" s="60"/>
      <c r="BI226" s="60"/>
      <c r="BJ226" s="60"/>
      <c r="BK226" s="60"/>
      <c r="BL226" s="60"/>
      <c r="BM226" s="60"/>
      <c r="BN226" s="60"/>
      <c r="BO226" s="60"/>
      <c r="BP226" s="60"/>
      <c r="BQ226" s="60"/>
      <c r="BR226" s="60"/>
      <c r="BS226" s="60"/>
      <c r="BT226" s="60"/>
      <c r="BU226" s="76"/>
      <c r="BV226" s="76"/>
      <c r="BW226" s="76"/>
      <c r="BX226" s="76"/>
      <c r="BY226" s="76"/>
      <c r="BZ226" s="76"/>
      <c r="CA226" s="76"/>
      <c r="CB226" s="76"/>
      <c r="CC226" s="76"/>
      <c r="CD226" s="76"/>
      <c r="CE226" s="76"/>
      <c r="CF226" s="76"/>
      <c r="CG226" s="76"/>
      <c r="CH226" s="76"/>
      <c r="CI226" s="76"/>
      <c r="CJ226" s="76"/>
      <c r="CK226" s="76"/>
      <c r="CL226" s="60"/>
      <c r="CM226" s="60"/>
      <c r="CN226" s="60"/>
      <c r="CO226" s="60"/>
      <c r="CP226" s="60"/>
      <c r="CQ226" s="60"/>
      <c r="CR226" s="60"/>
      <c r="CS226" s="60"/>
      <c r="CT226" s="60"/>
      <c r="CU226" s="60"/>
      <c r="CV226" s="60"/>
      <c r="CW226" s="60"/>
      <c r="CX226" s="60"/>
      <c r="CY226" s="60"/>
      <c r="CZ226" s="60"/>
      <c r="DA226" s="60"/>
      <c r="DB226" s="60"/>
      <c r="DC226" s="60"/>
      <c r="DD226" s="60"/>
      <c r="DE226" s="60"/>
      <c r="DF226" s="60"/>
      <c r="DG226" s="60"/>
      <c r="DH226" s="60"/>
      <c r="DI226" s="60"/>
      <c r="DJ226" s="60"/>
      <c r="DK226" s="60"/>
      <c r="DL226" s="60"/>
      <c r="DM226" s="60"/>
      <c r="DN226" s="60"/>
      <c r="DO226" s="60"/>
      <c r="DP226" s="60"/>
      <c r="GO226" s="78"/>
      <c r="GP226" s="78"/>
      <c r="GQ226" s="78"/>
      <c r="GR226" s="78"/>
      <c r="GS226" s="78"/>
      <c r="GT226" s="78"/>
      <c r="GU226" s="78"/>
      <c r="GV226" s="78"/>
    </row>
    <row r="227" spans="1:204" s="77" customFormat="1"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c r="AU227" s="60"/>
      <c r="AV227" s="60"/>
      <c r="AW227" s="60"/>
      <c r="AX227" s="60"/>
      <c r="AY227" s="60"/>
      <c r="AZ227" s="60"/>
      <c r="BA227" s="60"/>
      <c r="BB227" s="60"/>
      <c r="BC227" s="60"/>
      <c r="BD227" s="60"/>
      <c r="BE227" s="60"/>
      <c r="BF227" s="60"/>
      <c r="BG227" s="60"/>
      <c r="BH227" s="60"/>
      <c r="BI227" s="60"/>
      <c r="BJ227" s="60"/>
      <c r="BK227" s="60"/>
      <c r="BL227" s="60"/>
      <c r="BM227" s="60"/>
      <c r="BN227" s="60"/>
      <c r="BO227" s="60"/>
      <c r="BP227" s="60"/>
      <c r="BQ227" s="60"/>
      <c r="BR227" s="60"/>
      <c r="BS227" s="60"/>
      <c r="BT227" s="60"/>
      <c r="BU227" s="76"/>
      <c r="BV227" s="76"/>
      <c r="BW227" s="76"/>
      <c r="BX227" s="76"/>
      <c r="BY227" s="76"/>
      <c r="BZ227" s="76"/>
      <c r="CA227" s="76"/>
      <c r="CB227" s="76"/>
      <c r="CC227" s="76"/>
      <c r="CD227" s="76"/>
      <c r="CE227" s="76"/>
      <c r="CF227" s="76"/>
      <c r="CG227" s="76"/>
      <c r="CH227" s="76"/>
      <c r="CI227" s="76"/>
      <c r="CJ227" s="76"/>
      <c r="CK227" s="76"/>
      <c r="CL227" s="60"/>
      <c r="CM227" s="60"/>
      <c r="CN227" s="60"/>
      <c r="CO227" s="60"/>
      <c r="CP227" s="60"/>
      <c r="CQ227" s="60"/>
      <c r="CR227" s="60"/>
      <c r="CS227" s="60"/>
      <c r="CT227" s="60"/>
      <c r="CU227" s="60"/>
      <c r="CV227" s="60"/>
      <c r="CW227" s="60"/>
      <c r="CX227" s="60"/>
      <c r="CY227" s="60"/>
      <c r="CZ227" s="60"/>
      <c r="DA227" s="60"/>
      <c r="DB227" s="60"/>
      <c r="DC227" s="60"/>
      <c r="DD227" s="60"/>
      <c r="DE227" s="60"/>
      <c r="DF227" s="60"/>
      <c r="DG227" s="60"/>
      <c r="DH227" s="60"/>
      <c r="DI227" s="60"/>
      <c r="DJ227" s="60"/>
      <c r="DK227" s="60"/>
      <c r="DL227" s="60"/>
      <c r="DM227" s="60"/>
      <c r="DN227" s="60"/>
      <c r="DO227" s="60"/>
      <c r="DP227" s="60"/>
      <c r="GO227" s="78"/>
      <c r="GP227" s="78"/>
      <c r="GQ227" s="78"/>
      <c r="GR227" s="78"/>
      <c r="GS227" s="78"/>
      <c r="GT227" s="78"/>
      <c r="GU227" s="78"/>
      <c r="GV227" s="78"/>
    </row>
    <row r="228" spans="1:204" s="77" customFormat="1"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c r="AU228" s="60"/>
      <c r="AV228" s="60"/>
      <c r="AW228" s="60"/>
      <c r="AX228" s="60"/>
      <c r="AY228" s="60"/>
      <c r="AZ228" s="60"/>
      <c r="BA228" s="60"/>
      <c r="BB228" s="60"/>
      <c r="BC228" s="60"/>
      <c r="BD228" s="60"/>
      <c r="BE228" s="60"/>
      <c r="BF228" s="60"/>
      <c r="BG228" s="60"/>
      <c r="BH228" s="60"/>
      <c r="BI228" s="60"/>
      <c r="BJ228" s="60"/>
      <c r="BK228" s="60"/>
      <c r="BL228" s="60"/>
      <c r="BM228" s="60"/>
      <c r="BN228" s="60"/>
      <c r="BO228" s="60"/>
      <c r="BP228" s="60"/>
      <c r="BQ228" s="60"/>
      <c r="BR228" s="60"/>
      <c r="BS228" s="60"/>
      <c r="BT228" s="60"/>
      <c r="BU228" s="76"/>
      <c r="BV228" s="76"/>
      <c r="BW228" s="76"/>
      <c r="BX228" s="76"/>
      <c r="BY228" s="76"/>
      <c r="BZ228" s="76"/>
      <c r="CA228" s="76"/>
      <c r="CB228" s="76"/>
      <c r="CC228" s="76"/>
      <c r="CD228" s="76"/>
      <c r="CE228" s="76"/>
      <c r="CF228" s="76"/>
      <c r="CG228" s="76"/>
      <c r="CH228" s="76"/>
      <c r="CI228" s="76"/>
      <c r="CJ228" s="76"/>
      <c r="CK228" s="76"/>
      <c r="CL228" s="60"/>
      <c r="CM228" s="60"/>
      <c r="CN228" s="60"/>
      <c r="CO228" s="60"/>
      <c r="CP228" s="60"/>
      <c r="CQ228" s="60"/>
      <c r="CR228" s="60"/>
      <c r="CS228" s="60"/>
      <c r="CT228" s="60"/>
      <c r="CU228" s="60"/>
      <c r="CV228" s="60"/>
      <c r="CW228" s="60"/>
      <c r="CX228" s="60"/>
      <c r="CY228" s="60"/>
      <c r="CZ228" s="60"/>
      <c r="DA228" s="60"/>
      <c r="DB228" s="60"/>
      <c r="DC228" s="60"/>
      <c r="DD228" s="60"/>
      <c r="DE228" s="60"/>
      <c r="DF228" s="60"/>
      <c r="DG228" s="60"/>
      <c r="DH228" s="60"/>
      <c r="DI228" s="60"/>
      <c r="DJ228" s="60"/>
      <c r="DK228" s="60"/>
      <c r="DL228" s="60"/>
      <c r="DM228" s="60"/>
      <c r="DN228" s="60"/>
      <c r="DO228" s="60"/>
      <c r="DP228" s="60"/>
      <c r="GO228" s="78"/>
      <c r="GP228" s="78"/>
      <c r="GQ228" s="78"/>
      <c r="GR228" s="78"/>
      <c r="GS228" s="78"/>
      <c r="GT228" s="78"/>
      <c r="GU228" s="78"/>
      <c r="GV228" s="78"/>
    </row>
    <row r="229" spans="1:204" s="77" customFormat="1"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c r="AU229" s="60"/>
      <c r="AV229" s="60"/>
      <c r="AW229" s="60"/>
      <c r="AX229" s="60"/>
      <c r="AY229" s="60"/>
      <c r="AZ229" s="60"/>
      <c r="BA229" s="60"/>
      <c r="BB229" s="60"/>
      <c r="BC229" s="60"/>
      <c r="BD229" s="60"/>
      <c r="BE229" s="60"/>
      <c r="BF229" s="60"/>
      <c r="BG229" s="60"/>
      <c r="BH229" s="60"/>
      <c r="BI229" s="60"/>
      <c r="BJ229" s="60"/>
      <c r="BK229" s="60"/>
      <c r="BL229" s="60"/>
      <c r="BM229" s="60"/>
      <c r="BN229" s="60"/>
      <c r="BO229" s="60"/>
      <c r="BP229" s="60"/>
      <c r="BQ229" s="60"/>
      <c r="BR229" s="60"/>
      <c r="BS229" s="60"/>
      <c r="BT229" s="60"/>
      <c r="BU229" s="76"/>
      <c r="BV229" s="76"/>
      <c r="BW229" s="76"/>
      <c r="BX229" s="76"/>
      <c r="BY229" s="76"/>
      <c r="BZ229" s="76"/>
      <c r="CA229" s="76"/>
      <c r="CB229" s="76"/>
      <c r="CC229" s="76"/>
      <c r="CD229" s="76"/>
      <c r="CE229" s="76"/>
      <c r="CF229" s="76"/>
      <c r="CG229" s="76"/>
      <c r="CH229" s="76"/>
      <c r="CI229" s="76"/>
      <c r="CJ229" s="76"/>
      <c r="CK229" s="76"/>
      <c r="CL229" s="60"/>
      <c r="CM229" s="60"/>
      <c r="CN229" s="60"/>
      <c r="CO229" s="60"/>
      <c r="CP229" s="60"/>
      <c r="CQ229" s="60"/>
      <c r="CR229" s="60"/>
      <c r="CS229" s="60"/>
      <c r="CT229" s="60"/>
      <c r="CU229" s="60"/>
      <c r="CV229" s="60"/>
      <c r="CW229" s="60"/>
      <c r="CX229" s="60"/>
      <c r="CY229" s="60"/>
      <c r="CZ229" s="60"/>
      <c r="DA229" s="60"/>
      <c r="DB229" s="60"/>
      <c r="DC229" s="60"/>
      <c r="DD229" s="60"/>
      <c r="DE229" s="60"/>
      <c r="DF229" s="60"/>
      <c r="DG229" s="60"/>
      <c r="DH229" s="60"/>
      <c r="DI229" s="60"/>
      <c r="DJ229" s="60"/>
      <c r="DK229" s="60"/>
      <c r="DL229" s="60"/>
      <c r="DM229" s="60"/>
      <c r="DN229" s="60"/>
      <c r="DO229" s="60"/>
      <c r="DP229" s="60"/>
      <c r="GO229" s="78"/>
      <c r="GP229" s="78"/>
      <c r="GQ229" s="78"/>
      <c r="GR229" s="78"/>
      <c r="GS229" s="78"/>
      <c r="GT229" s="78"/>
      <c r="GU229" s="78"/>
      <c r="GV229" s="78"/>
    </row>
    <row r="230" spans="1:204" s="77" customFormat="1"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c r="BF230" s="60"/>
      <c r="BG230" s="60"/>
      <c r="BH230" s="60"/>
      <c r="BI230" s="60"/>
      <c r="BJ230" s="60"/>
      <c r="BK230" s="60"/>
      <c r="BL230" s="60"/>
      <c r="BM230" s="60"/>
      <c r="BN230" s="60"/>
      <c r="BO230" s="60"/>
      <c r="BP230" s="60"/>
      <c r="BQ230" s="60"/>
      <c r="BR230" s="60"/>
      <c r="BS230" s="60"/>
      <c r="BT230" s="60"/>
      <c r="BU230" s="76"/>
      <c r="BV230" s="76"/>
      <c r="BW230" s="76"/>
      <c r="BX230" s="76"/>
      <c r="BY230" s="76"/>
      <c r="BZ230" s="76"/>
      <c r="CA230" s="76"/>
      <c r="CB230" s="76"/>
      <c r="CC230" s="76"/>
      <c r="CD230" s="76"/>
      <c r="CE230" s="76"/>
      <c r="CF230" s="76"/>
      <c r="CG230" s="76"/>
      <c r="CH230" s="76"/>
      <c r="CI230" s="76"/>
      <c r="CJ230" s="76"/>
      <c r="CK230" s="76"/>
      <c r="CL230" s="60"/>
      <c r="CM230" s="60"/>
      <c r="CN230" s="60"/>
      <c r="CO230" s="60"/>
      <c r="CP230" s="60"/>
      <c r="CQ230" s="60"/>
      <c r="CR230" s="60"/>
      <c r="CS230" s="60"/>
      <c r="CT230" s="60"/>
      <c r="CU230" s="60"/>
      <c r="CV230" s="60"/>
      <c r="CW230" s="60"/>
      <c r="CX230" s="60"/>
      <c r="CY230" s="60"/>
      <c r="CZ230" s="60"/>
      <c r="DA230" s="60"/>
      <c r="DB230" s="60"/>
      <c r="DC230" s="60"/>
      <c r="DD230" s="60"/>
      <c r="DE230" s="60"/>
      <c r="DF230" s="60"/>
      <c r="DG230" s="60"/>
      <c r="DH230" s="60"/>
      <c r="DI230" s="60"/>
      <c r="DJ230" s="60"/>
      <c r="DK230" s="60"/>
      <c r="DL230" s="60"/>
      <c r="DM230" s="60"/>
      <c r="DN230" s="60"/>
      <c r="DO230" s="60"/>
      <c r="DP230" s="60"/>
      <c r="GO230" s="78"/>
      <c r="GP230" s="78"/>
      <c r="GQ230" s="78"/>
      <c r="GR230" s="78"/>
      <c r="GS230" s="78"/>
      <c r="GT230" s="78"/>
      <c r="GU230" s="78"/>
      <c r="GV230" s="78"/>
    </row>
    <row r="231" spans="1:204" s="77" customForma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c r="BF231" s="60"/>
      <c r="BG231" s="60"/>
      <c r="BH231" s="60"/>
      <c r="BI231" s="60"/>
      <c r="BJ231" s="60"/>
      <c r="BK231" s="60"/>
      <c r="BL231" s="60"/>
      <c r="BM231" s="60"/>
      <c r="BN231" s="60"/>
      <c r="BO231" s="60"/>
      <c r="BP231" s="60"/>
      <c r="BQ231" s="60"/>
      <c r="BR231" s="60"/>
      <c r="BS231" s="60"/>
      <c r="BT231" s="60"/>
      <c r="BU231" s="76"/>
      <c r="BV231" s="76"/>
      <c r="BW231" s="76"/>
      <c r="BX231" s="76"/>
      <c r="BY231" s="76"/>
      <c r="BZ231" s="76"/>
      <c r="CA231" s="76"/>
      <c r="CB231" s="76"/>
      <c r="CC231" s="76"/>
      <c r="CD231" s="76"/>
      <c r="CE231" s="76"/>
      <c r="CF231" s="76"/>
      <c r="CG231" s="76"/>
      <c r="CH231" s="76"/>
      <c r="CI231" s="76"/>
      <c r="CJ231" s="76"/>
      <c r="CK231" s="76"/>
      <c r="CL231" s="60"/>
      <c r="CM231" s="60"/>
      <c r="CN231" s="60"/>
      <c r="CO231" s="60"/>
      <c r="CP231" s="60"/>
      <c r="CQ231" s="60"/>
      <c r="CR231" s="60"/>
      <c r="CS231" s="60"/>
      <c r="CT231" s="60"/>
      <c r="CU231" s="60"/>
      <c r="CV231" s="60"/>
      <c r="CW231" s="60"/>
      <c r="CX231" s="60"/>
      <c r="CY231" s="60"/>
      <c r="CZ231" s="60"/>
      <c r="DA231" s="60"/>
      <c r="DB231" s="60"/>
      <c r="DC231" s="60"/>
      <c r="DD231" s="60"/>
      <c r="DE231" s="60"/>
      <c r="DF231" s="60"/>
      <c r="DG231" s="60"/>
      <c r="DH231" s="60"/>
      <c r="DI231" s="60"/>
      <c r="DJ231" s="60"/>
      <c r="DK231" s="60"/>
      <c r="DL231" s="60"/>
      <c r="DM231" s="60"/>
      <c r="DN231" s="60"/>
      <c r="DO231" s="60"/>
      <c r="DP231" s="60"/>
      <c r="GO231" s="78"/>
      <c r="GP231" s="78"/>
      <c r="GQ231" s="78"/>
      <c r="GR231" s="78"/>
      <c r="GS231" s="78"/>
      <c r="GT231" s="78"/>
      <c r="GU231" s="78"/>
      <c r="GV231" s="78"/>
    </row>
    <row r="232" spans="1:204" s="77" customFormat="1"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60"/>
      <c r="BH232" s="60"/>
      <c r="BI232" s="60"/>
      <c r="BJ232" s="60"/>
      <c r="BK232" s="60"/>
      <c r="BL232" s="60"/>
      <c r="BM232" s="60"/>
      <c r="BN232" s="60"/>
      <c r="BO232" s="60"/>
      <c r="BP232" s="60"/>
      <c r="BQ232" s="60"/>
      <c r="BR232" s="60"/>
      <c r="BS232" s="60"/>
      <c r="BT232" s="60"/>
      <c r="BU232" s="76"/>
      <c r="BV232" s="76"/>
      <c r="BW232" s="76"/>
      <c r="BX232" s="76"/>
      <c r="BY232" s="76"/>
      <c r="BZ232" s="76"/>
      <c r="CA232" s="76"/>
      <c r="CB232" s="76"/>
      <c r="CC232" s="76"/>
      <c r="CD232" s="76"/>
      <c r="CE232" s="76"/>
      <c r="CF232" s="76"/>
      <c r="CG232" s="76"/>
      <c r="CH232" s="76"/>
      <c r="CI232" s="76"/>
      <c r="CJ232" s="76"/>
      <c r="CK232" s="76"/>
      <c r="CL232" s="60"/>
      <c r="CM232" s="60"/>
      <c r="CN232" s="60"/>
      <c r="CO232" s="60"/>
      <c r="CP232" s="60"/>
      <c r="CQ232" s="60"/>
      <c r="CR232" s="60"/>
      <c r="CS232" s="60"/>
      <c r="CT232" s="60"/>
      <c r="CU232" s="60"/>
      <c r="CV232" s="60"/>
      <c r="CW232" s="60"/>
      <c r="CX232" s="60"/>
      <c r="CY232" s="60"/>
      <c r="CZ232" s="60"/>
      <c r="DA232" s="60"/>
      <c r="DB232" s="60"/>
      <c r="DC232" s="60"/>
      <c r="DD232" s="60"/>
      <c r="DE232" s="60"/>
      <c r="DF232" s="60"/>
      <c r="DG232" s="60"/>
      <c r="DH232" s="60"/>
      <c r="DI232" s="60"/>
      <c r="DJ232" s="60"/>
      <c r="DK232" s="60"/>
      <c r="DL232" s="60"/>
      <c r="DM232" s="60"/>
      <c r="DN232" s="60"/>
      <c r="DO232" s="60"/>
      <c r="DP232" s="60"/>
      <c r="GO232" s="78"/>
      <c r="GP232" s="78"/>
      <c r="GQ232" s="78"/>
      <c r="GR232" s="78"/>
      <c r="GS232" s="78"/>
      <c r="GT232" s="78"/>
      <c r="GU232" s="78"/>
      <c r="GV232" s="78"/>
    </row>
    <row r="233" spans="1:204" s="77" customFormat="1"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c r="AU233" s="60"/>
      <c r="AV233" s="60"/>
      <c r="AW233" s="60"/>
      <c r="AX233" s="60"/>
      <c r="AY233" s="60"/>
      <c r="AZ233" s="60"/>
      <c r="BA233" s="60"/>
      <c r="BB233" s="60"/>
      <c r="BC233" s="60"/>
      <c r="BD233" s="60"/>
      <c r="BE233" s="60"/>
      <c r="BF233" s="60"/>
      <c r="BG233" s="60"/>
      <c r="BH233" s="60"/>
      <c r="BI233" s="60"/>
      <c r="BJ233" s="60"/>
      <c r="BK233" s="60"/>
      <c r="BL233" s="60"/>
      <c r="BM233" s="60"/>
      <c r="BN233" s="60"/>
      <c r="BO233" s="60"/>
      <c r="BP233" s="60"/>
      <c r="BQ233" s="60"/>
      <c r="BR233" s="60"/>
      <c r="BS233" s="60"/>
      <c r="BT233" s="60"/>
      <c r="BU233" s="76"/>
      <c r="BV233" s="76"/>
      <c r="BW233" s="76"/>
      <c r="BX233" s="76"/>
      <c r="BY233" s="76"/>
      <c r="BZ233" s="76"/>
      <c r="CA233" s="76"/>
      <c r="CB233" s="76"/>
      <c r="CC233" s="76"/>
      <c r="CD233" s="76"/>
      <c r="CE233" s="76"/>
      <c r="CF233" s="76"/>
      <c r="CG233" s="76"/>
      <c r="CH233" s="76"/>
      <c r="CI233" s="76"/>
      <c r="CJ233" s="76"/>
      <c r="CK233" s="76"/>
      <c r="CL233" s="60"/>
      <c r="CM233" s="60"/>
      <c r="CN233" s="60"/>
      <c r="CO233" s="60"/>
      <c r="CP233" s="60"/>
      <c r="CQ233" s="60"/>
      <c r="CR233" s="60"/>
      <c r="CS233" s="60"/>
      <c r="CT233" s="60"/>
      <c r="CU233" s="60"/>
      <c r="CV233" s="60"/>
      <c r="CW233" s="60"/>
      <c r="CX233" s="60"/>
      <c r="CY233" s="60"/>
      <c r="CZ233" s="60"/>
      <c r="DA233" s="60"/>
      <c r="DB233" s="60"/>
      <c r="DC233" s="60"/>
      <c r="DD233" s="60"/>
      <c r="DE233" s="60"/>
      <c r="DF233" s="60"/>
      <c r="DG233" s="60"/>
      <c r="DH233" s="60"/>
      <c r="DI233" s="60"/>
      <c r="DJ233" s="60"/>
      <c r="DK233" s="60"/>
      <c r="DL233" s="60"/>
      <c r="DM233" s="60"/>
      <c r="DN233" s="60"/>
      <c r="DO233" s="60"/>
      <c r="DP233" s="60"/>
      <c r="GO233" s="78"/>
      <c r="GP233" s="78"/>
      <c r="GQ233" s="78"/>
      <c r="GR233" s="78"/>
      <c r="GS233" s="78"/>
      <c r="GT233" s="78"/>
      <c r="GU233" s="78"/>
      <c r="GV233" s="78"/>
    </row>
    <row r="234" spans="1:204" s="77" customFormat="1"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c r="AX234" s="60"/>
      <c r="AY234" s="60"/>
      <c r="AZ234" s="60"/>
      <c r="BA234" s="60"/>
      <c r="BB234" s="60"/>
      <c r="BC234" s="60"/>
      <c r="BD234" s="60"/>
      <c r="BE234" s="60"/>
      <c r="BF234" s="60"/>
      <c r="BG234" s="60"/>
      <c r="BH234" s="60"/>
      <c r="BI234" s="60"/>
      <c r="BJ234" s="60"/>
      <c r="BK234" s="60"/>
      <c r="BL234" s="60"/>
      <c r="BM234" s="60"/>
      <c r="BN234" s="60"/>
      <c r="BO234" s="60"/>
      <c r="BP234" s="60"/>
      <c r="BQ234" s="60"/>
      <c r="BR234" s="60"/>
      <c r="BS234" s="60"/>
      <c r="BT234" s="60"/>
      <c r="BU234" s="76"/>
      <c r="BV234" s="76"/>
      <c r="BW234" s="76"/>
      <c r="BX234" s="76"/>
      <c r="BY234" s="76"/>
      <c r="BZ234" s="76"/>
      <c r="CA234" s="76"/>
      <c r="CB234" s="76"/>
      <c r="CC234" s="76"/>
      <c r="CD234" s="76"/>
      <c r="CE234" s="76"/>
      <c r="CF234" s="76"/>
      <c r="CG234" s="76"/>
      <c r="CH234" s="76"/>
      <c r="CI234" s="76"/>
      <c r="CJ234" s="76"/>
      <c r="CK234" s="76"/>
      <c r="CL234" s="60"/>
      <c r="CM234" s="60"/>
      <c r="CN234" s="60"/>
      <c r="CO234" s="60"/>
      <c r="CP234" s="60"/>
      <c r="CQ234" s="60"/>
      <c r="CR234" s="60"/>
      <c r="CS234" s="60"/>
      <c r="CT234" s="60"/>
      <c r="CU234" s="60"/>
      <c r="CV234" s="60"/>
      <c r="CW234" s="60"/>
      <c r="CX234" s="60"/>
      <c r="CY234" s="60"/>
      <c r="CZ234" s="60"/>
      <c r="DA234" s="60"/>
      <c r="DB234" s="60"/>
      <c r="DC234" s="60"/>
      <c r="DD234" s="60"/>
      <c r="DE234" s="60"/>
      <c r="DF234" s="60"/>
      <c r="DG234" s="60"/>
      <c r="DH234" s="60"/>
      <c r="DI234" s="60"/>
      <c r="DJ234" s="60"/>
      <c r="DK234" s="60"/>
      <c r="DL234" s="60"/>
      <c r="DM234" s="60"/>
      <c r="DN234" s="60"/>
      <c r="DO234" s="60"/>
      <c r="DP234" s="60"/>
      <c r="GO234" s="78"/>
      <c r="GP234" s="78"/>
      <c r="GQ234" s="78"/>
      <c r="GR234" s="78"/>
      <c r="GS234" s="78"/>
      <c r="GT234" s="78"/>
      <c r="GU234" s="78"/>
      <c r="GV234" s="78"/>
    </row>
    <row r="235" spans="1:204" s="77" customFormat="1"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c r="AU235" s="60"/>
      <c r="AV235" s="60"/>
      <c r="AW235" s="60"/>
      <c r="AX235" s="60"/>
      <c r="AY235" s="60"/>
      <c r="AZ235" s="60"/>
      <c r="BA235" s="60"/>
      <c r="BB235" s="60"/>
      <c r="BC235" s="60"/>
      <c r="BD235" s="60"/>
      <c r="BE235" s="60"/>
      <c r="BF235" s="60"/>
      <c r="BG235" s="60"/>
      <c r="BH235" s="60"/>
      <c r="BI235" s="60"/>
      <c r="BJ235" s="60"/>
      <c r="BK235" s="60"/>
      <c r="BL235" s="60"/>
      <c r="BM235" s="60"/>
      <c r="BN235" s="60"/>
      <c r="BO235" s="60"/>
      <c r="BP235" s="60"/>
      <c r="BQ235" s="60"/>
      <c r="BR235" s="60"/>
      <c r="BS235" s="60"/>
      <c r="BT235" s="60"/>
      <c r="BU235" s="76"/>
      <c r="BV235" s="76"/>
      <c r="BW235" s="76"/>
      <c r="BX235" s="76"/>
      <c r="BY235" s="76"/>
      <c r="BZ235" s="76"/>
      <c r="CA235" s="76"/>
      <c r="CB235" s="76"/>
      <c r="CC235" s="76"/>
      <c r="CD235" s="76"/>
      <c r="CE235" s="76"/>
      <c r="CF235" s="76"/>
      <c r="CG235" s="76"/>
      <c r="CH235" s="76"/>
      <c r="CI235" s="76"/>
      <c r="CJ235" s="76"/>
      <c r="CK235" s="76"/>
      <c r="CL235" s="60"/>
      <c r="CM235" s="60"/>
      <c r="CN235" s="60"/>
      <c r="CO235" s="60"/>
      <c r="CP235" s="60"/>
      <c r="CQ235" s="60"/>
      <c r="CR235" s="60"/>
      <c r="CS235" s="60"/>
      <c r="CT235" s="60"/>
      <c r="CU235" s="60"/>
      <c r="CV235" s="60"/>
      <c r="CW235" s="60"/>
      <c r="CX235" s="60"/>
      <c r="CY235" s="60"/>
      <c r="CZ235" s="60"/>
      <c r="DA235" s="60"/>
      <c r="DB235" s="60"/>
      <c r="DC235" s="60"/>
      <c r="DD235" s="60"/>
      <c r="DE235" s="60"/>
      <c r="DF235" s="60"/>
      <c r="DG235" s="60"/>
      <c r="DH235" s="60"/>
      <c r="DI235" s="60"/>
      <c r="DJ235" s="60"/>
      <c r="DK235" s="60"/>
      <c r="DL235" s="60"/>
      <c r="DM235" s="60"/>
      <c r="DN235" s="60"/>
      <c r="DO235" s="60"/>
      <c r="DP235" s="60"/>
      <c r="GO235" s="78"/>
      <c r="GP235" s="78"/>
      <c r="GQ235" s="78"/>
      <c r="GR235" s="78"/>
      <c r="GS235" s="78"/>
      <c r="GT235" s="78"/>
      <c r="GU235" s="78"/>
      <c r="GV235" s="78"/>
    </row>
    <row r="236" spans="1:204" s="77" customFormat="1"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60"/>
      <c r="BH236" s="60"/>
      <c r="BI236" s="60"/>
      <c r="BJ236" s="60"/>
      <c r="BK236" s="60"/>
      <c r="BL236" s="60"/>
      <c r="BM236" s="60"/>
      <c r="BN236" s="60"/>
      <c r="BO236" s="60"/>
      <c r="BP236" s="60"/>
      <c r="BQ236" s="60"/>
      <c r="BR236" s="60"/>
      <c r="BS236" s="60"/>
      <c r="BT236" s="60"/>
      <c r="BU236" s="76"/>
      <c r="BV236" s="76"/>
      <c r="BW236" s="76"/>
      <c r="BX236" s="76"/>
      <c r="BY236" s="76"/>
      <c r="BZ236" s="76"/>
      <c r="CA236" s="76"/>
      <c r="CB236" s="76"/>
      <c r="CC236" s="76"/>
      <c r="CD236" s="76"/>
      <c r="CE236" s="76"/>
      <c r="CF236" s="76"/>
      <c r="CG236" s="76"/>
      <c r="CH236" s="76"/>
      <c r="CI236" s="76"/>
      <c r="CJ236" s="76"/>
      <c r="CK236" s="76"/>
      <c r="CL236" s="60"/>
      <c r="CM236" s="60"/>
      <c r="CN236" s="60"/>
      <c r="CO236" s="60"/>
      <c r="CP236" s="60"/>
      <c r="CQ236" s="60"/>
      <c r="CR236" s="60"/>
      <c r="CS236" s="60"/>
      <c r="CT236" s="60"/>
      <c r="CU236" s="60"/>
      <c r="CV236" s="60"/>
      <c r="CW236" s="60"/>
      <c r="CX236" s="60"/>
      <c r="CY236" s="60"/>
      <c r="CZ236" s="60"/>
      <c r="DA236" s="60"/>
      <c r="DB236" s="60"/>
      <c r="DC236" s="60"/>
      <c r="DD236" s="60"/>
      <c r="DE236" s="60"/>
      <c r="DF236" s="60"/>
      <c r="DG236" s="60"/>
      <c r="DH236" s="60"/>
      <c r="DI236" s="60"/>
      <c r="DJ236" s="60"/>
      <c r="DK236" s="60"/>
      <c r="DL236" s="60"/>
      <c r="DM236" s="60"/>
      <c r="DN236" s="60"/>
      <c r="DO236" s="60"/>
      <c r="DP236" s="60"/>
      <c r="GO236" s="78"/>
      <c r="GP236" s="78"/>
      <c r="GQ236" s="78"/>
      <c r="GR236" s="78"/>
      <c r="GS236" s="78"/>
      <c r="GT236" s="78"/>
      <c r="GU236" s="78"/>
      <c r="GV236" s="78"/>
    </row>
    <row r="237" spans="1:204" s="77" customFormat="1"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c r="AU237" s="60"/>
      <c r="AV237" s="60"/>
      <c r="AW237" s="60"/>
      <c r="AX237" s="60"/>
      <c r="AY237" s="60"/>
      <c r="AZ237" s="60"/>
      <c r="BA237" s="60"/>
      <c r="BB237" s="60"/>
      <c r="BC237" s="60"/>
      <c r="BD237" s="60"/>
      <c r="BE237" s="60"/>
      <c r="BF237" s="60"/>
      <c r="BG237" s="60"/>
      <c r="BH237" s="60"/>
      <c r="BI237" s="60"/>
      <c r="BJ237" s="60"/>
      <c r="BK237" s="60"/>
      <c r="BL237" s="60"/>
      <c r="BM237" s="60"/>
      <c r="BN237" s="60"/>
      <c r="BO237" s="60"/>
      <c r="BP237" s="60"/>
      <c r="BQ237" s="60"/>
      <c r="BR237" s="60"/>
      <c r="BS237" s="60"/>
      <c r="BT237" s="60"/>
      <c r="BU237" s="76"/>
      <c r="BV237" s="76"/>
      <c r="BW237" s="76"/>
      <c r="BX237" s="76"/>
      <c r="BY237" s="76"/>
      <c r="BZ237" s="76"/>
      <c r="CA237" s="76"/>
      <c r="CB237" s="76"/>
      <c r="CC237" s="76"/>
      <c r="CD237" s="76"/>
      <c r="CE237" s="76"/>
      <c r="CF237" s="76"/>
      <c r="CG237" s="76"/>
      <c r="CH237" s="76"/>
      <c r="CI237" s="76"/>
      <c r="CJ237" s="76"/>
      <c r="CK237" s="76"/>
      <c r="CL237" s="60"/>
      <c r="CM237" s="60"/>
      <c r="CN237" s="60"/>
      <c r="CO237" s="60"/>
      <c r="CP237" s="60"/>
      <c r="CQ237" s="60"/>
      <c r="CR237" s="60"/>
      <c r="CS237" s="60"/>
      <c r="CT237" s="60"/>
      <c r="CU237" s="60"/>
      <c r="CV237" s="60"/>
      <c r="CW237" s="60"/>
      <c r="CX237" s="60"/>
      <c r="CY237" s="60"/>
      <c r="CZ237" s="60"/>
      <c r="DA237" s="60"/>
      <c r="DB237" s="60"/>
      <c r="DC237" s="60"/>
      <c r="DD237" s="60"/>
      <c r="DE237" s="60"/>
      <c r="DF237" s="60"/>
      <c r="DG237" s="60"/>
      <c r="DH237" s="60"/>
      <c r="DI237" s="60"/>
      <c r="DJ237" s="60"/>
      <c r="DK237" s="60"/>
      <c r="DL237" s="60"/>
      <c r="DM237" s="60"/>
      <c r="DN237" s="60"/>
      <c r="DO237" s="60"/>
      <c r="DP237" s="60"/>
      <c r="GO237" s="78"/>
      <c r="GP237" s="78"/>
      <c r="GQ237" s="78"/>
      <c r="GR237" s="78"/>
      <c r="GS237" s="78"/>
      <c r="GT237" s="78"/>
      <c r="GU237" s="78"/>
      <c r="GV237" s="78"/>
    </row>
    <row r="238" spans="1:204" s="77" customFormat="1"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c r="AU238" s="60"/>
      <c r="AV238" s="60"/>
      <c r="AW238" s="60"/>
      <c r="AX238" s="60"/>
      <c r="AY238" s="60"/>
      <c r="AZ238" s="60"/>
      <c r="BA238" s="60"/>
      <c r="BB238" s="60"/>
      <c r="BC238" s="60"/>
      <c r="BD238" s="60"/>
      <c r="BE238" s="60"/>
      <c r="BF238" s="60"/>
      <c r="BG238" s="60"/>
      <c r="BH238" s="60"/>
      <c r="BI238" s="60"/>
      <c r="BJ238" s="60"/>
      <c r="BK238" s="60"/>
      <c r="BL238" s="60"/>
      <c r="BM238" s="60"/>
      <c r="BN238" s="60"/>
      <c r="BO238" s="60"/>
      <c r="BP238" s="60"/>
      <c r="BQ238" s="60"/>
      <c r="BR238" s="60"/>
      <c r="BS238" s="60"/>
      <c r="BT238" s="60"/>
      <c r="BU238" s="76"/>
      <c r="BV238" s="76"/>
      <c r="BW238" s="76"/>
      <c r="BX238" s="76"/>
      <c r="BY238" s="76"/>
      <c r="BZ238" s="76"/>
      <c r="CA238" s="76"/>
      <c r="CB238" s="76"/>
      <c r="CC238" s="76"/>
      <c r="CD238" s="76"/>
      <c r="CE238" s="76"/>
      <c r="CF238" s="76"/>
      <c r="CG238" s="76"/>
      <c r="CH238" s="76"/>
      <c r="CI238" s="76"/>
      <c r="CJ238" s="76"/>
      <c r="CK238" s="76"/>
      <c r="CL238" s="60"/>
      <c r="CM238" s="60"/>
      <c r="CN238" s="60"/>
      <c r="CO238" s="60"/>
      <c r="CP238" s="60"/>
      <c r="CQ238" s="60"/>
      <c r="CR238" s="60"/>
      <c r="CS238" s="60"/>
      <c r="CT238" s="60"/>
      <c r="CU238" s="60"/>
      <c r="CV238" s="60"/>
      <c r="CW238" s="60"/>
      <c r="CX238" s="60"/>
      <c r="CY238" s="60"/>
      <c r="CZ238" s="60"/>
      <c r="DA238" s="60"/>
      <c r="DB238" s="60"/>
      <c r="DC238" s="60"/>
      <c r="DD238" s="60"/>
      <c r="DE238" s="60"/>
      <c r="DF238" s="60"/>
      <c r="DG238" s="60"/>
      <c r="DH238" s="60"/>
      <c r="DI238" s="60"/>
      <c r="DJ238" s="60"/>
      <c r="DK238" s="60"/>
      <c r="DL238" s="60"/>
      <c r="DM238" s="60"/>
      <c r="DN238" s="60"/>
      <c r="DO238" s="60"/>
      <c r="DP238" s="60"/>
      <c r="GO238" s="78"/>
      <c r="GP238" s="78"/>
      <c r="GQ238" s="78"/>
      <c r="GR238" s="78"/>
      <c r="GS238" s="78"/>
      <c r="GT238" s="78"/>
      <c r="GU238" s="78"/>
      <c r="GV238" s="78"/>
    </row>
    <row r="239" spans="1:204" s="77" customFormat="1"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60"/>
      <c r="AW239" s="60"/>
      <c r="AX239" s="60"/>
      <c r="AY239" s="60"/>
      <c r="AZ239" s="60"/>
      <c r="BA239" s="60"/>
      <c r="BB239" s="60"/>
      <c r="BC239" s="60"/>
      <c r="BD239" s="60"/>
      <c r="BE239" s="60"/>
      <c r="BF239" s="60"/>
      <c r="BG239" s="60"/>
      <c r="BH239" s="60"/>
      <c r="BI239" s="60"/>
      <c r="BJ239" s="60"/>
      <c r="BK239" s="60"/>
      <c r="BL239" s="60"/>
      <c r="BM239" s="60"/>
      <c r="BN239" s="60"/>
      <c r="BO239" s="60"/>
      <c r="BP239" s="60"/>
      <c r="BQ239" s="60"/>
      <c r="BR239" s="60"/>
      <c r="BS239" s="60"/>
      <c r="BT239" s="60"/>
      <c r="BU239" s="76"/>
      <c r="BV239" s="76"/>
      <c r="BW239" s="76"/>
      <c r="BX239" s="76"/>
      <c r="BY239" s="76"/>
      <c r="BZ239" s="76"/>
      <c r="CA239" s="76"/>
      <c r="CB239" s="76"/>
      <c r="CC239" s="76"/>
      <c r="CD239" s="76"/>
      <c r="CE239" s="76"/>
      <c r="CF239" s="76"/>
      <c r="CG239" s="76"/>
      <c r="CH239" s="76"/>
      <c r="CI239" s="76"/>
      <c r="CJ239" s="76"/>
      <c r="CK239" s="76"/>
      <c r="CL239" s="60"/>
      <c r="CM239" s="60"/>
      <c r="CN239" s="60"/>
      <c r="CO239" s="60"/>
      <c r="CP239" s="60"/>
      <c r="CQ239" s="60"/>
      <c r="CR239" s="60"/>
      <c r="CS239" s="60"/>
      <c r="CT239" s="60"/>
      <c r="CU239" s="60"/>
      <c r="CV239" s="60"/>
      <c r="CW239" s="60"/>
      <c r="CX239" s="60"/>
      <c r="CY239" s="60"/>
      <c r="CZ239" s="60"/>
      <c r="DA239" s="60"/>
      <c r="DB239" s="60"/>
      <c r="DC239" s="60"/>
      <c r="DD239" s="60"/>
      <c r="DE239" s="60"/>
      <c r="DF239" s="60"/>
      <c r="DG239" s="60"/>
      <c r="DH239" s="60"/>
      <c r="DI239" s="60"/>
      <c r="DJ239" s="60"/>
      <c r="DK239" s="60"/>
      <c r="DL239" s="60"/>
      <c r="DM239" s="60"/>
      <c r="DN239" s="60"/>
      <c r="DO239" s="60"/>
      <c r="DP239" s="60"/>
      <c r="GO239" s="78"/>
      <c r="GP239" s="78"/>
      <c r="GQ239" s="78"/>
      <c r="GR239" s="78"/>
      <c r="GS239" s="78"/>
      <c r="GT239" s="78"/>
      <c r="GU239" s="78"/>
      <c r="GV239" s="78"/>
    </row>
    <row r="240" spans="1:204" s="77" customFormat="1"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c r="AU240" s="60"/>
      <c r="AV240" s="60"/>
      <c r="AW240" s="60"/>
      <c r="AX240" s="60"/>
      <c r="AY240" s="60"/>
      <c r="AZ240" s="60"/>
      <c r="BA240" s="60"/>
      <c r="BB240" s="60"/>
      <c r="BC240" s="60"/>
      <c r="BD240" s="60"/>
      <c r="BE240" s="60"/>
      <c r="BF240" s="60"/>
      <c r="BG240" s="60"/>
      <c r="BH240" s="60"/>
      <c r="BI240" s="60"/>
      <c r="BJ240" s="60"/>
      <c r="BK240" s="60"/>
      <c r="BL240" s="60"/>
      <c r="BM240" s="60"/>
      <c r="BN240" s="60"/>
      <c r="BO240" s="60"/>
      <c r="BP240" s="60"/>
      <c r="BQ240" s="60"/>
      <c r="BR240" s="60"/>
      <c r="BS240" s="60"/>
      <c r="BT240" s="60"/>
      <c r="BU240" s="76"/>
      <c r="BV240" s="76"/>
      <c r="BW240" s="76"/>
      <c r="BX240" s="76"/>
      <c r="BY240" s="76"/>
      <c r="BZ240" s="76"/>
      <c r="CA240" s="76"/>
      <c r="CB240" s="76"/>
      <c r="CC240" s="76"/>
      <c r="CD240" s="76"/>
      <c r="CE240" s="76"/>
      <c r="CF240" s="76"/>
      <c r="CG240" s="76"/>
      <c r="CH240" s="76"/>
      <c r="CI240" s="76"/>
      <c r="CJ240" s="76"/>
      <c r="CK240" s="76"/>
      <c r="CL240" s="60"/>
      <c r="CM240" s="60"/>
      <c r="CN240" s="60"/>
      <c r="CO240" s="60"/>
      <c r="CP240" s="60"/>
      <c r="CQ240" s="60"/>
      <c r="CR240" s="60"/>
      <c r="CS240" s="60"/>
      <c r="CT240" s="60"/>
      <c r="CU240" s="60"/>
      <c r="CV240" s="60"/>
      <c r="CW240" s="60"/>
      <c r="CX240" s="60"/>
      <c r="CY240" s="60"/>
      <c r="CZ240" s="60"/>
      <c r="DA240" s="60"/>
      <c r="DB240" s="60"/>
      <c r="DC240" s="60"/>
      <c r="DD240" s="60"/>
      <c r="DE240" s="60"/>
      <c r="DF240" s="60"/>
      <c r="DG240" s="60"/>
      <c r="DH240" s="60"/>
      <c r="DI240" s="60"/>
      <c r="DJ240" s="60"/>
      <c r="DK240" s="60"/>
      <c r="DL240" s="60"/>
      <c r="DM240" s="60"/>
      <c r="DN240" s="60"/>
      <c r="DO240" s="60"/>
      <c r="DP240" s="60"/>
      <c r="GO240" s="78"/>
      <c r="GP240" s="78"/>
      <c r="GQ240" s="78"/>
      <c r="GR240" s="78"/>
      <c r="GS240" s="78"/>
      <c r="GT240" s="78"/>
      <c r="GU240" s="78"/>
      <c r="GV240" s="78"/>
    </row>
    <row r="241" spans="1:204" s="77" customFormat="1"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c r="BF241" s="60"/>
      <c r="BG241" s="60"/>
      <c r="BH241" s="60"/>
      <c r="BI241" s="60"/>
      <c r="BJ241" s="60"/>
      <c r="BK241" s="60"/>
      <c r="BL241" s="60"/>
      <c r="BM241" s="60"/>
      <c r="BN241" s="60"/>
      <c r="BO241" s="60"/>
      <c r="BP241" s="60"/>
      <c r="BQ241" s="60"/>
      <c r="BR241" s="60"/>
      <c r="BS241" s="60"/>
      <c r="BT241" s="60"/>
      <c r="BU241" s="76"/>
      <c r="BV241" s="76"/>
      <c r="BW241" s="76"/>
      <c r="BX241" s="76"/>
      <c r="BY241" s="76"/>
      <c r="BZ241" s="76"/>
      <c r="CA241" s="76"/>
      <c r="CB241" s="76"/>
      <c r="CC241" s="76"/>
      <c r="CD241" s="76"/>
      <c r="CE241" s="76"/>
      <c r="CF241" s="76"/>
      <c r="CG241" s="76"/>
      <c r="CH241" s="76"/>
      <c r="CI241" s="76"/>
      <c r="CJ241" s="76"/>
      <c r="CK241" s="76"/>
      <c r="CL241" s="60"/>
      <c r="CM241" s="60"/>
      <c r="CN241" s="60"/>
      <c r="CO241" s="60"/>
      <c r="CP241" s="60"/>
      <c r="CQ241" s="60"/>
      <c r="CR241" s="60"/>
      <c r="CS241" s="60"/>
      <c r="CT241" s="60"/>
      <c r="CU241" s="60"/>
      <c r="CV241" s="60"/>
      <c r="CW241" s="60"/>
      <c r="CX241" s="60"/>
      <c r="CY241" s="60"/>
      <c r="CZ241" s="60"/>
      <c r="DA241" s="60"/>
      <c r="DB241" s="60"/>
      <c r="DC241" s="60"/>
      <c r="DD241" s="60"/>
      <c r="DE241" s="60"/>
      <c r="DF241" s="60"/>
      <c r="DG241" s="60"/>
      <c r="DH241" s="60"/>
      <c r="DI241" s="60"/>
      <c r="DJ241" s="60"/>
      <c r="DK241" s="60"/>
      <c r="DL241" s="60"/>
      <c r="DM241" s="60"/>
      <c r="DN241" s="60"/>
      <c r="DO241" s="60"/>
      <c r="DP241" s="60"/>
      <c r="GO241" s="78"/>
      <c r="GP241" s="78"/>
      <c r="GQ241" s="78"/>
      <c r="GR241" s="78"/>
      <c r="GS241" s="78"/>
      <c r="GT241" s="78"/>
      <c r="GU241" s="78"/>
      <c r="GV241" s="78"/>
    </row>
    <row r="242" spans="1:204" s="77" customForma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c r="BD242" s="60"/>
      <c r="BE242" s="60"/>
      <c r="BF242" s="60"/>
      <c r="BG242" s="60"/>
      <c r="BH242" s="60"/>
      <c r="BI242" s="60"/>
      <c r="BJ242" s="60"/>
      <c r="BK242" s="60"/>
      <c r="BL242" s="60"/>
      <c r="BM242" s="60"/>
      <c r="BN242" s="60"/>
      <c r="BO242" s="60"/>
      <c r="BP242" s="60"/>
      <c r="BQ242" s="60"/>
      <c r="BR242" s="60"/>
      <c r="BS242" s="60"/>
      <c r="BT242" s="60"/>
      <c r="BU242" s="76"/>
      <c r="BV242" s="76"/>
      <c r="BW242" s="76"/>
      <c r="BX242" s="76"/>
      <c r="BY242" s="76"/>
      <c r="BZ242" s="76"/>
      <c r="CA242" s="76"/>
      <c r="CB242" s="76"/>
      <c r="CC242" s="76"/>
      <c r="CD242" s="76"/>
      <c r="CE242" s="76"/>
      <c r="CF242" s="76"/>
      <c r="CG242" s="76"/>
      <c r="CH242" s="76"/>
      <c r="CI242" s="76"/>
      <c r="CJ242" s="76"/>
      <c r="CK242" s="76"/>
      <c r="CL242" s="60"/>
      <c r="CM242" s="60"/>
      <c r="CN242" s="60"/>
      <c r="CO242" s="60"/>
      <c r="CP242" s="60"/>
      <c r="CQ242" s="60"/>
      <c r="CR242" s="60"/>
      <c r="CS242" s="60"/>
      <c r="CT242" s="60"/>
      <c r="CU242" s="60"/>
      <c r="CV242" s="60"/>
      <c r="CW242" s="60"/>
      <c r="CX242" s="60"/>
      <c r="CY242" s="60"/>
      <c r="CZ242" s="60"/>
      <c r="DA242" s="60"/>
      <c r="DB242" s="60"/>
      <c r="DC242" s="60"/>
      <c r="DD242" s="60"/>
      <c r="DE242" s="60"/>
      <c r="DF242" s="60"/>
      <c r="DG242" s="60"/>
      <c r="DH242" s="60"/>
      <c r="DI242" s="60"/>
      <c r="DJ242" s="60"/>
      <c r="DK242" s="60"/>
      <c r="DL242" s="60"/>
      <c r="DM242" s="60"/>
      <c r="DN242" s="60"/>
      <c r="DO242" s="60"/>
      <c r="DP242" s="60"/>
      <c r="GO242" s="78"/>
      <c r="GP242" s="78"/>
      <c r="GQ242" s="78"/>
      <c r="GR242" s="78"/>
      <c r="GS242" s="78"/>
      <c r="GT242" s="78"/>
      <c r="GU242" s="78"/>
      <c r="GV242" s="78"/>
    </row>
    <row r="243" spans="1:204" s="77" customFormat="1"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c r="AU243" s="60"/>
      <c r="AV243" s="60"/>
      <c r="AW243" s="60"/>
      <c r="AX243" s="60"/>
      <c r="AY243" s="60"/>
      <c r="AZ243" s="60"/>
      <c r="BA243" s="60"/>
      <c r="BB243" s="60"/>
      <c r="BC243" s="60"/>
      <c r="BD243" s="60"/>
      <c r="BE243" s="60"/>
      <c r="BF243" s="60"/>
      <c r="BG243" s="60"/>
      <c r="BH243" s="60"/>
      <c r="BI243" s="60"/>
      <c r="BJ243" s="60"/>
      <c r="BK243" s="60"/>
      <c r="BL243" s="60"/>
      <c r="BM243" s="60"/>
      <c r="BN243" s="60"/>
      <c r="BO243" s="60"/>
      <c r="BP243" s="60"/>
      <c r="BQ243" s="60"/>
      <c r="BR243" s="60"/>
      <c r="BS243" s="60"/>
      <c r="BT243" s="60"/>
      <c r="BU243" s="76"/>
      <c r="BV243" s="76"/>
      <c r="BW243" s="76"/>
      <c r="BX243" s="76"/>
      <c r="BY243" s="76"/>
      <c r="BZ243" s="76"/>
      <c r="CA243" s="76"/>
      <c r="CB243" s="76"/>
      <c r="CC243" s="76"/>
      <c r="CD243" s="76"/>
      <c r="CE243" s="76"/>
      <c r="CF243" s="76"/>
      <c r="CG243" s="76"/>
      <c r="CH243" s="76"/>
      <c r="CI243" s="76"/>
      <c r="CJ243" s="76"/>
      <c r="CK243" s="76"/>
      <c r="CL243" s="60"/>
      <c r="CM243" s="60"/>
      <c r="CN243" s="60"/>
      <c r="CO243" s="60"/>
      <c r="CP243" s="60"/>
      <c r="CQ243" s="60"/>
      <c r="CR243" s="60"/>
      <c r="CS243" s="60"/>
      <c r="CT243" s="60"/>
      <c r="CU243" s="60"/>
      <c r="CV243" s="60"/>
      <c r="CW243" s="60"/>
      <c r="CX243" s="60"/>
      <c r="CY243" s="60"/>
      <c r="CZ243" s="60"/>
      <c r="DA243" s="60"/>
      <c r="DB243" s="60"/>
      <c r="DC243" s="60"/>
      <c r="DD243" s="60"/>
      <c r="DE243" s="60"/>
      <c r="DF243" s="60"/>
      <c r="DG243" s="60"/>
      <c r="DH243" s="60"/>
      <c r="DI243" s="60"/>
      <c r="DJ243" s="60"/>
      <c r="DK243" s="60"/>
      <c r="DL243" s="60"/>
      <c r="DM243" s="60"/>
      <c r="DN243" s="60"/>
      <c r="DO243" s="60"/>
      <c r="DP243" s="60"/>
      <c r="GO243" s="78"/>
      <c r="GP243" s="78"/>
      <c r="GQ243" s="78"/>
      <c r="GR243" s="78"/>
      <c r="GS243" s="78"/>
      <c r="GT243" s="78"/>
      <c r="GU243" s="78"/>
      <c r="GV243" s="78"/>
    </row>
    <row r="244" spans="1:204" s="77" customFormat="1"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c r="AU244" s="60"/>
      <c r="AV244" s="60"/>
      <c r="AW244" s="60"/>
      <c r="AX244" s="60"/>
      <c r="AY244" s="60"/>
      <c r="AZ244" s="60"/>
      <c r="BA244" s="60"/>
      <c r="BB244" s="60"/>
      <c r="BC244" s="60"/>
      <c r="BD244" s="60"/>
      <c r="BE244" s="60"/>
      <c r="BF244" s="60"/>
      <c r="BG244" s="60"/>
      <c r="BH244" s="60"/>
      <c r="BI244" s="60"/>
      <c r="BJ244" s="60"/>
      <c r="BK244" s="60"/>
      <c r="BL244" s="60"/>
      <c r="BM244" s="60"/>
      <c r="BN244" s="60"/>
      <c r="BO244" s="60"/>
      <c r="BP244" s="60"/>
      <c r="BQ244" s="60"/>
      <c r="BR244" s="60"/>
      <c r="BS244" s="60"/>
      <c r="BT244" s="60"/>
      <c r="BU244" s="76"/>
      <c r="BV244" s="76"/>
      <c r="BW244" s="76"/>
      <c r="BX244" s="76"/>
      <c r="BY244" s="76"/>
      <c r="BZ244" s="76"/>
      <c r="CA244" s="76"/>
      <c r="CB244" s="76"/>
      <c r="CC244" s="76"/>
      <c r="CD244" s="76"/>
      <c r="CE244" s="76"/>
      <c r="CF244" s="76"/>
      <c r="CG244" s="76"/>
      <c r="CH244" s="76"/>
      <c r="CI244" s="76"/>
      <c r="CJ244" s="76"/>
      <c r="CK244" s="76"/>
      <c r="CL244" s="60"/>
      <c r="CM244" s="60"/>
      <c r="CN244" s="60"/>
      <c r="CO244" s="60"/>
      <c r="CP244" s="60"/>
      <c r="CQ244" s="60"/>
      <c r="CR244" s="60"/>
      <c r="CS244" s="60"/>
      <c r="CT244" s="60"/>
      <c r="CU244" s="60"/>
      <c r="CV244" s="60"/>
      <c r="CW244" s="60"/>
      <c r="CX244" s="60"/>
      <c r="CY244" s="60"/>
      <c r="CZ244" s="60"/>
      <c r="DA244" s="60"/>
      <c r="DB244" s="60"/>
      <c r="DC244" s="60"/>
      <c r="DD244" s="60"/>
      <c r="DE244" s="60"/>
      <c r="DF244" s="60"/>
      <c r="DG244" s="60"/>
      <c r="DH244" s="60"/>
      <c r="DI244" s="60"/>
      <c r="DJ244" s="60"/>
      <c r="DK244" s="60"/>
      <c r="DL244" s="60"/>
      <c r="DM244" s="60"/>
      <c r="DN244" s="60"/>
      <c r="DO244" s="60"/>
      <c r="DP244" s="60"/>
      <c r="GO244" s="78"/>
      <c r="GP244" s="78"/>
      <c r="GQ244" s="78"/>
      <c r="GR244" s="78"/>
      <c r="GS244" s="78"/>
      <c r="GT244" s="78"/>
      <c r="GU244" s="78"/>
      <c r="GV244" s="78"/>
    </row>
    <row r="245" spans="1:204" s="77" customFormat="1"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c r="AU245" s="60"/>
      <c r="AV245" s="60"/>
      <c r="AW245" s="60"/>
      <c r="AX245" s="60"/>
      <c r="AY245" s="60"/>
      <c r="AZ245" s="60"/>
      <c r="BA245" s="60"/>
      <c r="BB245" s="60"/>
      <c r="BC245" s="60"/>
      <c r="BD245" s="60"/>
      <c r="BE245" s="60"/>
      <c r="BF245" s="60"/>
      <c r="BG245" s="60"/>
      <c r="BH245" s="60"/>
      <c r="BI245" s="60"/>
      <c r="BJ245" s="60"/>
      <c r="BK245" s="60"/>
      <c r="BL245" s="60"/>
      <c r="BM245" s="60"/>
      <c r="BN245" s="60"/>
      <c r="BO245" s="60"/>
      <c r="BP245" s="60"/>
      <c r="BQ245" s="60"/>
      <c r="BR245" s="60"/>
      <c r="BS245" s="60"/>
      <c r="BT245" s="60"/>
      <c r="BU245" s="76"/>
      <c r="BV245" s="76"/>
      <c r="BW245" s="76"/>
      <c r="BX245" s="76"/>
      <c r="BY245" s="76"/>
      <c r="BZ245" s="76"/>
      <c r="CA245" s="76"/>
      <c r="CB245" s="76"/>
      <c r="CC245" s="76"/>
      <c r="CD245" s="76"/>
      <c r="CE245" s="76"/>
      <c r="CF245" s="76"/>
      <c r="CG245" s="76"/>
      <c r="CH245" s="76"/>
      <c r="CI245" s="76"/>
      <c r="CJ245" s="76"/>
      <c r="CK245" s="76"/>
      <c r="CL245" s="60"/>
      <c r="CM245" s="60"/>
      <c r="CN245" s="60"/>
      <c r="CO245" s="60"/>
      <c r="CP245" s="60"/>
      <c r="CQ245" s="60"/>
      <c r="CR245" s="60"/>
      <c r="CS245" s="60"/>
      <c r="CT245" s="60"/>
      <c r="CU245" s="60"/>
      <c r="CV245" s="60"/>
      <c r="CW245" s="60"/>
      <c r="CX245" s="60"/>
      <c r="CY245" s="60"/>
      <c r="CZ245" s="60"/>
      <c r="DA245" s="60"/>
      <c r="DB245" s="60"/>
      <c r="DC245" s="60"/>
      <c r="DD245" s="60"/>
      <c r="DE245" s="60"/>
      <c r="DF245" s="60"/>
      <c r="DG245" s="60"/>
      <c r="DH245" s="60"/>
      <c r="DI245" s="60"/>
      <c r="DJ245" s="60"/>
      <c r="DK245" s="60"/>
      <c r="DL245" s="60"/>
      <c r="DM245" s="60"/>
      <c r="DN245" s="60"/>
      <c r="DO245" s="60"/>
      <c r="DP245" s="60"/>
      <c r="GO245" s="78"/>
      <c r="GP245" s="78"/>
      <c r="GQ245" s="78"/>
      <c r="GR245" s="78"/>
      <c r="GS245" s="78"/>
      <c r="GT245" s="78"/>
      <c r="GU245" s="78"/>
      <c r="GV245" s="78"/>
    </row>
    <row r="246" spans="1:204" s="77" customFormat="1"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c r="AU246" s="60"/>
      <c r="AV246" s="60"/>
      <c r="AW246" s="60"/>
      <c r="AX246" s="60"/>
      <c r="AY246" s="60"/>
      <c r="AZ246" s="60"/>
      <c r="BA246" s="60"/>
      <c r="BB246" s="60"/>
      <c r="BC246" s="60"/>
      <c r="BD246" s="60"/>
      <c r="BE246" s="60"/>
      <c r="BF246" s="60"/>
      <c r="BG246" s="60"/>
      <c r="BH246" s="60"/>
      <c r="BI246" s="60"/>
      <c r="BJ246" s="60"/>
      <c r="BK246" s="60"/>
      <c r="BL246" s="60"/>
      <c r="BM246" s="60"/>
      <c r="BN246" s="60"/>
      <c r="BO246" s="60"/>
      <c r="BP246" s="60"/>
      <c r="BQ246" s="60"/>
      <c r="BR246" s="60"/>
      <c r="BS246" s="60"/>
      <c r="BT246" s="60"/>
      <c r="BU246" s="76"/>
      <c r="BV246" s="76"/>
      <c r="BW246" s="76"/>
      <c r="BX246" s="76"/>
      <c r="BY246" s="76"/>
      <c r="BZ246" s="76"/>
      <c r="CA246" s="76"/>
      <c r="CB246" s="76"/>
      <c r="CC246" s="76"/>
      <c r="CD246" s="76"/>
      <c r="CE246" s="76"/>
      <c r="CF246" s="76"/>
      <c r="CG246" s="76"/>
      <c r="CH246" s="76"/>
      <c r="CI246" s="76"/>
      <c r="CJ246" s="76"/>
      <c r="CK246" s="76"/>
      <c r="CL246" s="60"/>
      <c r="CM246" s="60"/>
      <c r="CN246" s="60"/>
      <c r="CO246" s="60"/>
      <c r="CP246" s="60"/>
      <c r="CQ246" s="60"/>
      <c r="CR246" s="60"/>
      <c r="CS246" s="60"/>
      <c r="CT246" s="60"/>
      <c r="CU246" s="60"/>
      <c r="CV246" s="60"/>
      <c r="CW246" s="60"/>
      <c r="CX246" s="60"/>
      <c r="CY246" s="60"/>
      <c r="CZ246" s="60"/>
      <c r="DA246" s="60"/>
      <c r="DB246" s="60"/>
      <c r="DC246" s="60"/>
      <c r="DD246" s="60"/>
      <c r="DE246" s="60"/>
      <c r="DF246" s="60"/>
      <c r="DG246" s="60"/>
      <c r="DH246" s="60"/>
      <c r="DI246" s="60"/>
      <c r="DJ246" s="60"/>
      <c r="DK246" s="60"/>
      <c r="DL246" s="60"/>
      <c r="DM246" s="60"/>
      <c r="DN246" s="60"/>
      <c r="DO246" s="60"/>
      <c r="DP246" s="60"/>
      <c r="GO246" s="78"/>
      <c r="GP246" s="78"/>
      <c r="GQ246" s="78"/>
      <c r="GR246" s="78"/>
      <c r="GS246" s="78"/>
      <c r="GT246" s="78"/>
      <c r="GU246" s="78"/>
      <c r="GV246" s="78"/>
    </row>
    <row r="247" spans="1:204" s="77" customFormat="1"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c r="AU247" s="60"/>
      <c r="AV247" s="60"/>
      <c r="AW247" s="60"/>
      <c r="AX247" s="60"/>
      <c r="AY247" s="60"/>
      <c r="AZ247" s="60"/>
      <c r="BA247" s="60"/>
      <c r="BB247" s="60"/>
      <c r="BC247" s="60"/>
      <c r="BD247" s="60"/>
      <c r="BE247" s="60"/>
      <c r="BF247" s="60"/>
      <c r="BG247" s="60"/>
      <c r="BH247" s="60"/>
      <c r="BI247" s="60"/>
      <c r="BJ247" s="60"/>
      <c r="BK247" s="60"/>
      <c r="BL247" s="60"/>
      <c r="BM247" s="60"/>
      <c r="BN247" s="60"/>
      <c r="BO247" s="60"/>
      <c r="BP247" s="60"/>
      <c r="BQ247" s="60"/>
      <c r="BR247" s="60"/>
      <c r="BS247" s="60"/>
      <c r="BT247" s="60"/>
      <c r="BU247" s="76"/>
      <c r="BV247" s="76"/>
      <c r="BW247" s="76"/>
      <c r="BX247" s="76"/>
      <c r="BY247" s="76"/>
      <c r="BZ247" s="76"/>
      <c r="CA247" s="76"/>
      <c r="CB247" s="76"/>
      <c r="CC247" s="76"/>
      <c r="CD247" s="76"/>
      <c r="CE247" s="76"/>
      <c r="CF247" s="76"/>
      <c r="CG247" s="76"/>
      <c r="CH247" s="76"/>
      <c r="CI247" s="76"/>
      <c r="CJ247" s="76"/>
      <c r="CK247" s="76"/>
      <c r="CL247" s="60"/>
      <c r="CM247" s="60"/>
      <c r="CN247" s="60"/>
      <c r="CO247" s="60"/>
      <c r="CP247" s="60"/>
      <c r="CQ247" s="60"/>
      <c r="CR247" s="60"/>
      <c r="CS247" s="60"/>
      <c r="CT247" s="60"/>
      <c r="CU247" s="60"/>
      <c r="CV247" s="60"/>
      <c r="CW247" s="60"/>
      <c r="CX247" s="60"/>
      <c r="CY247" s="60"/>
      <c r="CZ247" s="60"/>
      <c r="DA247" s="60"/>
      <c r="DB247" s="60"/>
      <c r="DC247" s="60"/>
      <c r="DD247" s="60"/>
      <c r="DE247" s="60"/>
      <c r="DF247" s="60"/>
      <c r="DG247" s="60"/>
      <c r="DH247" s="60"/>
      <c r="DI247" s="60"/>
      <c r="DJ247" s="60"/>
      <c r="DK247" s="60"/>
      <c r="DL247" s="60"/>
      <c r="DM247" s="60"/>
      <c r="DN247" s="60"/>
      <c r="DO247" s="60"/>
      <c r="DP247" s="60"/>
      <c r="GO247" s="78"/>
      <c r="GP247" s="78"/>
      <c r="GQ247" s="78"/>
      <c r="GR247" s="78"/>
      <c r="GS247" s="78"/>
      <c r="GT247" s="78"/>
      <c r="GU247" s="78"/>
      <c r="GV247" s="78"/>
    </row>
    <row r="248" spans="1:204" s="77" customFormat="1"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60"/>
      <c r="BG248" s="60"/>
      <c r="BH248" s="60"/>
      <c r="BI248" s="60"/>
      <c r="BJ248" s="60"/>
      <c r="BK248" s="60"/>
      <c r="BL248" s="60"/>
      <c r="BM248" s="60"/>
      <c r="BN248" s="60"/>
      <c r="BO248" s="60"/>
      <c r="BP248" s="60"/>
      <c r="BQ248" s="60"/>
      <c r="BR248" s="60"/>
      <c r="BS248" s="60"/>
      <c r="BT248" s="60"/>
      <c r="BU248" s="76"/>
      <c r="BV248" s="76"/>
      <c r="BW248" s="76"/>
      <c r="BX248" s="76"/>
      <c r="BY248" s="76"/>
      <c r="BZ248" s="76"/>
      <c r="CA248" s="76"/>
      <c r="CB248" s="76"/>
      <c r="CC248" s="76"/>
      <c r="CD248" s="76"/>
      <c r="CE248" s="76"/>
      <c r="CF248" s="76"/>
      <c r="CG248" s="76"/>
      <c r="CH248" s="76"/>
      <c r="CI248" s="76"/>
      <c r="CJ248" s="76"/>
      <c r="CK248" s="76"/>
      <c r="CL248" s="60"/>
      <c r="CM248" s="60"/>
      <c r="CN248" s="60"/>
      <c r="CO248" s="60"/>
      <c r="CP248" s="60"/>
      <c r="CQ248" s="60"/>
      <c r="CR248" s="60"/>
      <c r="CS248" s="60"/>
      <c r="CT248" s="60"/>
      <c r="CU248" s="60"/>
      <c r="CV248" s="60"/>
      <c r="CW248" s="60"/>
      <c r="CX248" s="60"/>
      <c r="CY248" s="60"/>
      <c r="CZ248" s="60"/>
      <c r="DA248" s="60"/>
      <c r="DB248" s="60"/>
      <c r="DC248" s="60"/>
      <c r="DD248" s="60"/>
      <c r="DE248" s="60"/>
      <c r="DF248" s="60"/>
      <c r="DG248" s="60"/>
      <c r="DH248" s="60"/>
      <c r="DI248" s="60"/>
      <c r="DJ248" s="60"/>
      <c r="DK248" s="60"/>
      <c r="DL248" s="60"/>
      <c r="DM248" s="60"/>
      <c r="DN248" s="60"/>
      <c r="DO248" s="60"/>
      <c r="DP248" s="60"/>
      <c r="GO248" s="78"/>
      <c r="GP248" s="78"/>
      <c r="GQ248" s="78"/>
      <c r="GR248" s="78"/>
      <c r="GS248" s="78"/>
      <c r="GT248" s="78"/>
      <c r="GU248" s="78"/>
      <c r="GV248" s="78"/>
    </row>
    <row r="249" spans="1:204" s="77" customFormat="1"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c r="AU249" s="60"/>
      <c r="AV249" s="60"/>
      <c r="AW249" s="60"/>
      <c r="AX249" s="60"/>
      <c r="AY249" s="60"/>
      <c r="AZ249" s="60"/>
      <c r="BA249" s="60"/>
      <c r="BB249" s="60"/>
      <c r="BC249" s="60"/>
      <c r="BD249" s="60"/>
      <c r="BE249" s="60"/>
      <c r="BF249" s="60"/>
      <c r="BG249" s="60"/>
      <c r="BH249" s="60"/>
      <c r="BI249" s="60"/>
      <c r="BJ249" s="60"/>
      <c r="BK249" s="60"/>
      <c r="BL249" s="60"/>
      <c r="BM249" s="60"/>
      <c r="BN249" s="60"/>
      <c r="BO249" s="60"/>
      <c r="BP249" s="60"/>
      <c r="BQ249" s="60"/>
      <c r="BR249" s="60"/>
      <c r="BS249" s="60"/>
      <c r="BT249" s="60"/>
      <c r="BU249" s="76"/>
      <c r="BV249" s="76"/>
      <c r="BW249" s="76"/>
      <c r="BX249" s="76"/>
      <c r="BY249" s="76"/>
      <c r="BZ249" s="76"/>
      <c r="CA249" s="76"/>
      <c r="CB249" s="76"/>
      <c r="CC249" s="76"/>
      <c r="CD249" s="76"/>
      <c r="CE249" s="76"/>
      <c r="CF249" s="76"/>
      <c r="CG249" s="76"/>
      <c r="CH249" s="76"/>
      <c r="CI249" s="76"/>
      <c r="CJ249" s="76"/>
      <c r="CK249" s="76"/>
      <c r="CL249" s="60"/>
      <c r="CM249" s="60"/>
      <c r="CN249" s="60"/>
      <c r="CO249" s="60"/>
      <c r="CP249" s="60"/>
      <c r="CQ249" s="60"/>
      <c r="CR249" s="60"/>
      <c r="CS249" s="60"/>
      <c r="CT249" s="60"/>
      <c r="CU249" s="60"/>
      <c r="CV249" s="60"/>
      <c r="CW249" s="60"/>
      <c r="CX249" s="60"/>
      <c r="CY249" s="60"/>
      <c r="CZ249" s="60"/>
      <c r="DA249" s="60"/>
      <c r="DB249" s="60"/>
      <c r="DC249" s="60"/>
      <c r="DD249" s="60"/>
      <c r="DE249" s="60"/>
      <c r="DF249" s="60"/>
      <c r="DG249" s="60"/>
      <c r="DH249" s="60"/>
      <c r="DI249" s="60"/>
      <c r="DJ249" s="60"/>
      <c r="DK249" s="60"/>
      <c r="DL249" s="60"/>
      <c r="DM249" s="60"/>
      <c r="DN249" s="60"/>
      <c r="DO249" s="60"/>
      <c r="DP249" s="60"/>
      <c r="GO249" s="78"/>
      <c r="GP249" s="78"/>
      <c r="GQ249" s="78"/>
      <c r="GR249" s="78"/>
      <c r="GS249" s="78"/>
      <c r="GT249" s="78"/>
      <c r="GU249" s="78"/>
      <c r="GV249" s="78"/>
    </row>
    <row r="250" spans="1:204" s="77" customFormat="1" x14ac:dyDescent="0.2">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c r="AU250" s="60"/>
      <c r="AV250" s="60"/>
      <c r="AW250" s="60"/>
      <c r="AX250" s="60"/>
      <c r="AY250" s="60"/>
      <c r="AZ250" s="60"/>
      <c r="BA250" s="60"/>
      <c r="BB250" s="60"/>
      <c r="BC250" s="60"/>
      <c r="BD250" s="60"/>
      <c r="BE250" s="60"/>
      <c r="BF250" s="60"/>
      <c r="BG250" s="60"/>
      <c r="BH250" s="60"/>
      <c r="BI250" s="60"/>
      <c r="BJ250" s="60"/>
      <c r="BK250" s="60"/>
      <c r="BL250" s="60"/>
      <c r="BM250" s="60"/>
      <c r="BN250" s="60"/>
      <c r="BO250" s="60"/>
      <c r="BP250" s="60"/>
      <c r="BQ250" s="60"/>
      <c r="BR250" s="60"/>
      <c r="BS250" s="60"/>
      <c r="BT250" s="60"/>
      <c r="BU250" s="76"/>
      <c r="BV250" s="76"/>
      <c r="BW250" s="76"/>
      <c r="BX250" s="76"/>
      <c r="BY250" s="76"/>
      <c r="BZ250" s="76"/>
      <c r="CA250" s="76"/>
      <c r="CB250" s="76"/>
      <c r="CC250" s="76"/>
      <c r="CD250" s="76"/>
      <c r="CE250" s="76"/>
      <c r="CF250" s="76"/>
      <c r="CG250" s="76"/>
      <c r="CH250" s="76"/>
      <c r="CI250" s="76"/>
      <c r="CJ250" s="76"/>
      <c r="CK250" s="76"/>
      <c r="CL250" s="60"/>
      <c r="CM250" s="60"/>
      <c r="CN250" s="60"/>
      <c r="CO250" s="60"/>
      <c r="CP250" s="60"/>
      <c r="CQ250" s="60"/>
      <c r="CR250" s="60"/>
      <c r="CS250" s="60"/>
      <c r="CT250" s="60"/>
      <c r="CU250" s="60"/>
      <c r="CV250" s="60"/>
      <c r="CW250" s="60"/>
      <c r="CX250" s="60"/>
      <c r="CY250" s="60"/>
      <c r="CZ250" s="60"/>
      <c r="DA250" s="60"/>
      <c r="DB250" s="60"/>
      <c r="DC250" s="60"/>
      <c r="DD250" s="60"/>
      <c r="DE250" s="60"/>
      <c r="DF250" s="60"/>
      <c r="DG250" s="60"/>
      <c r="DH250" s="60"/>
      <c r="DI250" s="60"/>
      <c r="DJ250" s="60"/>
      <c r="DK250" s="60"/>
      <c r="DL250" s="60"/>
      <c r="DM250" s="60"/>
      <c r="DN250" s="60"/>
      <c r="DO250" s="60"/>
      <c r="DP250" s="60"/>
      <c r="GO250" s="78"/>
      <c r="GP250" s="78"/>
      <c r="GQ250" s="78"/>
      <c r="GR250" s="78"/>
      <c r="GS250" s="78"/>
      <c r="GT250" s="78"/>
      <c r="GU250" s="78"/>
      <c r="GV250" s="78"/>
    </row>
    <row r="251" spans="1:204" s="77" customFormat="1" x14ac:dyDescent="0.2">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c r="BD251" s="60"/>
      <c r="BE251" s="60"/>
      <c r="BF251" s="60"/>
      <c r="BG251" s="60"/>
      <c r="BH251" s="60"/>
      <c r="BI251" s="60"/>
      <c r="BJ251" s="60"/>
      <c r="BK251" s="60"/>
      <c r="BL251" s="60"/>
      <c r="BM251" s="60"/>
      <c r="BN251" s="60"/>
      <c r="BO251" s="60"/>
      <c r="BP251" s="60"/>
      <c r="BQ251" s="60"/>
      <c r="BR251" s="60"/>
      <c r="BS251" s="60"/>
      <c r="BT251" s="60"/>
      <c r="BU251" s="76"/>
      <c r="BV251" s="76"/>
      <c r="BW251" s="76"/>
      <c r="BX251" s="76"/>
      <c r="BY251" s="76"/>
      <c r="BZ251" s="76"/>
      <c r="CA251" s="76"/>
      <c r="CB251" s="76"/>
      <c r="CC251" s="76"/>
      <c r="CD251" s="76"/>
      <c r="CE251" s="76"/>
      <c r="CF251" s="76"/>
      <c r="CG251" s="76"/>
      <c r="CH251" s="76"/>
      <c r="CI251" s="76"/>
      <c r="CJ251" s="76"/>
      <c r="CK251" s="76"/>
      <c r="CL251" s="60"/>
      <c r="CM251" s="60"/>
      <c r="CN251" s="60"/>
      <c r="CO251" s="60"/>
      <c r="CP251" s="60"/>
      <c r="CQ251" s="60"/>
      <c r="CR251" s="60"/>
      <c r="CS251" s="60"/>
      <c r="CT251" s="60"/>
      <c r="CU251" s="60"/>
      <c r="CV251" s="60"/>
      <c r="CW251" s="60"/>
      <c r="CX251" s="60"/>
      <c r="CY251" s="60"/>
      <c r="CZ251" s="60"/>
      <c r="DA251" s="60"/>
      <c r="DB251" s="60"/>
      <c r="DC251" s="60"/>
      <c r="DD251" s="60"/>
      <c r="DE251" s="60"/>
      <c r="DF251" s="60"/>
      <c r="DG251" s="60"/>
      <c r="DH251" s="60"/>
      <c r="DI251" s="60"/>
      <c r="DJ251" s="60"/>
      <c r="DK251" s="60"/>
      <c r="DL251" s="60"/>
      <c r="DM251" s="60"/>
      <c r="DN251" s="60"/>
      <c r="DO251" s="60"/>
      <c r="DP251" s="60"/>
      <c r="GO251" s="78"/>
      <c r="GP251" s="78"/>
      <c r="GQ251" s="78"/>
      <c r="GR251" s="78"/>
      <c r="GS251" s="78"/>
      <c r="GT251" s="78"/>
      <c r="GU251" s="78"/>
      <c r="GV251" s="78"/>
    </row>
    <row r="252" spans="1:204" s="77" customFormat="1" x14ac:dyDescent="0.2">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c r="AU252" s="60"/>
      <c r="AV252" s="60"/>
      <c r="AW252" s="60"/>
      <c r="AX252" s="60"/>
      <c r="AY252" s="60"/>
      <c r="AZ252" s="60"/>
      <c r="BA252" s="60"/>
      <c r="BB252" s="60"/>
      <c r="BC252" s="60"/>
      <c r="BD252" s="60"/>
      <c r="BE252" s="60"/>
      <c r="BF252" s="60"/>
      <c r="BG252" s="60"/>
      <c r="BH252" s="60"/>
      <c r="BI252" s="60"/>
      <c r="BJ252" s="60"/>
      <c r="BK252" s="60"/>
      <c r="BL252" s="60"/>
      <c r="BM252" s="60"/>
      <c r="BN252" s="60"/>
      <c r="BO252" s="60"/>
      <c r="BP252" s="60"/>
      <c r="BQ252" s="60"/>
      <c r="BR252" s="60"/>
      <c r="BS252" s="60"/>
      <c r="BT252" s="60"/>
      <c r="BU252" s="76"/>
      <c r="BV252" s="76"/>
      <c r="BW252" s="76"/>
      <c r="BX252" s="76"/>
      <c r="BY252" s="76"/>
      <c r="BZ252" s="76"/>
      <c r="CA252" s="76"/>
      <c r="CB252" s="76"/>
      <c r="CC252" s="76"/>
      <c r="CD252" s="76"/>
      <c r="CE252" s="76"/>
      <c r="CF252" s="76"/>
      <c r="CG252" s="76"/>
      <c r="CH252" s="76"/>
      <c r="CI252" s="76"/>
      <c r="CJ252" s="76"/>
      <c r="CK252" s="76"/>
      <c r="CL252" s="60"/>
      <c r="CM252" s="60"/>
      <c r="CN252" s="60"/>
      <c r="CO252" s="60"/>
      <c r="CP252" s="60"/>
      <c r="CQ252" s="60"/>
      <c r="CR252" s="60"/>
      <c r="CS252" s="60"/>
      <c r="CT252" s="60"/>
      <c r="CU252" s="60"/>
      <c r="CV252" s="60"/>
      <c r="CW252" s="60"/>
      <c r="CX252" s="60"/>
      <c r="CY252" s="60"/>
      <c r="CZ252" s="60"/>
      <c r="DA252" s="60"/>
      <c r="DB252" s="60"/>
      <c r="DC252" s="60"/>
      <c r="DD252" s="60"/>
      <c r="DE252" s="60"/>
      <c r="DF252" s="60"/>
      <c r="DG252" s="60"/>
      <c r="DH252" s="60"/>
      <c r="DI252" s="60"/>
      <c r="DJ252" s="60"/>
      <c r="DK252" s="60"/>
      <c r="DL252" s="60"/>
      <c r="DM252" s="60"/>
      <c r="DN252" s="60"/>
      <c r="DO252" s="60"/>
      <c r="DP252" s="60"/>
      <c r="GO252" s="78"/>
      <c r="GP252" s="78"/>
      <c r="GQ252" s="78"/>
      <c r="GR252" s="78"/>
      <c r="GS252" s="78"/>
      <c r="GT252" s="78"/>
      <c r="GU252" s="78"/>
      <c r="GV252" s="78"/>
    </row>
    <row r="253" spans="1:204" s="77" customFormat="1" x14ac:dyDescent="0.2">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c r="AU253" s="60"/>
      <c r="AV253" s="60"/>
      <c r="AW253" s="60"/>
      <c r="AX253" s="60"/>
      <c r="AY253" s="60"/>
      <c r="AZ253" s="60"/>
      <c r="BA253" s="60"/>
      <c r="BB253" s="60"/>
      <c r="BC253" s="60"/>
      <c r="BD253" s="60"/>
      <c r="BE253" s="60"/>
      <c r="BF253" s="60"/>
      <c r="BG253" s="60"/>
      <c r="BH253" s="60"/>
      <c r="BI253" s="60"/>
      <c r="BJ253" s="60"/>
      <c r="BK253" s="60"/>
      <c r="BL253" s="60"/>
      <c r="BM253" s="60"/>
      <c r="BN253" s="60"/>
      <c r="BO253" s="60"/>
      <c r="BP253" s="60"/>
      <c r="BQ253" s="60"/>
      <c r="BR253" s="60"/>
      <c r="BS253" s="60"/>
      <c r="BT253" s="60"/>
      <c r="BU253" s="76"/>
      <c r="BV253" s="76"/>
      <c r="BW253" s="76"/>
      <c r="BX253" s="76"/>
      <c r="BY253" s="76"/>
      <c r="BZ253" s="76"/>
      <c r="CA253" s="76"/>
      <c r="CB253" s="76"/>
      <c r="CC253" s="76"/>
      <c r="CD253" s="76"/>
      <c r="CE253" s="76"/>
      <c r="CF253" s="76"/>
      <c r="CG253" s="76"/>
      <c r="CH253" s="76"/>
      <c r="CI253" s="76"/>
      <c r="CJ253" s="76"/>
      <c r="CK253" s="76"/>
      <c r="CL253" s="60"/>
      <c r="CM253" s="60"/>
      <c r="CN253" s="60"/>
      <c r="CO253" s="60"/>
      <c r="CP253" s="60"/>
      <c r="CQ253" s="60"/>
      <c r="CR253" s="60"/>
      <c r="CS253" s="60"/>
      <c r="CT253" s="60"/>
      <c r="CU253" s="60"/>
      <c r="CV253" s="60"/>
      <c r="CW253" s="60"/>
      <c r="CX253" s="60"/>
      <c r="CY253" s="60"/>
      <c r="CZ253" s="60"/>
      <c r="DA253" s="60"/>
      <c r="DB253" s="60"/>
      <c r="DC253" s="60"/>
      <c r="DD253" s="60"/>
      <c r="DE253" s="60"/>
      <c r="DF253" s="60"/>
      <c r="DG253" s="60"/>
      <c r="DH253" s="60"/>
      <c r="DI253" s="60"/>
      <c r="DJ253" s="60"/>
      <c r="DK253" s="60"/>
      <c r="DL253" s="60"/>
      <c r="DM253" s="60"/>
      <c r="DN253" s="60"/>
      <c r="DO253" s="60"/>
      <c r="DP253" s="60"/>
      <c r="GO253" s="78"/>
      <c r="GP253" s="78"/>
      <c r="GQ253" s="78"/>
      <c r="GR253" s="78"/>
      <c r="GS253" s="78"/>
      <c r="GT253" s="78"/>
      <c r="GU253" s="78"/>
      <c r="GV253" s="78"/>
    </row>
    <row r="254" spans="1:204" s="77" customFormat="1" x14ac:dyDescent="0.2">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c r="AU254" s="60"/>
      <c r="AV254" s="60"/>
      <c r="AW254" s="60"/>
      <c r="AX254" s="60"/>
      <c r="AY254" s="60"/>
      <c r="AZ254" s="60"/>
      <c r="BA254" s="60"/>
      <c r="BB254" s="60"/>
      <c r="BC254" s="60"/>
      <c r="BD254" s="60"/>
      <c r="BE254" s="60"/>
      <c r="BF254" s="60"/>
      <c r="BG254" s="60"/>
      <c r="BH254" s="60"/>
      <c r="BI254" s="60"/>
      <c r="BJ254" s="60"/>
      <c r="BK254" s="60"/>
      <c r="BL254" s="60"/>
      <c r="BM254" s="60"/>
      <c r="BN254" s="60"/>
      <c r="BO254" s="60"/>
      <c r="BP254" s="60"/>
      <c r="BQ254" s="60"/>
      <c r="BR254" s="60"/>
      <c r="BS254" s="60"/>
      <c r="BT254" s="60"/>
      <c r="BU254" s="76"/>
      <c r="BV254" s="76"/>
      <c r="BW254" s="76"/>
      <c r="BX254" s="76"/>
      <c r="BY254" s="76"/>
      <c r="BZ254" s="76"/>
      <c r="CA254" s="76"/>
      <c r="CB254" s="76"/>
      <c r="CC254" s="76"/>
      <c r="CD254" s="76"/>
      <c r="CE254" s="76"/>
      <c r="CF254" s="76"/>
      <c r="CG254" s="76"/>
      <c r="CH254" s="76"/>
      <c r="CI254" s="76"/>
      <c r="CJ254" s="76"/>
      <c r="CK254" s="76"/>
      <c r="CL254" s="60"/>
      <c r="CM254" s="60"/>
      <c r="CN254" s="60"/>
      <c r="CO254" s="60"/>
      <c r="CP254" s="60"/>
      <c r="CQ254" s="60"/>
      <c r="CR254" s="60"/>
      <c r="CS254" s="60"/>
      <c r="CT254" s="60"/>
      <c r="CU254" s="60"/>
      <c r="CV254" s="60"/>
      <c r="CW254" s="60"/>
      <c r="CX254" s="60"/>
      <c r="CY254" s="60"/>
      <c r="CZ254" s="60"/>
      <c r="DA254" s="60"/>
      <c r="DB254" s="60"/>
      <c r="DC254" s="60"/>
      <c r="DD254" s="60"/>
      <c r="DE254" s="60"/>
      <c r="DF254" s="60"/>
      <c r="DG254" s="60"/>
      <c r="DH254" s="60"/>
      <c r="DI254" s="60"/>
      <c r="DJ254" s="60"/>
      <c r="DK254" s="60"/>
      <c r="DL254" s="60"/>
      <c r="DM254" s="60"/>
      <c r="DN254" s="60"/>
      <c r="DO254" s="60"/>
      <c r="DP254" s="60"/>
      <c r="GO254" s="78"/>
      <c r="GP254" s="78"/>
      <c r="GQ254" s="78"/>
      <c r="GR254" s="78"/>
      <c r="GS254" s="78"/>
      <c r="GT254" s="78"/>
      <c r="GU254" s="78"/>
      <c r="GV254" s="78"/>
    </row>
    <row r="255" spans="1:204" s="77" customFormat="1" x14ac:dyDescent="0.2">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c r="AU255" s="60"/>
      <c r="AV255" s="60"/>
      <c r="AW255" s="60"/>
      <c r="AX255" s="60"/>
      <c r="AY255" s="60"/>
      <c r="AZ255" s="60"/>
      <c r="BA255" s="60"/>
      <c r="BB255" s="60"/>
      <c r="BC255" s="60"/>
      <c r="BD255" s="60"/>
      <c r="BE255" s="60"/>
      <c r="BF255" s="60"/>
      <c r="BG255" s="60"/>
      <c r="BH255" s="60"/>
      <c r="BI255" s="60"/>
      <c r="BJ255" s="60"/>
      <c r="BK255" s="60"/>
      <c r="BL255" s="60"/>
      <c r="BM255" s="60"/>
      <c r="BN255" s="60"/>
      <c r="BO255" s="60"/>
      <c r="BP255" s="60"/>
      <c r="BQ255" s="60"/>
      <c r="BR255" s="60"/>
      <c r="BS255" s="60"/>
      <c r="BT255" s="60"/>
      <c r="BU255" s="76"/>
      <c r="BV255" s="76"/>
      <c r="BW255" s="76"/>
      <c r="BX255" s="76"/>
      <c r="BY255" s="76"/>
      <c r="BZ255" s="76"/>
      <c r="CA255" s="76"/>
      <c r="CB255" s="76"/>
      <c r="CC255" s="76"/>
      <c r="CD255" s="76"/>
      <c r="CE255" s="76"/>
      <c r="CF255" s="76"/>
      <c r="CG255" s="76"/>
      <c r="CH255" s="76"/>
      <c r="CI255" s="76"/>
      <c r="CJ255" s="76"/>
      <c r="CK255" s="76"/>
      <c r="CL255" s="60"/>
      <c r="CM255" s="60"/>
      <c r="CN255" s="60"/>
      <c r="CO255" s="60"/>
      <c r="CP255" s="60"/>
      <c r="CQ255" s="60"/>
      <c r="CR255" s="60"/>
      <c r="CS255" s="60"/>
      <c r="CT255" s="60"/>
      <c r="CU255" s="60"/>
      <c r="CV255" s="60"/>
      <c r="CW255" s="60"/>
      <c r="CX255" s="60"/>
      <c r="CY255" s="60"/>
      <c r="CZ255" s="60"/>
      <c r="DA255" s="60"/>
      <c r="DB255" s="60"/>
      <c r="DC255" s="60"/>
      <c r="DD255" s="60"/>
      <c r="DE255" s="60"/>
      <c r="DF255" s="60"/>
      <c r="DG255" s="60"/>
      <c r="DH255" s="60"/>
      <c r="DI255" s="60"/>
      <c r="DJ255" s="60"/>
      <c r="DK255" s="60"/>
      <c r="DL255" s="60"/>
      <c r="DM255" s="60"/>
      <c r="DN255" s="60"/>
      <c r="DO255" s="60"/>
      <c r="DP255" s="60"/>
      <c r="GO255" s="78"/>
      <c r="GP255" s="78"/>
      <c r="GQ255" s="78"/>
      <c r="GR255" s="78"/>
      <c r="GS255" s="78"/>
      <c r="GT255" s="78"/>
      <c r="GU255" s="78"/>
      <c r="GV255" s="78"/>
    </row>
    <row r="256" spans="1:204" s="77" customFormat="1" x14ac:dyDescent="0.2">
      <c r="A256" s="74"/>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c r="AU256" s="60"/>
      <c r="AV256" s="60"/>
      <c r="AW256" s="60"/>
      <c r="AX256" s="60"/>
      <c r="AY256" s="60"/>
      <c r="AZ256" s="60"/>
      <c r="BA256" s="60"/>
      <c r="BB256" s="60"/>
      <c r="BC256" s="60"/>
      <c r="BD256" s="60"/>
      <c r="BE256" s="60"/>
      <c r="BF256" s="60"/>
      <c r="BG256" s="60"/>
      <c r="BH256" s="60"/>
      <c r="BI256" s="60"/>
      <c r="BJ256" s="60"/>
      <c r="BK256" s="60"/>
      <c r="BL256" s="60"/>
      <c r="BM256" s="60"/>
      <c r="BN256" s="60"/>
      <c r="BO256" s="60"/>
      <c r="BP256" s="60"/>
      <c r="BQ256" s="60"/>
      <c r="BR256" s="60"/>
      <c r="BS256" s="60"/>
      <c r="BT256" s="60"/>
      <c r="BU256" s="76"/>
      <c r="BV256" s="76"/>
      <c r="BW256" s="76"/>
      <c r="BX256" s="76"/>
      <c r="BY256" s="76"/>
      <c r="BZ256" s="76"/>
      <c r="CA256" s="76"/>
      <c r="CB256" s="76"/>
      <c r="CC256" s="76"/>
      <c r="CD256" s="76"/>
      <c r="CE256" s="76"/>
      <c r="CF256" s="76"/>
      <c r="CG256" s="76"/>
      <c r="CH256" s="76"/>
      <c r="CI256" s="76"/>
      <c r="CJ256" s="76"/>
      <c r="CK256" s="76"/>
      <c r="CL256" s="60"/>
      <c r="CM256" s="60"/>
      <c r="CN256" s="60"/>
      <c r="CO256" s="60"/>
      <c r="CP256" s="60"/>
      <c r="CQ256" s="60"/>
      <c r="CR256" s="60"/>
      <c r="CS256" s="60"/>
      <c r="CT256" s="60"/>
      <c r="CU256" s="60"/>
      <c r="CV256" s="60"/>
      <c r="CW256" s="60"/>
      <c r="CX256" s="60"/>
      <c r="CY256" s="60"/>
      <c r="CZ256" s="60"/>
      <c r="DA256" s="60"/>
      <c r="DB256" s="60"/>
      <c r="DC256" s="60"/>
      <c r="DD256" s="60"/>
      <c r="DE256" s="60"/>
      <c r="DF256" s="60"/>
      <c r="DG256" s="60"/>
      <c r="DH256" s="60"/>
      <c r="DI256" s="60"/>
      <c r="DJ256" s="60"/>
      <c r="DK256" s="60"/>
      <c r="DL256" s="60"/>
      <c r="DM256" s="60"/>
      <c r="DN256" s="60"/>
      <c r="DO256" s="60"/>
      <c r="DP256" s="60"/>
      <c r="GO256" s="78"/>
      <c r="GP256" s="78"/>
      <c r="GQ256" s="78"/>
      <c r="GR256" s="78"/>
      <c r="GS256" s="78"/>
      <c r="GT256" s="78"/>
      <c r="GU256" s="78"/>
      <c r="GV256" s="78"/>
    </row>
    <row r="257" spans="1:204" s="77" customFormat="1" x14ac:dyDescent="0.2">
      <c r="A257" s="74"/>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c r="BF257" s="60"/>
      <c r="BG257" s="60"/>
      <c r="BH257" s="60"/>
      <c r="BI257" s="60"/>
      <c r="BJ257" s="60"/>
      <c r="BK257" s="60"/>
      <c r="BL257" s="60"/>
      <c r="BM257" s="60"/>
      <c r="BN257" s="60"/>
      <c r="BO257" s="60"/>
      <c r="BP257" s="60"/>
      <c r="BQ257" s="60"/>
      <c r="BR257" s="60"/>
      <c r="BS257" s="60"/>
      <c r="BT257" s="60"/>
      <c r="BU257" s="76"/>
      <c r="BV257" s="76"/>
      <c r="BW257" s="76"/>
      <c r="BX257" s="76"/>
      <c r="BY257" s="76"/>
      <c r="BZ257" s="76"/>
      <c r="CA257" s="76"/>
      <c r="CB257" s="76"/>
      <c r="CC257" s="76"/>
      <c r="CD257" s="76"/>
      <c r="CE257" s="76"/>
      <c r="CF257" s="76"/>
      <c r="CG257" s="76"/>
      <c r="CH257" s="76"/>
      <c r="CI257" s="76"/>
      <c r="CJ257" s="76"/>
      <c r="CK257" s="76"/>
      <c r="CL257" s="60"/>
      <c r="CM257" s="60"/>
      <c r="CN257" s="60"/>
      <c r="CO257" s="60"/>
      <c r="CP257" s="60"/>
      <c r="CQ257" s="60"/>
      <c r="CR257" s="60"/>
      <c r="CS257" s="60"/>
      <c r="CT257" s="60"/>
      <c r="CU257" s="60"/>
      <c r="CV257" s="60"/>
      <c r="CW257" s="60"/>
      <c r="CX257" s="60"/>
      <c r="CY257" s="60"/>
      <c r="CZ257" s="60"/>
      <c r="DA257" s="60"/>
      <c r="DB257" s="60"/>
      <c r="DC257" s="60"/>
      <c r="DD257" s="60"/>
      <c r="DE257" s="60"/>
      <c r="DF257" s="60"/>
      <c r="DG257" s="60"/>
      <c r="DH257" s="60"/>
      <c r="DI257" s="60"/>
      <c r="DJ257" s="60"/>
      <c r="DK257" s="60"/>
      <c r="DL257" s="60"/>
      <c r="DM257" s="60"/>
      <c r="DN257" s="60"/>
      <c r="DO257" s="60"/>
      <c r="DP257" s="60"/>
      <c r="GO257" s="78"/>
      <c r="GP257" s="78"/>
      <c r="GQ257" s="78"/>
      <c r="GR257" s="78"/>
      <c r="GS257" s="78"/>
      <c r="GT257" s="78"/>
      <c r="GU257" s="78"/>
      <c r="GV257" s="78"/>
    </row>
    <row r="258" spans="1:204" s="77" customFormat="1" x14ac:dyDescent="0.2">
      <c r="A258" s="74"/>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c r="AU258" s="60"/>
      <c r="AV258" s="60"/>
      <c r="AW258" s="60"/>
      <c r="AX258" s="60"/>
      <c r="AY258" s="60"/>
      <c r="AZ258" s="60"/>
      <c r="BA258" s="60"/>
      <c r="BB258" s="60"/>
      <c r="BC258" s="60"/>
      <c r="BD258" s="60"/>
      <c r="BE258" s="60"/>
      <c r="BF258" s="60"/>
      <c r="BG258" s="60"/>
      <c r="BH258" s="60"/>
      <c r="BI258" s="60"/>
      <c r="BJ258" s="60"/>
      <c r="BK258" s="60"/>
      <c r="BL258" s="60"/>
      <c r="BM258" s="60"/>
      <c r="BN258" s="60"/>
      <c r="BO258" s="60"/>
      <c r="BP258" s="60"/>
      <c r="BQ258" s="60"/>
      <c r="BR258" s="60"/>
      <c r="BS258" s="60"/>
      <c r="BT258" s="60"/>
      <c r="BU258" s="76"/>
      <c r="BV258" s="76"/>
      <c r="BW258" s="76"/>
      <c r="BX258" s="76"/>
      <c r="BY258" s="76"/>
      <c r="BZ258" s="76"/>
      <c r="CA258" s="76"/>
      <c r="CB258" s="76"/>
      <c r="CC258" s="76"/>
      <c r="CD258" s="76"/>
      <c r="CE258" s="76"/>
      <c r="CF258" s="76"/>
      <c r="CG258" s="76"/>
      <c r="CH258" s="76"/>
      <c r="CI258" s="76"/>
      <c r="CJ258" s="76"/>
      <c r="CK258" s="76"/>
      <c r="CL258" s="60"/>
      <c r="CM258" s="60"/>
      <c r="CN258" s="60"/>
      <c r="CO258" s="60"/>
      <c r="CP258" s="60"/>
      <c r="CQ258" s="60"/>
      <c r="CR258" s="60"/>
      <c r="CS258" s="60"/>
      <c r="CT258" s="60"/>
      <c r="CU258" s="60"/>
      <c r="CV258" s="60"/>
      <c r="CW258" s="60"/>
      <c r="CX258" s="60"/>
      <c r="CY258" s="60"/>
      <c r="CZ258" s="60"/>
      <c r="DA258" s="60"/>
      <c r="DB258" s="60"/>
      <c r="DC258" s="60"/>
      <c r="DD258" s="60"/>
      <c r="DE258" s="60"/>
      <c r="DF258" s="60"/>
      <c r="DG258" s="60"/>
      <c r="DH258" s="60"/>
      <c r="DI258" s="60"/>
      <c r="DJ258" s="60"/>
      <c r="DK258" s="60"/>
      <c r="DL258" s="60"/>
      <c r="DM258" s="60"/>
      <c r="DN258" s="60"/>
      <c r="DO258" s="60"/>
      <c r="DP258" s="60"/>
      <c r="GO258" s="78"/>
      <c r="GP258" s="78"/>
      <c r="GQ258" s="78"/>
      <c r="GR258" s="78"/>
      <c r="GS258" s="78"/>
      <c r="GT258" s="78"/>
      <c r="GU258" s="78"/>
      <c r="GV258" s="78"/>
    </row>
    <row r="259" spans="1:204" s="77" customFormat="1" x14ac:dyDescent="0.2">
      <c r="A259" s="74"/>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c r="AU259" s="60"/>
      <c r="AV259" s="60"/>
      <c r="AW259" s="60"/>
      <c r="AX259" s="60"/>
      <c r="AY259" s="60"/>
      <c r="AZ259" s="60"/>
      <c r="BA259" s="60"/>
      <c r="BB259" s="60"/>
      <c r="BC259" s="60"/>
      <c r="BD259" s="60"/>
      <c r="BE259" s="60"/>
      <c r="BF259" s="60"/>
      <c r="BG259" s="60"/>
      <c r="BH259" s="60"/>
      <c r="BI259" s="60"/>
      <c r="BJ259" s="60"/>
      <c r="BK259" s="60"/>
      <c r="BL259" s="60"/>
      <c r="BM259" s="60"/>
      <c r="BN259" s="60"/>
      <c r="BO259" s="60"/>
      <c r="BP259" s="60"/>
      <c r="BQ259" s="60"/>
      <c r="BR259" s="60"/>
      <c r="BS259" s="60"/>
      <c r="BT259" s="60"/>
      <c r="BU259" s="76"/>
      <c r="BV259" s="76"/>
      <c r="BW259" s="76"/>
      <c r="BX259" s="76"/>
      <c r="BY259" s="76"/>
      <c r="BZ259" s="76"/>
      <c r="CA259" s="76"/>
      <c r="CB259" s="76"/>
      <c r="CC259" s="76"/>
      <c r="CD259" s="76"/>
      <c r="CE259" s="76"/>
      <c r="CF259" s="76"/>
      <c r="CG259" s="76"/>
      <c r="CH259" s="76"/>
      <c r="CI259" s="76"/>
      <c r="CJ259" s="76"/>
      <c r="CK259" s="76"/>
      <c r="CL259" s="60"/>
      <c r="CM259" s="60"/>
      <c r="CN259" s="60"/>
      <c r="CO259" s="60"/>
      <c r="CP259" s="60"/>
      <c r="CQ259" s="60"/>
      <c r="CR259" s="60"/>
      <c r="CS259" s="60"/>
      <c r="CT259" s="60"/>
      <c r="CU259" s="60"/>
      <c r="CV259" s="60"/>
      <c r="CW259" s="60"/>
      <c r="CX259" s="60"/>
      <c r="CY259" s="60"/>
      <c r="CZ259" s="60"/>
      <c r="DA259" s="60"/>
      <c r="DB259" s="60"/>
      <c r="DC259" s="60"/>
      <c r="DD259" s="60"/>
      <c r="DE259" s="60"/>
      <c r="DF259" s="60"/>
      <c r="DG259" s="60"/>
      <c r="DH259" s="60"/>
      <c r="DI259" s="60"/>
      <c r="DJ259" s="60"/>
      <c r="DK259" s="60"/>
      <c r="DL259" s="60"/>
      <c r="DM259" s="60"/>
      <c r="DN259" s="60"/>
      <c r="DO259" s="60"/>
      <c r="DP259" s="60"/>
      <c r="GO259" s="78"/>
      <c r="GP259" s="78"/>
      <c r="GQ259" s="78"/>
      <c r="GR259" s="78"/>
      <c r="GS259" s="78"/>
      <c r="GT259" s="78"/>
      <c r="GU259" s="78"/>
      <c r="GV259" s="78"/>
    </row>
    <row r="260" spans="1:204" s="77" customFormat="1" x14ac:dyDescent="0.2">
      <c r="A260" s="74"/>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60"/>
      <c r="BQ260" s="60"/>
      <c r="BR260" s="60"/>
      <c r="BS260" s="60"/>
      <c r="BT260" s="60"/>
      <c r="BU260" s="76"/>
      <c r="BV260" s="76"/>
      <c r="BW260" s="76"/>
      <c r="BX260" s="76"/>
      <c r="BY260" s="76"/>
      <c r="BZ260" s="76"/>
      <c r="CA260" s="76"/>
      <c r="CB260" s="76"/>
      <c r="CC260" s="76"/>
      <c r="CD260" s="76"/>
      <c r="CE260" s="76"/>
      <c r="CF260" s="76"/>
      <c r="CG260" s="76"/>
      <c r="CH260" s="76"/>
      <c r="CI260" s="76"/>
      <c r="CJ260" s="76"/>
      <c r="CK260" s="76"/>
      <c r="CL260" s="60"/>
      <c r="CM260" s="60"/>
      <c r="CN260" s="60"/>
      <c r="CO260" s="60"/>
      <c r="CP260" s="60"/>
      <c r="CQ260" s="60"/>
      <c r="CR260" s="60"/>
      <c r="CS260" s="60"/>
      <c r="CT260" s="60"/>
      <c r="CU260" s="60"/>
      <c r="CV260" s="60"/>
      <c r="CW260" s="60"/>
      <c r="CX260" s="60"/>
      <c r="CY260" s="60"/>
      <c r="CZ260" s="60"/>
      <c r="DA260" s="60"/>
      <c r="DB260" s="60"/>
      <c r="DC260" s="60"/>
      <c r="DD260" s="60"/>
      <c r="DE260" s="60"/>
      <c r="DF260" s="60"/>
      <c r="DG260" s="60"/>
      <c r="DH260" s="60"/>
      <c r="DI260" s="60"/>
      <c r="DJ260" s="60"/>
      <c r="DK260" s="60"/>
      <c r="DL260" s="60"/>
      <c r="DM260" s="60"/>
      <c r="DN260" s="60"/>
      <c r="DO260" s="60"/>
      <c r="DP260" s="60"/>
      <c r="GO260" s="78"/>
      <c r="GP260" s="78"/>
      <c r="GQ260" s="78"/>
      <c r="GR260" s="78"/>
      <c r="GS260" s="78"/>
      <c r="GT260" s="78"/>
      <c r="GU260" s="78"/>
      <c r="GV260" s="78"/>
    </row>
    <row r="261" spans="1:204" s="77" customFormat="1" x14ac:dyDescent="0.2">
      <c r="A261" s="74"/>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60"/>
      <c r="BQ261" s="60"/>
      <c r="BR261" s="60"/>
      <c r="BS261" s="60"/>
      <c r="BT261" s="60"/>
      <c r="BU261" s="76"/>
      <c r="BV261" s="76"/>
      <c r="BW261" s="76"/>
      <c r="BX261" s="76"/>
      <c r="BY261" s="76"/>
      <c r="BZ261" s="76"/>
      <c r="CA261" s="76"/>
      <c r="CB261" s="76"/>
      <c r="CC261" s="76"/>
      <c r="CD261" s="76"/>
      <c r="CE261" s="76"/>
      <c r="CF261" s="76"/>
      <c r="CG261" s="76"/>
      <c r="CH261" s="76"/>
      <c r="CI261" s="76"/>
      <c r="CJ261" s="76"/>
      <c r="CK261" s="76"/>
      <c r="CL261" s="60"/>
      <c r="CM261" s="60"/>
      <c r="CN261" s="60"/>
      <c r="CO261" s="60"/>
      <c r="CP261" s="60"/>
      <c r="CQ261" s="60"/>
      <c r="CR261" s="60"/>
      <c r="CS261" s="60"/>
      <c r="CT261" s="60"/>
      <c r="CU261" s="60"/>
      <c r="CV261" s="60"/>
      <c r="CW261" s="60"/>
      <c r="CX261" s="60"/>
      <c r="CY261" s="60"/>
      <c r="CZ261" s="60"/>
      <c r="DA261" s="60"/>
      <c r="DB261" s="60"/>
      <c r="DC261" s="60"/>
      <c r="DD261" s="60"/>
      <c r="DE261" s="60"/>
      <c r="DF261" s="60"/>
      <c r="DG261" s="60"/>
      <c r="DH261" s="60"/>
      <c r="DI261" s="60"/>
      <c r="DJ261" s="60"/>
      <c r="DK261" s="60"/>
      <c r="DL261" s="60"/>
      <c r="DM261" s="60"/>
      <c r="DN261" s="60"/>
      <c r="DO261" s="60"/>
      <c r="DP261" s="60"/>
      <c r="GO261" s="78"/>
      <c r="GP261" s="78"/>
      <c r="GQ261" s="78"/>
      <c r="GR261" s="78"/>
      <c r="GS261" s="78"/>
      <c r="GT261" s="78"/>
      <c r="GU261" s="78"/>
      <c r="GV261" s="78"/>
    </row>
    <row r="262" spans="1:204" s="77" customFormat="1" x14ac:dyDescent="0.2">
      <c r="A262" s="74"/>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60"/>
      <c r="BQ262" s="60"/>
      <c r="BR262" s="60"/>
      <c r="BS262" s="60"/>
      <c r="BT262" s="60"/>
      <c r="BU262" s="76"/>
      <c r="BV262" s="76"/>
      <c r="BW262" s="76"/>
      <c r="BX262" s="76"/>
      <c r="BY262" s="76"/>
      <c r="BZ262" s="76"/>
      <c r="CA262" s="76"/>
      <c r="CB262" s="76"/>
      <c r="CC262" s="76"/>
      <c r="CD262" s="76"/>
      <c r="CE262" s="76"/>
      <c r="CF262" s="76"/>
      <c r="CG262" s="76"/>
      <c r="CH262" s="76"/>
      <c r="CI262" s="76"/>
      <c r="CJ262" s="76"/>
      <c r="CK262" s="76"/>
      <c r="CL262" s="60"/>
      <c r="CM262" s="60"/>
      <c r="CN262" s="60"/>
      <c r="CO262" s="60"/>
      <c r="CP262" s="60"/>
      <c r="CQ262" s="60"/>
      <c r="CR262" s="60"/>
      <c r="CS262" s="60"/>
      <c r="CT262" s="60"/>
      <c r="CU262" s="60"/>
      <c r="CV262" s="60"/>
      <c r="CW262" s="60"/>
      <c r="CX262" s="60"/>
      <c r="CY262" s="60"/>
      <c r="CZ262" s="60"/>
      <c r="DA262" s="60"/>
      <c r="DB262" s="60"/>
      <c r="DC262" s="60"/>
      <c r="DD262" s="60"/>
      <c r="DE262" s="60"/>
      <c r="DF262" s="60"/>
      <c r="DG262" s="60"/>
      <c r="DH262" s="60"/>
      <c r="DI262" s="60"/>
      <c r="DJ262" s="60"/>
      <c r="DK262" s="60"/>
      <c r="DL262" s="60"/>
      <c r="DM262" s="60"/>
      <c r="DN262" s="60"/>
      <c r="DO262" s="60"/>
      <c r="DP262" s="60"/>
      <c r="GO262" s="78"/>
      <c r="GP262" s="78"/>
      <c r="GQ262" s="78"/>
      <c r="GR262" s="78"/>
      <c r="GS262" s="78"/>
      <c r="GT262" s="78"/>
      <c r="GU262" s="78"/>
      <c r="GV262" s="78"/>
    </row>
    <row r="263" spans="1:204" s="77" customFormat="1" x14ac:dyDescent="0.2">
      <c r="A263" s="74"/>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60"/>
      <c r="BQ263" s="60"/>
      <c r="BR263" s="60"/>
      <c r="BS263" s="60"/>
      <c r="BT263" s="60"/>
      <c r="BU263" s="76"/>
      <c r="BV263" s="76"/>
      <c r="BW263" s="76"/>
      <c r="BX263" s="76"/>
      <c r="BY263" s="76"/>
      <c r="BZ263" s="76"/>
      <c r="CA263" s="76"/>
      <c r="CB263" s="76"/>
      <c r="CC263" s="76"/>
      <c r="CD263" s="76"/>
      <c r="CE263" s="76"/>
      <c r="CF263" s="76"/>
      <c r="CG263" s="76"/>
      <c r="CH263" s="76"/>
      <c r="CI263" s="76"/>
      <c r="CJ263" s="76"/>
      <c r="CK263" s="76"/>
      <c r="CL263" s="60"/>
      <c r="CM263" s="60"/>
      <c r="CN263" s="60"/>
      <c r="CO263" s="60"/>
      <c r="CP263" s="60"/>
      <c r="CQ263" s="60"/>
      <c r="CR263" s="60"/>
      <c r="CS263" s="60"/>
      <c r="CT263" s="60"/>
      <c r="CU263" s="60"/>
      <c r="CV263" s="60"/>
      <c r="CW263" s="60"/>
      <c r="CX263" s="60"/>
      <c r="CY263" s="60"/>
      <c r="CZ263" s="60"/>
      <c r="DA263" s="60"/>
      <c r="DB263" s="60"/>
      <c r="DC263" s="60"/>
      <c r="DD263" s="60"/>
      <c r="DE263" s="60"/>
      <c r="DF263" s="60"/>
      <c r="DG263" s="60"/>
      <c r="DH263" s="60"/>
      <c r="DI263" s="60"/>
      <c r="DJ263" s="60"/>
      <c r="DK263" s="60"/>
      <c r="DL263" s="60"/>
      <c r="DM263" s="60"/>
      <c r="DN263" s="60"/>
      <c r="DO263" s="60"/>
      <c r="DP263" s="60"/>
      <c r="GO263" s="78"/>
      <c r="GP263" s="78"/>
      <c r="GQ263" s="78"/>
      <c r="GR263" s="78"/>
      <c r="GS263" s="78"/>
      <c r="GT263" s="78"/>
      <c r="GU263" s="78"/>
      <c r="GV263" s="78"/>
    </row>
    <row r="264" spans="1:204" s="77" customFormat="1" x14ac:dyDescent="0.2">
      <c r="A264" s="74"/>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60"/>
      <c r="BQ264" s="60"/>
      <c r="BR264" s="60"/>
      <c r="BS264" s="60"/>
      <c r="BT264" s="60"/>
      <c r="BU264" s="76"/>
      <c r="BV264" s="76"/>
      <c r="BW264" s="76"/>
      <c r="BX264" s="76"/>
      <c r="BY264" s="76"/>
      <c r="BZ264" s="76"/>
      <c r="CA264" s="76"/>
      <c r="CB264" s="76"/>
      <c r="CC264" s="76"/>
      <c r="CD264" s="76"/>
      <c r="CE264" s="76"/>
      <c r="CF264" s="76"/>
      <c r="CG264" s="76"/>
      <c r="CH264" s="76"/>
      <c r="CI264" s="76"/>
      <c r="CJ264" s="76"/>
      <c r="CK264" s="76"/>
      <c r="CL264" s="60"/>
      <c r="CM264" s="60"/>
      <c r="CN264" s="60"/>
      <c r="CO264" s="60"/>
      <c r="CP264" s="60"/>
      <c r="CQ264" s="60"/>
      <c r="CR264" s="60"/>
      <c r="CS264" s="60"/>
      <c r="CT264" s="60"/>
      <c r="CU264" s="60"/>
      <c r="CV264" s="60"/>
      <c r="CW264" s="60"/>
      <c r="CX264" s="60"/>
      <c r="CY264" s="60"/>
      <c r="CZ264" s="60"/>
      <c r="DA264" s="60"/>
      <c r="DB264" s="60"/>
      <c r="DC264" s="60"/>
      <c r="DD264" s="60"/>
      <c r="DE264" s="60"/>
      <c r="DF264" s="60"/>
      <c r="DG264" s="60"/>
      <c r="DH264" s="60"/>
      <c r="DI264" s="60"/>
      <c r="DJ264" s="60"/>
      <c r="DK264" s="60"/>
      <c r="DL264" s="60"/>
      <c r="DM264" s="60"/>
      <c r="DN264" s="60"/>
      <c r="DO264" s="60"/>
      <c r="DP264" s="60"/>
      <c r="GO264" s="78"/>
      <c r="GP264" s="78"/>
      <c r="GQ264" s="78"/>
      <c r="GR264" s="78"/>
      <c r="GS264" s="78"/>
      <c r="GT264" s="78"/>
      <c r="GU264" s="78"/>
      <c r="GV264" s="78"/>
    </row>
    <row r="265" spans="1:204" s="77" customFormat="1" x14ac:dyDescent="0.2">
      <c r="A265" s="74"/>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60"/>
      <c r="BQ265" s="60"/>
      <c r="BR265" s="60"/>
      <c r="BS265" s="60"/>
      <c r="BT265" s="60"/>
      <c r="BU265" s="76"/>
      <c r="BV265" s="76"/>
      <c r="BW265" s="76"/>
      <c r="BX265" s="76"/>
      <c r="BY265" s="76"/>
      <c r="BZ265" s="76"/>
      <c r="CA265" s="76"/>
      <c r="CB265" s="76"/>
      <c r="CC265" s="76"/>
      <c r="CD265" s="76"/>
      <c r="CE265" s="76"/>
      <c r="CF265" s="76"/>
      <c r="CG265" s="76"/>
      <c r="CH265" s="76"/>
      <c r="CI265" s="76"/>
      <c r="CJ265" s="76"/>
      <c r="CK265" s="76"/>
      <c r="CL265" s="60"/>
      <c r="CM265" s="60"/>
      <c r="CN265" s="60"/>
      <c r="CO265" s="60"/>
      <c r="CP265" s="60"/>
      <c r="CQ265" s="60"/>
      <c r="CR265" s="60"/>
      <c r="CS265" s="60"/>
      <c r="CT265" s="60"/>
      <c r="CU265" s="60"/>
      <c r="CV265" s="60"/>
      <c r="CW265" s="60"/>
      <c r="CX265" s="60"/>
      <c r="CY265" s="60"/>
      <c r="CZ265" s="60"/>
      <c r="DA265" s="60"/>
      <c r="DB265" s="60"/>
      <c r="DC265" s="60"/>
      <c r="DD265" s="60"/>
      <c r="DE265" s="60"/>
      <c r="DF265" s="60"/>
      <c r="DG265" s="60"/>
      <c r="DH265" s="60"/>
      <c r="DI265" s="60"/>
      <c r="DJ265" s="60"/>
      <c r="DK265" s="60"/>
      <c r="DL265" s="60"/>
      <c r="DM265" s="60"/>
      <c r="DN265" s="60"/>
      <c r="DO265" s="60"/>
      <c r="DP265" s="60"/>
      <c r="GO265" s="78"/>
      <c r="GP265" s="78"/>
      <c r="GQ265" s="78"/>
      <c r="GR265" s="78"/>
      <c r="GS265" s="78"/>
      <c r="GT265" s="78"/>
      <c r="GU265" s="78"/>
      <c r="GV265" s="78"/>
    </row>
    <row r="266" spans="1:204" s="77" customFormat="1" x14ac:dyDescent="0.2">
      <c r="A266" s="74"/>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60"/>
      <c r="BQ266" s="60"/>
      <c r="BR266" s="60"/>
      <c r="BS266" s="60"/>
      <c r="BT266" s="60"/>
      <c r="BU266" s="76"/>
      <c r="BV266" s="76"/>
      <c r="BW266" s="76"/>
      <c r="BX266" s="76"/>
      <c r="BY266" s="76"/>
      <c r="BZ266" s="76"/>
      <c r="CA266" s="76"/>
      <c r="CB266" s="76"/>
      <c r="CC266" s="76"/>
      <c r="CD266" s="76"/>
      <c r="CE266" s="76"/>
      <c r="CF266" s="76"/>
      <c r="CG266" s="76"/>
      <c r="CH266" s="76"/>
      <c r="CI266" s="76"/>
      <c r="CJ266" s="76"/>
      <c r="CK266" s="76"/>
      <c r="CL266" s="60"/>
      <c r="CM266" s="60"/>
      <c r="CN266" s="60"/>
      <c r="CO266" s="60"/>
      <c r="CP266" s="60"/>
      <c r="CQ266" s="60"/>
      <c r="CR266" s="60"/>
      <c r="CS266" s="60"/>
      <c r="CT266" s="60"/>
      <c r="CU266" s="60"/>
      <c r="CV266" s="60"/>
      <c r="CW266" s="60"/>
      <c r="CX266" s="60"/>
      <c r="CY266" s="60"/>
      <c r="CZ266" s="60"/>
      <c r="DA266" s="60"/>
      <c r="DB266" s="60"/>
      <c r="DC266" s="60"/>
      <c r="DD266" s="60"/>
      <c r="DE266" s="60"/>
      <c r="DF266" s="60"/>
      <c r="DG266" s="60"/>
      <c r="DH266" s="60"/>
      <c r="DI266" s="60"/>
      <c r="DJ266" s="60"/>
      <c r="DK266" s="60"/>
      <c r="DL266" s="60"/>
      <c r="DM266" s="60"/>
      <c r="DN266" s="60"/>
      <c r="DO266" s="60"/>
      <c r="DP266" s="60"/>
      <c r="GO266" s="78"/>
      <c r="GP266" s="78"/>
      <c r="GQ266" s="78"/>
      <c r="GR266" s="78"/>
      <c r="GS266" s="78"/>
      <c r="GT266" s="78"/>
      <c r="GU266" s="78"/>
      <c r="GV266" s="78"/>
    </row>
    <row r="267" spans="1:204" s="77" customFormat="1" x14ac:dyDescent="0.2">
      <c r="A267" s="74"/>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60"/>
      <c r="BQ267" s="60"/>
      <c r="BR267" s="60"/>
      <c r="BS267" s="60"/>
      <c r="BT267" s="60"/>
      <c r="BU267" s="76"/>
      <c r="BV267" s="76"/>
      <c r="BW267" s="76"/>
      <c r="BX267" s="76"/>
      <c r="BY267" s="76"/>
      <c r="BZ267" s="76"/>
      <c r="CA267" s="76"/>
      <c r="CB267" s="76"/>
      <c r="CC267" s="76"/>
      <c r="CD267" s="76"/>
      <c r="CE267" s="76"/>
      <c r="CF267" s="76"/>
      <c r="CG267" s="76"/>
      <c r="CH267" s="76"/>
      <c r="CI267" s="76"/>
      <c r="CJ267" s="76"/>
      <c r="CK267" s="76"/>
      <c r="CL267" s="60"/>
      <c r="CM267" s="60"/>
      <c r="CN267" s="60"/>
      <c r="CO267" s="60"/>
      <c r="CP267" s="60"/>
      <c r="CQ267" s="60"/>
      <c r="CR267" s="60"/>
      <c r="CS267" s="60"/>
      <c r="CT267" s="60"/>
      <c r="CU267" s="60"/>
      <c r="CV267" s="60"/>
      <c r="CW267" s="60"/>
      <c r="CX267" s="60"/>
      <c r="CY267" s="60"/>
      <c r="CZ267" s="60"/>
      <c r="DA267" s="60"/>
      <c r="DB267" s="60"/>
      <c r="DC267" s="60"/>
      <c r="DD267" s="60"/>
      <c r="DE267" s="60"/>
      <c r="DF267" s="60"/>
      <c r="DG267" s="60"/>
      <c r="DH267" s="60"/>
      <c r="DI267" s="60"/>
      <c r="DJ267" s="60"/>
      <c r="DK267" s="60"/>
      <c r="DL267" s="60"/>
      <c r="DM267" s="60"/>
      <c r="DN267" s="60"/>
      <c r="DO267" s="60"/>
      <c r="DP267" s="60"/>
      <c r="GO267" s="78"/>
      <c r="GP267" s="78"/>
      <c r="GQ267" s="78"/>
      <c r="GR267" s="78"/>
      <c r="GS267" s="78"/>
      <c r="GT267" s="78"/>
      <c r="GU267" s="78"/>
      <c r="GV267" s="78"/>
    </row>
    <row r="268" spans="1:204" s="77" customFormat="1" x14ac:dyDescent="0.2">
      <c r="A268" s="74"/>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60"/>
      <c r="BQ268" s="60"/>
      <c r="BR268" s="60"/>
      <c r="BS268" s="60"/>
      <c r="BT268" s="60"/>
      <c r="BU268" s="76"/>
      <c r="BV268" s="76"/>
      <c r="BW268" s="76"/>
      <c r="BX268" s="76"/>
      <c r="BY268" s="76"/>
      <c r="BZ268" s="76"/>
      <c r="CA268" s="76"/>
      <c r="CB268" s="76"/>
      <c r="CC268" s="76"/>
      <c r="CD268" s="76"/>
      <c r="CE268" s="76"/>
      <c r="CF268" s="76"/>
      <c r="CG268" s="76"/>
      <c r="CH268" s="76"/>
      <c r="CI268" s="76"/>
      <c r="CJ268" s="76"/>
      <c r="CK268" s="76"/>
      <c r="CL268" s="60"/>
      <c r="CM268" s="60"/>
      <c r="CN268" s="60"/>
      <c r="CO268" s="60"/>
      <c r="CP268" s="60"/>
      <c r="CQ268" s="60"/>
      <c r="CR268" s="60"/>
      <c r="CS268" s="60"/>
      <c r="CT268" s="60"/>
      <c r="CU268" s="60"/>
      <c r="CV268" s="60"/>
      <c r="CW268" s="60"/>
      <c r="CX268" s="60"/>
      <c r="CY268" s="60"/>
      <c r="CZ268" s="60"/>
      <c r="DA268" s="60"/>
      <c r="DB268" s="60"/>
      <c r="DC268" s="60"/>
      <c r="DD268" s="60"/>
      <c r="DE268" s="60"/>
      <c r="DF268" s="60"/>
      <c r="DG268" s="60"/>
      <c r="DH268" s="60"/>
      <c r="DI268" s="60"/>
      <c r="DJ268" s="60"/>
      <c r="DK268" s="60"/>
      <c r="DL268" s="60"/>
      <c r="DM268" s="60"/>
      <c r="DN268" s="60"/>
      <c r="DO268" s="60"/>
      <c r="DP268" s="60"/>
      <c r="GO268" s="78"/>
      <c r="GP268" s="78"/>
      <c r="GQ268" s="78"/>
      <c r="GR268" s="78"/>
      <c r="GS268" s="78"/>
      <c r="GT268" s="78"/>
      <c r="GU268" s="78"/>
      <c r="GV268" s="78"/>
    </row>
    <row r="269" spans="1:204" s="77" customFormat="1" x14ac:dyDescent="0.2">
      <c r="A269" s="74"/>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60"/>
      <c r="BQ269" s="60"/>
      <c r="BR269" s="60"/>
      <c r="BS269" s="60"/>
      <c r="BT269" s="60"/>
      <c r="BU269" s="76"/>
      <c r="BV269" s="76"/>
      <c r="BW269" s="76"/>
      <c r="BX269" s="76"/>
      <c r="BY269" s="76"/>
      <c r="BZ269" s="76"/>
      <c r="CA269" s="76"/>
      <c r="CB269" s="76"/>
      <c r="CC269" s="76"/>
      <c r="CD269" s="76"/>
      <c r="CE269" s="76"/>
      <c r="CF269" s="76"/>
      <c r="CG269" s="76"/>
      <c r="CH269" s="76"/>
      <c r="CI269" s="76"/>
      <c r="CJ269" s="76"/>
      <c r="CK269" s="76"/>
      <c r="CL269" s="60"/>
      <c r="CM269" s="60"/>
      <c r="CN269" s="60"/>
      <c r="CO269" s="60"/>
      <c r="CP269" s="60"/>
      <c r="CQ269" s="60"/>
      <c r="CR269" s="60"/>
      <c r="CS269" s="60"/>
      <c r="CT269" s="60"/>
      <c r="CU269" s="60"/>
      <c r="CV269" s="60"/>
      <c r="CW269" s="60"/>
      <c r="CX269" s="60"/>
      <c r="CY269" s="60"/>
      <c r="CZ269" s="60"/>
      <c r="DA269" s="60"/>
      <c r="DB269" s="60"/>
      <c r="DC269" s="60"/>
      <c r="DD269" s="60"/>
      <c r="DE269" s="60"/>
      <c r="DF269" s="60"/>
      <c r="DG269" s="60"/>
      <c r="DH269" s="60"/>
      <c r="DI269" s="60"/>
      <c r="DJ269" s="60"/>
      <c r="DK269" s="60"/>
      <c r="DL269" s="60"/>
      <c r="DM269" s="60"/>
      <c r="DN269" s="60"/>
      <c r="DO269" s="60"/>
      <c r="DP269" s="60"/>
      <c r="GO269" s="78"/>
      <c r="GP269" s="78"/>
      <c r="GQ269" s="78"/>
      <c r="GR269" s="78"/>
      <c r="GS269" s="78"/>
      <c r="GT269" s="78"/>
      <c r="GU269" s="78"/>
      <c r="GV269" s="78"/>
    </row>
    <row r="270" spans="1:204" s="77" customFormat="1" x14ac:dyDescent="0.2">
      <c r="A270" s="74"/>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60"/>
      <c r="BQ270" s="60"/>
      <c r="BR270" s="60"/>
      <c r="BS270" s="60"/>
      <c r="BT270" s="60"/>
      <c r="BU270" s="76"/>
      <c r="BV270" s="76"/>
      <c r="BW270" s="76"/>
      <c r="BX270" s="76"/>
      <c r="BY270" s="76"/>
      <c r="BZ270" s="76"/>
      <c r="CA270" s="76"/>
      <c r="CB270" s="76"/>
      <c r="CC270" s="76"/>
      <c r="CD270" s="76"/>
      <c r="CE270" s="76"/>
      <c r="CF270" s="76"/>
      <c r="CG270" s="76"/>
      <c r="CH270" s="76"/>
      <c r="CI270" s="76"/>
      <c r="CJ270" s="76"/>
      <c r="CK270" s="76"/>
      <c r="CL270" s="60"/>
      <c r="CM270" s="60"/>
      <c r="CN270" s="60"/>
      <c r="CO270" s="60"/>
      <c r="CP270" s="60"/>
      <c r="CQ270" s="60"/>
      <c r="CR270" s="60"/>
      <c r="CS270" s="60"/>
      <c r="CT270" s="60"/>
      <c r="CU270" s="60"/>
      <c r="CV270" s="60"/>
      <c r="CW270" s="60"/>
      <c r="CX270" s="60"/>
      <c r="CY270" s="60"/>
      <c r="CZ270" s="60"/>
      <c r="DA270" s="60"/>
      <c r="DB270" s="60"/>
      <c r="DC270" s="60"/>
      <c r="DD270" s="60"/>
      <c r="DE270" s="60"/>
      <c r="DF270" s="60"/>
      <c r="DG270" s="60"/>
      <c r="DH270" s="60"/>
      <c r="DI270" s="60"/>
      <c r="DJ270" s="60"/>
      <c r="DK270" s="60"/>
      <c r="DL270" s="60"/>
      <c r="DM270" s="60"/>
      <c r="DN270" s="60"/>
      <c r="DO270" s="60"/>
      <c r="DP270" s="60"/>
      <c r="GO270" s="78"/>
      <c r="GP270" s="78"/>
      <c r="GQ270" s="78"/>
      <c r="GR270" s="78"/>
      <c r="GS270" s="78"/>
      <c r="GT270" s="78"/>
      <c r="GU270" s="78"/>
      <c r="GV270" s="78"/>
    </row>
    <row r="271" spans="1:204" s="77" customFormat="1" x14ac:dyDescent="0.2">
      <c r="A271" s="74"/>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60"/>
      <c r="BQ271" s="60"/>
      <c r="BR271" s="60"/>
      <c r="BS271" s="60"/>
      <c r="BT271" s="60"/>
      <c r="BU271" s="76"/>
      <c r="BV271" s="76"/>
      <c r="BW271" s="76"/>
      <c r="BX271" s="76"/>
      <c r="BY271" s="76"/>
      <c r="BZ271" s="76"/>
      <c r="CA271" s="76"/>
      <c r="CB271" s="76"/>
      <c r="CC271" s="76"/>
      <c r="CD271" s="76"/>
      <c r="CE271" s="76"/>
      <c r="CF271" s="76"/>
      <c r="CG271" s="76"/>
      <c r="CH271" s="76"/>
      <c r="CI271" s="76"/>
      <c r="CJ271" s="76"/>
      <c r="CK271" s="76"/>
      <c r="CL271" s="60"/>
      <c r="CM271" s="60"/>
      <c r="CN271" s="60"/>
      <c r="CO271" s="60"/>
      <c r="CP271" s="60"/>
      <c r="CQ271" s="60"/>
      <c r="CR271" s="60"/>
      <c r="CS271" s="60"/>
      <c r="CT271" s="60"/>
      <c r="CU271" s="60"/>
      <c r="CV271" s="60"/>
      <c r="CW271" s="60"/>
      <c r="CX271" s="60"/>
      <c r="CY271" s="60"/>
      <c r="CZ271" s="60"/>
      <c r="DA271" s="60"/>
      <c r="DB271" s="60"/>
      <c r="DC271" s="60"/>
      <c r="DD271" s="60"/>
      <c r="DE271" s="60"/>
      <c r="DF271" s="60"/>
      <c r="DG271" s="60"/>
      <c r="DH271" s="60"/>
      <c r="DI271" s="60"/>
      <c r="DJ271" s="60"/>
      <c r="DK271" s="60"/>
      <c r="DL271" s="60"/>
      <c r="DM271" s="60"/>
      <c r="DN271" s="60"/>
      <c r="DO271" s="60"/>
      <c r="DP271" s="60"/>
      <c r="GO271" s="78"/>
      <c r="GP271" s="78"/>
      <c r="GQ271" s="78"/>
      <c r="GR271" s="78"/>
      <c r="GS271" s="78"/>
      <c r="GT271" s="78"/>
      <c r="GU271" s="78"/>
      <c r="GV271" s="78"/>
    </row>
    <row r="272" spans="1:204" s="77" customFormat="1" x14ac:dyDescent="0.2">
      <c r="A272" s="74"/>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60"/>
      <c r="BQ272" s="60"/>
      <c r="BR272" s="60"/>
      <c r="BS272" s="60"/>
      <c r="BT272" s="60"/>
      <c r="BU272" s="76"/>
      <c r="BV272" s="76"/>
      <c r="BW272" s="76"/>
      <c r="BX272" s="76"/>
      <c r="BY272" s="76"/>
      <c r="BZ272" s="76"/>
      <c r="CA272" s="76"/>
      <c r="CB272" s="76"/>
      <c r="CC272" s="76"/>
      <c r="CD272" s="76"/>
      <c r="CE272" s="76"/>
      <c r="CF272" s="76"/>
      <c r="CG272" s="76"/>
      <c r="CH272" s="76"/>
      <c r="CI272" s="76"/>
      <c r="CJ272" s="76"/>
      <c r="CK272" s="76"/>
      <c r="CL272" s="60"/>
      <c r="CM272" s="60"/>
      <c r="CN272" s="60"/>
      <c r="CO272" s="60"/>
      <c r="CP272" s="60"/>
      <c r="CQ272" s="60"/>
      <c r="CR272" s="60"/>
      <c r="CS272" s="60"/>
      <c r="CT272" s="60"/>
      <c r="CU272" s="60"/>
      <c r="CV272" s="60"/>
      <c r="CW272" s="60"/>
      <c r="CX272" s="60"/>
      <c r="CY272" s="60"/>
      <c r="CZ272" s="60"/>
      <c r="DA272" s="60"/>
      <c r="DB272" s="60"/>
      <c r="DC272" s="60"/>
      <c r="DD272" s="60"/>
      <c r="DE272" s="60"/>
      <c r="DF272" s="60"/>
      <c r="DG272" s="60"/>
      <c r="DH272" s="60"/>
      <c r="DI272" s="60"/>
      <c r="DJ272" s="60"/>
      <c r="DK272" s="60"/>
      <c r="DL272" s="60"/>
      <c r="DM272" s="60"/>
      <c r="DN272" s="60"/>
      <c r="DO272" s="60"/>
      <c r="DP272" s="60"/>
      <c r="GO272" s="78"/>
      <c r="GP272" s="78"/>
      <c r="GQ272" s="78"/>
      <c r="GR272" s="78"/>
      <c r="GS272" s="78"/>
      <c r="GT272" s="78"/>
      <c r="GU272" s="78"/>
      <c r="GV272" s="78"/>
    </row>
    <row r="273" spans="1:204" s="77" customFormat="1" x14ac:dyDescent="0.2">
      <c r="A273" s="74"/>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c r="AU273" s="60"/>
      <c r="AV273" s="60"/>
      <c r="AW273" s="60"/>
      <c r="AX273" s="60"/>
      <c r="AY273" s="60"/>
      <c r="AZ273" s="60"/>
      <c r="BA273" s="60"/>
      <c r="BB273" s="60"/>
      <c r="BC273" s="60"/>
      <c r="BD273" s="60"/>
      <c r="BE273" s="60"/>
      <c r="BF273" s="60"/>
      <c r="BG273" s="60"/>
      <c r="BH273" s="60"/>
      <c r="BI273" s="60"/>
      <c r="BJ273" s="60"/>
      <c r="BK273" s="60"/>
      <c r="BL273" s="60"/>
      <c r="BM273" s="60"/>
      <c r="BN273" s="60"/>
      <c r="BO273" s="60"/>
      <c r="BP273" s="60"/>
      <c r="BQ273" s="60"/>
      <c r="BR273" s="60"/>
      <c r="BS273" s="60"/>
      <c r="BT273" s="60"/>
      <c r="BU273" s="76"/>
      <c r="BV273" s="76"/>
      <c r="BW273" s="76"/>
      <c r="BX273" s="76"/>
      <c r="BY273" s="76"/>
      <c r="BZ273" s="76"/>
      <c r="CA273" s="76"/>
      <c r="CB273" s="76"/>
      <c r="CC273" s="76"/>
      <c r="CD273" s="76"/>
      <c r="CE273" s="76"/>
      <c r="CF273" s="76"/>
      <c r="CG273" s="76"/>
      <c r="CH273" s="76"/>
      <c r="CI273" s="76"/>
      <c r="CJ273" s="76"/>
      <c r="CK273" s="76"/>
      <c r="CL273" s="60"/>
      <c r="CM273" s="60"/>
      <c r="CN273" s="60"/>
      <c r="CO273" s="60"/>
      <c r="CP273" s="60"/>
      <c r="CQ273" s="60"/>
      <c r="CR273" s="60"/>
      <c r="CS273" s="60"/>
      <c r="CT273" s="60"/>
      <c r="CU273" s="60"/>
      <c r="CV273" s="60"/>
      <c r="CW273" s="60"/>
      <c r="CX273" s="60"/>
      <c r="CY273" s="60"/>
      <c r="CZ273" s="60"/>
      <c r="DA273" s="60"/>
      <c r="DB273" s="60"/>
      <c r="DC273" s="60"/>
      <c r="DD273" s="60"/>
      <c r="DE273" s="60"/>
      <c r="DF273" s="60"/>
      <c r="DG273" s="60"/>
      <c r="DH273" s="60"/>
      <c r="DI273" s="60"/>
      <c r="DJ273" s="60"/>
      <c r="DK273" s="60"/>
      <c r="DL273" s="60"/>
      <c r="DM273" s="60"/>
      <c r="DN273" s="60"/>
      <c r="DO273" s="60"/>
      <c r="DP273" s="60"/>
      <c r="GO273" s="78"/>
      <c r="GP273" s="78"/>
      <c r="GQ273" s="78"/>
      <c r="GR273" s="78"/>
      <c r="GS273" s="78"/>
      <c r="GT273" s="78"/>
      <c r="GU273" s="78"/>
      <c r="GV273" s="78"/>
    </row>
    <row r="274" spans="1:204" s="77" customFormat="1" x14ac:dyDescent="0.2">
      <c r="A274" s="74"/>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c r="AU274" s="60"/>
      <c r="AV274" s="60"/>
      <c r="AW274" s="60"/>
      <c r="AX274" s="60"/>
      <c r="AY274" s="60"/>
      <c r="AZ274" s="60"/>
      <c r="BA274" s="60"/>
      <c r="BB274" s="60"/>
      <c r="BC274" s="60"/>
      <c r="BD274" s="60"/>
      <c r="BE274" s="60"/>
      <c r="BF274" s="60"/>
      <c r="BG274" s="60"/>
      <c r="BH274" s="60"/>
      <c r="BI274" s="60"/>
      <c r="BJ274" s="60"/>
      <c r="BK274" s="60"/>
      <c r="BL274" s="60"/>
      <c r="BM274" s="60"/>
      <c r="BN274" s="60"/>
      <c r="BO274" s="60"/>
      <c r="BP274" s="60"/>
      <c r="BQ274" s="60"/>
      <c r="BR274" s="60"/>
      <c r="BS274" s="60"/>
      <c r="BT274" s="60"/>
      <c r="BU274" s="76"/>
      <c r="BV274" s="76"/>
      <c r="BW274" s="76"/>
      <c r="BX274" s="76"/>
      <c r="BY274" s="76"/>
      <c r="BZ274" s="76"/>
      <c r="CA274" s="76"/>
      <c r="CB274" s="76"/>
      <c r="CC274" s="76"/>
      <c r="CD274" s="76"/>
      <c r="CE274" s="76"/>
      <c r="CF274" s="76"/>
      <c r="CG274" s="76"/>
      <c r="CH274" s="76"/>
      <c r="CI274" s="76"/>
      <c r="CJ274" s="76"/>
      <c r="CK274" s="76"/>
      <c r="CL274" s="60"/>
      <c r="CM274" s="60"/>
      <c r="CN274" s="60"/>
      <c r="CO274" s="60"/>
      <c r="CP274" s="60"/>
      <c r="CQ274" s="60"/>
      <c r="CR274" s="60"/>
      <c r="CS274" s="60"/>
      <c r="CT274" s="60"/>
      <c r="CU274" s="60"/>
      <c r="CV274" s="60"/>
      <c r="CW274" s="60"/>
      <c r="CX274" s="60"/>
      <c r="CY274" s="60"/>
      <c r="CZ274" s="60"/>
      <c r="DA274" s="60"/>
      <c r="DB274" s="60"/>
      <c r="DC274" s="60"/>
      <c r="DD274" s="60"/>
      <c r="DE274" s="60"/>
      <c r="DF274" s="60"/>
      <c r="DG274" s="60"/>
      <c r="DH274" s="60"/>
      <c r="DI274" s="60"/>
      <c r="DJ274" s="60"/>
      <c r="DK274" s="60"/>
      <c r="DL274" s="60"/>
      <c r="DM274" s="60"/>
      <c r="DN274" s="60"/>
      <c r="DO274" s="60"/>
      <c r="DP274" s="60"/>
      <c r="GO274" s="78"/>
      <c r="GP274" s="78"/>
      <c r="GQ274" s="78"/>
      <c r="GR274" s="78"/>
      <c r="GS274" s="78"/>
      <c r="GT274" s="78"/>
      <c r="GU274" s="78"/>
      <c r="GV274" s="78"/>
    </row>
    <row r="275" spans="1:204" s="77" customFormat="1" x14ac:dyDescent="0.2">
      <c r="A275" s="74"/>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c r="AU275" s="60"/>
      <c r="AV275" s="60"/>
      <c r="AW275" s="60"/>
      <c r="AX275" s="60"/>
      <c r="AY275" s="60"/>
      <c r="AZ275" s="60"/>
      <c r="BA275" s="60"/>
      <c r="BB275" s="60"/>
      <c r="BC275" s="60"/>
      <c r="BD275" s="60"/>
      <c r="BE275" s="60"/>
      <c r="BF275" s="60"/>
      <c r="BG275" s="60"/>
      <c r="BH275" s="60"/>
      <c r="BI275" s="60"/>
      <c r="BJ275" s="60"/>
      <c r="BK275" s="60"/>
      <c r="BL275" s="60"/>
      <c r="BM275" s="60"/>
      <c r="BN275" s="60"/>
      <c r="BO275" s="60"/>
      <c r="BP275" s="60"/>
      <c r="BQ275" s="60"/>
      <c r="BR275" s="60"/>
      <c r="BS275" s="60"/>
      <c r="BT275" s="60"/>
      <c r="BU275" s="76"/>
      <c r="BV275" s="76"/>
      <c r="BW275" s="76"/>
      <c r="BX275" s="76"/>
      <c r="BY275" s="76"/>
      <c r="BZ275" s="76"/>
      <c r="CA275" s="76"/>
      <c r="CB275" s="76"/>
      <c r="CC275" s="76"/>
      <c r="CD275" s="76"/>
      <c r="CE275" s="76"/>
      <c r="CF275" s="76"/>
      <c r="CG275" s="76"/>
      <c r="CH275" s="76"/>
      <c r="CI275" s="76"/>
      <c r="CJ275" s="76"/>
      <c r="CK275" s="76"/>
      <c r="CL275" s="60"/>
      <c r="CM275" s="60"/>
      <c r="CN275" s="60"/>
      <c r="CO275" s="60"/>
      <c r="CP275" s="60"/>
      <c r="CQ275" s="60"/>
      <c r="CR275" s="60"/>
      <c r="CS275" s="60"/>
      <c r="CT275" s="60"/>
      <c r="CU275" s="60"/>
      <c r="CV275" s="60"/>
      <c r="CW275" s="60"/>
      <c r="CX275" s="60"/>
      <c r="CY275" s="60"/>
      <c r="CZ275" s="60"/>
      <c r="DA275" s="60"/>
      <c r="DB275" s="60"/>
      <c r="DC275" s="60"/>
      <c r="DD275" s="60"/>
      <c r="DE275" s="60"/>
      <c r="DF275" s="60"/>
      <c r="DG275" s="60"/>
      <c r="DH275" s="60"/>
      <c r="DI275" s="60"/>
      <c r="DJ275" s="60"/>
      <c r="DK275" s="60"/>
      <c r="DL275" s="60"/>
      <c r="DM275" s="60"/>
      <c r="DN275" s="60"/>
      <c r="DO275" s="60"/>
      <c r="DP275" s="60"/>
      <c r="GO275" s="78"/>
      <c r="GP275" s="78"/>
      <c r="GQ275" s="78"/>
      <c r="GR275" s="78"/>
      <c r="GS275" s="78"/>
      <c r="GT275" s="78"/>
      <c r="GU275" s="78"/>
      <c r="GV275" s="78"/>
    </row>
    <row r="276" spans="1:204" s="77" customFormat="1" x14ac:dyDescent="0.2">
      <c r="A276" s="74"/>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c r="AU276" s="60"/>
      <c r="AV276" s="60"/>
      <c r="AW276" s="60"/>
      <c r="AX276" s="60"/>
      <c r="AY276" s="60"/>
      <c r="AZ276" s="60"/>
      <c r="BA276" s="60"/>
      <c r="BB276" s="60"/>
      <c r="BC276" s="60"/>
      <c r="BD276" s="60"/>
      <c r="BE276" s="60"/>
      <c r="BF276" s="60"/>
      <c r="BG276" s="60"/>
      <c r="BH276" s="60"/>
      <c r="BI276" s="60"/>
      <c r="BJ276" s="60"/>
      <c r="BK276" s="60"/>
      <c r="BL276" s="60"/>
      <c r="BM276" s="60"/>
      <c r="BN276" s="60"/>
      <c r="BO276" s="60"/>
      <c r="BP276" s="60"/>
      <c r="BQ276" s="60"/>
      <c r="BR276" s="60"/>
      <c r="BS276" s="60"/>
      <c r="BT276" s="60"/>
      <c r="BU276" s="76"/>
      <c r="BV276" s="76"/>
      <c r="BW276" s="76"/>
      <c r="BX276" s="76"/>
      <c r="BY276" s="76"/>
      <c r="BZ276" s="76"/>
      <c r="CA276" s="76"/>
      <c r="CB276" s="76"/>
      <c r="CC276" s="76"/>
      <c r="CD276" s="76"/>
      <c r="CE276" s="76"/>
      <c r="CF276" s="76"/>
      <c r="CG276" s="76"/>
      <c r="CH276" s="76"/>
      <c r="CI276" s="76"/>
      <c r="CJ276" s="76"/>
      <c r="CK276" s="76"/>
      <c r="CL276" s="60"/>
      <c r="CM276" s="60"/>
      <c r="CN276" s="60"/>
      <c r="CO276" s="60"/>
      <c r="CP276" s="60"/>
      <c r="CQ276" s="60"/>
      <c r="CR276" s="60"/>
      <c r="CS276" s="60"/>
      <c r="CT276" s="60"/>
      <c r="CU276" s="60"/>
      <c r="CV276" s="60"/>
      <c r="CW276" s="60"/>
      <c r="CX276" s="60"/>
      <c r="CY276" s="60"/>
      <c r="CZ276" s="60"/>
      <c r="DA276" s="60"/>
      <c r="DB276" s="60"/>
      <c r="DC276" s="60"/>
      <c r="DD276" s="60"/>
      <c r="DE276" s="60"/>
      <c r="DF276" s="60"/>
      <c r="DG276" s="60"/>
      <c r="DH276" s="60"/>
      <c r="DI276" s="60"/>
      <c r="DJ276" s="60"/>
      <c r="DK276" s="60"/>
      <c r="DL276" s="60"/>
      <c r="DM276" s="60"/>
      <c r="DN276" s="60"/>
      <c r="DO276" s="60"/>
      <c r="DP276" s="60"/>
      <c r="GO276" s="78"/>
      <c r="GP276" s="78"/>
      <c r="GQ276" s="78"/>
      <c r="GR276" s="78"/>
      <c r="GS276" s="78"/>
      <c r="GT276" s="78"/>
      <c r="GU276" s="78"/>
      <c r="GV276" s="78"/>
    </row>
    <row r="277" spans="1:204" s="77" customFormat="1" x14ac:dyDescent="0.2">
      <c r="A277" s="74"/>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c r="AU277" s="60"/>
      <c r="AV277" s="60"/>
      <c r="AW277" s="60"/>
      <c r="AX277" s="60"/>
      <c r="AY277" s="60"/>
      <c r="AZ277" s="60"/>
      <c r="BA277" s="60"/>
      <c r="BB277" s="60"/>
      <c r="BC277" s="60"/>
      <c r="BD277" s="60"/>
      <c r="BE277" s="60"/>
      <c r="BF277" s="60"/>
      <c r="BG277" s="60"/>
      <c r="BH277" s="60"/>
      <c r="BI277" s="60"/>
      <c r="BJ277" s="60"/>
      <c r="BK277" s="60"/>
      <c r="BL277" s="60"/>
      <c r="BM277" s="60"/>
      <c r="BN277" s="60"/>
      <c r="BO277" s="60"/>
      <c r="BP277" s="60"/>
      <c r="BQ277" s="60"/>
      <c r="BR277" s="60"/>
      <c r="BS277" s="60"/>
      <c r="BT277" s="60"/>
      <c r="BU277" s="76"/>
      <c r="BV277" s="76"/>
      <c r="BW277" s="76"/>
      <c r="BX277" s="76"/>
      <c r="BY277" s="76"/>
      <c r="BZ277" s="76"/>
      <c r="CA277" s="76"/>
      <c r="CB277" s="76"/>
      <c r="CC277" s="76"/>
      <c r="CD277" s="76"/>
      <c r="CE277" s="76"/>
      <c r="CF277" s="76"/>
      <c r="CG277" s="76"/>
      <c r="CH277" s="76"/>
      <c r="CI277" s="76"/>
      <c r="CJ277" s="76"/>
      <c r="CK277" s="76"/>
      <c r="CL277" s="60"/>
      <c r="CM277" s="60"/>
      <c r="CN277" s="60"/>
      <c r="CO277" s="60"/>
      <c r="CP277" s="60"/>
      <c r="CQ277" s="60"/>
      <c r="CR277" s="60"/>
      <c r="CS277" s="60"/>
      <c r="CT277" s="60"/>
      <c r="CU277" s="60"/>
      <c r="CV277" s="60"/>
      <c r="CW277" s="60"/>
      <c r="CX277" s="60"/>
      <c r="CY277" s="60"/>
      <c r="CZ277" s="60"/>
      <c r="DA277" s="60"/>
      <c r="DB277" s="60"/>
      <c r="DC277" s="60"/>
      <c r="DD277" s="60"/>
      <c r="DE277" s="60"/>
      <c r="DF277" s="60"/>
      <c r="DG277" s="60"/>
      <c r="DH277" s="60"/>
      <c r="DI277" s="60"/>
      <c r="DJ277" s="60"/>
      <c r="DK277" s="60"/>
      <c r="DL277" s="60"/>
      <c r="DM277" s="60"/>
      <c r="DN277" s="60"/>
      <c r="DO277" s="60"/>
      <c r="DP277" s="60"/>
      <c r="GO277" s="78"/>
      <c r="GP277" s="78"/>
      <c r="GQ277" s="78"/>
      <c r="GR277" s="78"/>
      <c r="GS277" s="78"/>
      <c r="GT277" s="78"/>
      <c r="GU277" s="78"/>
      <c r="GV277" s="78"/>
    </row>
    <row r="278" spans="1:204" s="77" customFormat="1" x14ac:dyDescent="0.2">
      <c r="A278" s="74"/>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c r="AU278" s="60"/>
      <c r="AV278" s="60"/>
      <c r="AW278" s="60"/>
      <c r="AX278" s="60"/>
      <c r="AY278" s="60"/>
      <c r="AZ278" s="60"/>
      <c r="BA278" s="60"/>
      <c r="BB278" s="60"/>
      <c r="BC278" s="60"/>
      <c r="BD278" s="60"/>
      <c r="BE278" s="60"/>
      <c r="BF278" s="60"/>
      <c r="BG278" s="60"/>
      <c r="BH278" s="60"/>
      <c r="BI278" s="60"/>
      <c r="BJ278" s="60"/>
      <c r="BK278" s="60"/>
      <c r="BL278" s="60"/>
      <c r="BM278" s="60"/>
      <c r="BN278" s="60"/>
      <c r="BO278" s="60"/>
      <c r="BP278" s="60"/>
      <c r="BQ278" s="60"/>
      <c r="BR278" s="60"/>
      <c r="BS278" s="60"/>
      <c r="BT278" s="60"/>
      <c r="BU278" s="76"/>
      <c r="BV278" s="76"/>
      <c r="BW278" s="76"/>
      <c r="BX278" s="76"/>
      <c r="BY278" s="76"/>
      <c r="BZ278" s="76"/>
      <c r="CA278" s="76"/>
      <c r="CB278" s="76"/>
      <c r="CC278" s="76"/>
      <c r="CD278" s="76"/>
      <c r="CE278" s="76"/>
      <c r="CF278" s="76"/>
      <c r="CG278" s="76"/>
      <c r="CH278" s="76"/>
      <c r="CI278" s="76"/>
      <c r="CJ278" s="76"/>
      <c r="CK278" s="76"/>
      <c r="CL278" s="60"/>
      <c r="CM278" s="60"/>
      <c r="CN278" s="60"/>
      <c r="CO278" s="60"/>
      <c r="CP278" s="60"/>
      <c r="CQ278" s="60"/>
      <c r="CR278" s="60"/>
      <c r="CS278" s="60"/>
      <c r="CT278" s="60"/>
      <c r="CU278" s="60"/>
      <c r="CV278" s="60"/>
      <c r="CW278" s="60"/>
      <c r="CX278" s="60"/>
      <c r="CY278" s="60"/>
      <c r="CZ278" s="60"/>
      <c r="DA278" s="60"/>
      <c r="DB278" s="60"/>
      <c r="DC278" s="60"/>
      <c r="DD278" s="60"/>
      <c r="DE278" s="60"/>
      <c r="DF278" s="60"/>
      <c r="DG278" s="60"/>
      <c r="DH278" s="60"/>
      <c r="DI278" s="60"/>
      <c r="DJ278" s="60"/>
      <c r="DK278" s="60"/>
      <c r="DL278" s="60"/>
      <c r="DM278" s="60"/>
      <c r="DN278" s="60"/>
      <c r="DO278" s="60"/>
      <c r="DP278" s="60"/>
      <c r="GO278" s="78"/>
      <c r="GP278" s="78"/>
      <c r="GQ278" s="78"/>
      <c r="GR278" s="78"/>
      <c r="GS278" s="78"/>
      <c r="GT278" s="78"/>
      <c r="GU278" s="78"/>
      <c r="GV278" s="78"/>
    </row>
    <row r="279" spans="1:204" s="77" customFormat="1" x14ac:dyDescent="0.2">
      <c r="A279" s="74"/>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c r="AU279" s="60"/>
      <c r="AV279" s="60"/>
      <c r="AW279" s="60"/>
      <c r="AX279" s="60"/>
      <c r="AY279" s="60"/>
      <c r="AZ279" s="60"/>
      <c r="BA279" s="60"/>
      <c r="BB279" s="60"/>
      <c r="BC279" s="60"/>
      <c r="BD279" s="60"/>
      <c r="BE279" s="60"/>
      <c r="BF279" s="60"/>
      <c r="BG279" s="60"/>
      <c r="BH279" s="60"/>
      <c r="BI279" s="60"/>
      <c r="BJ279" s="60"/>
      <c r="BK279" s="60"/>
      <c r="BL279" s="60"/>
      <c r="BM279" s="60"/>
      <c r="BN279" s="60"/>
      <c r="BO279" s="60"/>
      <c r="BP279" s="60"/>
      <c r="BQ279" s="60"/>
      <c r="BR279" s="60"/>
      <c r="BS279" s="60"/>
      <c r="BT279" s="60"/>
      <c r="BU279" s="76"/>
      <c r="BV279" s="76"/>
      <c r="BW279" s="76"/>
      <c r="BX279" s="76"/>
      <c r="BY279" s="76"/>
      <c r="BZ279" s="76"/>
      <c r="CA279" s="76"/>
      <c r="CB279" s="76"/>
      <c r="CC279" s="76"/>
      <c r="CD279" s="76"/>
      <c r="CE279" s="76"/>
      <c r="CF279" s="76"/>
      <c r="CG279" s="76"/>
      <c r="CH279" s="76"/>
      <c r="CI279" s="76"/>
      <c r="CJ279" s="76"/>
      <c r="CK279" s="76"/>
      <c r="CL279" s="60"/>
      <c r="CM279" s="60"/>
      <c r="CN279" s="60"/>
      <c r="CO279" s="60"/>
      <c r="CP279" s="60"/>
      <c r="CQ279" s="60"/>
      <c r="CR279" s="60"/>
      <c r="CS279" s="60"/>
      <c r="CT279" s="60"/>
      <c r="CU279" s="60"/>
      <c r="CV279" s="60"/>
      <c r="CW279" s="60"/>
      <c r="CX279" s="60"/>
      <c r="CY279" s="60"/>
      <c r="CZ279" s="60"/>
      <c r="DA279" s="60"/>
      <c r="DB279" s="60"/>
      <c r="DC279" s="60"/>
      <c r="DD279" s="60"/>
      <c r="DE279" s="60"/>
      <c r="DF279" s="60"/>
      <c r="DG279" s="60"/>
      <c r="DH279" s="60"/>
      <c r="DI279" s="60"/>
      <c r="DJ279" s="60"/>
      <c r="DK279" s="60"/>
      <c r="DL279" s="60"/>
      <c r="DM279" s="60"/>
      <c r="DN279" s="60"/>
      <c r="DO279" s="60"/>
      <c r="DP279" s="60"/>
      <c r="GO279" s="78"/>
      <c r="GP279" s="78"/>
      <c r="GQ279" s="78"/>
      <c r="GR279" s="78"/>
      <c r="GS279" s="78"/>
      <c r="GT279" s="78"/>
      <c r="GU279" s="78"/>
      <c r="GV279" s="78"/>
    </row>
    <row r="280" spans="1:204" s="77" customFormat="1" x14ac:dyDescent="0.2">
      <c r="A280" s="74"/>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0"/>
      <c r="AI280" s="60"/>
      <c r="AJ280" s="60"/>
      <c r="AK280" s="60"/>
      <c r="AL280" s="60"/>
      <c r="AM280" s="60"/>
      <c r="AN280" s="60"/>
      <c r="AO280" s="60"/>
      <c r="AP280" s="60"/>
      <c r="AQ280" s="60"/>
      <c r="AR280" s="60"/>
      <c r="AS280" s="60"/>
      <c r="AT280" s="60"/>
      <c r="AU280" s="60"/>
      <c r="AV280" s="60"/>
      <c r="AW280" s="60"/>
      <c r="AX280" s="60"/>
      <c r="AY280" s="60"/>
      <c r="AZ280" s="60"/>
      <c r="BA280" s="60"/>
      <c r="BB280" s="60"/>
      <c r="BC280" s="60"/>
      <c r="BD280" s="60"/>
      <c r="BE280" s="60"/>
      <c r="BF280" s="60"/>
      <c r="BG280" s="60"/>
      <c r="BH280" s="60"/>
      <c r="BI280" s="60"/>
      <c r="BJ280" s="60"/>
      <c r="BK280" s="60"/>
      <c r="BL280" s="60"/>
      <c r="BM280" s="60"/>
      <c r="BN280" s="60"/>
      <c r="BO280" s="60"/>
      <c r="BP280" s="60"/>
      <c r="BQ280" s="60"/>
      <c r="BR280" s="60"/>
      <c r="BS280" s="60"/>
      <c r="BT280" s="60"/>
      <c r="BU280" s="76"/>
      <c r="BV280" s="76"/>
      <c r="BW280" s="76"/>
      <c r="BX280" s="76"/>
      <c r="BY280" s="76"/>
      <c r="BZ280" s="76"/>
      <c r="CA280" s="76"/>
      <c r="CB280" s="76"/>
      <c r="CC280" s="76"/>
      <c r="CD280" s="76"/>
      <c r="CE280" s="76"/>
      <c r="CF280" s="76"/>
      <c r="CG280" s="76"/>
      <c r="CH280" s="76"/>
      <c r="CI280" s="76"/>
      <c r="CJ280" s="76"/>
      <c r="CK280" s="76"/>
      <c r="CL280" s="60"/>
      <c r="CM280" s="60"/>
      <c r="CN280" s="60"/>
      <c r="CO280" s="60"/>
      <c r="CP280" s="60"/>
      <c r="CQ280" s="60"/>
      <c r="CR280" s="60"/>
      <c r="CS280" s="60"/>
      <c r="CT280" s="60"/>
      <c r="CU280" s="60"/>
      <c r="CV280" s="60"/>
      <c r="CW280" s="60"/>
      <c r="CX280" s="60"/>
      <c r="CY280" s="60"/>
      <c r="CZ280" s="60"/>
      <c r="DA280" s="60"/>
      <c r="DB280" s="60"/>
      <c r="DC280" s="60"/>
      <c r="DD280" s="60"/>
      <c r="DE280" s="60"/>
      <c r="DF280" s="60"/>
      <c r="DG280" s="60"/>
      <c r="DH280" s="60"/>
      <c r="DI280" s="60"/>
      <c r="DJ280" s="60"/>
      <c r="DK280" s="60"/>
      <c r="DL280" s="60"/>
      <c r="DM280" s="60"/>
      <c r="DN280" s="60"/>
      <c r="DO280" s="60"/>
      <c r="DP280" s="60"/>
      <c r="GO280" s="78"/>
      <c r="GP280" s="78"/>
      <c r="GQ280" s="78"/>
      <c r="GR280" s="78"/>
      <c r="GS280" s="78"/>
      <c r="GT280" s="78"/>
      <c r="GU280" s="78"/>
      <c r="GV280" s="78"/>
    </row>
    <row r="281" spans="1:204" s="77" customFormat="1" x14ac:dyDescent="0.2">
      <c r="A281" s="74"/>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c r="AU281" s="60"/>
      <c r="AV281" s="60"/>
      <c r="AW281" s="60"/>
      <c r="AX281" s="60"/>
      <c r="AY281" s="60"/>
      <c r="AZ281" s="60"/>
      <c r="BA281" s="60"/>
      <c r="BB281" s="60"/>
      <c r="BC281" s="60"/>
      <c r="BD281" s="60"/>
      <c r="BE281" s="60"/>
      <c r="BF281" s="60"/>
      <c r="BG281" s="60"/>
      <c r="BH281" s="60"/>
      <c r="BI281" s="60"/>
      <c r="BJ281" s="60"/>
      <c r="BK281" s="60"/>
      <c r="BL281" s="60"/>
      <c r="BM281" s="60"/>
      <c r="BN281" s="60"/>
      <c r="BO281" s="60"/>
      <c r="BP281" s="60"/>
      <c r="BQ281" s="60"/>
      <c r="BR281" s="60"/>
      <c r="BS281" s="60"/>
      <c r="BT281" s="60"/>
      <c r="BU281" s="76"/>
      <c r="BV281" s="76"/>
      <c r="BW281" s="76"/>
      <c r="BX281" s="76"/>
      <c r="BY281" s="76"/>
      <c r="BZ281" s="76"/>
      <c r="CA281" s="76"/>
      <c r="CB281" s="76"/>
      <c r="CC281" s="76"/>
      <c r="CD281" s="76"/>
      <c r="CE281" s="76"/>
      <c r="CF281" s="76"/>
      <c r="CG281" s="76"/>
      <c r="CH281" s="76"/>
      <c r="CI281" s="76"/>
      <c r="CJ281" s="76"/>
      <c r="CK281" s="76"/>
      <c r="CL281" s="60"/>
      <c r="CM281" s="60"/>
      <c r="CN281" s="60"/>
      <c r="CO281" s="60"/>
      <c r="CP281" s="60"/>
      <c r="CQ281" s="60"/>
      <c r="CR281" s="60"/>
      <c r="CS281" s="60"/>
      <c r="CT281" s="60"/>
      <c r="CU281" s="60"/>
      <c r="CV281" s="60"/>
      <c r="CW281" s="60"/>
      <c r="CX281" s="60"/>
      <c r="CY281" s="60"/>
      <c r="CZ281" s="60"/>
      <c r="DA281" s="60"/>
      <c r="DB281" s="60"/>
      <c r="DC281" s="60"/>
      <c r="DD281" s="60"/>
      <c r="DE281" s="60"/>
      <c r="DF281" s="60"/>
      <c r="DG281" s="60"/>
      <c r="DH281" s="60"/>
      <c r="DI281" s="60"/>
      <c r="DJ281" s="60"/>
      <c r="DK281" s="60"/>
      <c r="DL281" s="60"/>
      <c r="DM281" s="60"/>
      <c r="DN281" s="60"/>
      <c r="DO281" s="60"/>
      <c r="DP281" s="60"/>
      <c r="GO281" s="78"/>
      <c r="GP281" s="78"/>
      <c r="GQ281" s="78"/>
      <c r="GR281" s="78"/>
      <c r="GS281" s="78"/>
      <c r="GT281" s="78"/>
      <c r="GU281" s="78"/>
      <c r="GV281" s="78"/>
    </row>
    <row r="282" spans="1:204" s="77" customFormat="1" x14ac:dyDescent="0.2">
      <c r="A282" s="74"/>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c r="AU282" s="60"/>
      <c r="AV282" s="60"/>
      <c r="AW282" s="60"/>
      <c r="AX282" s="60"/>
      <c r="AY282" s="60"/>
      <c r="AZ282" s="60"/>
      <c r="BA282" s="60"/>
      <c r="BB282" s="60"/>
      <c r="BC282" s="60"/>
      <c r="BD282" s="60"/>
      <c r="BE282" s="60"/>
      <c r="BF282" s="60"/>
      <c r="BG282" s="60"/>
      <c r="BH282" s="60"/>
      <c r="BI282" s="60"/>
      <c r="BJ282" s="60"/>
      <c r="BK282" s="60"/>
      <c r="BL282" s="60"/>
      <c r="BM282" s="60"/>
      <c r="BN282" s="60"/>
      <c r="BO282" s="60"/>
      <c r="BP282" s="60"/>
      <c r="BQ282" s="60"/>
      <c r="BR282" s="60"/>
      <c r="BS282" s="60"/>
      <c r="BT282" s="60"/>
      <c r="BU282" s="76"/>
      <c r="BV282" s="76"/>
      <c r="BW282" s="76"/>
      <c r="BX282" s="76"/>
      <c r="BY282" s="76"/>
      <c r="BZ282" s="76"/>
      <c r="CA282" s="76"/>
      <c r="CB282" s="76"/>
      <c r="CC282" s="76"/>
      <c r="CD282" s="76"/>
      <c r="CE282" s="76"/>
      <c r="CF282" s="76"/>
      <c r="CG282" s="76"/>
      <c r="CH282" s="76"/>
      <c r="CI282" s="76"/>
      <c r="CJ282" s="76"/>
      <c r="CK282" s="76"/>
      <c r="CL282" s="60"/>
      <c r="CM282" s="60"/>
      <c r="CN282" s="60"/>
      <c r="CO282" s="60"/>
      <c r="CP282" s="60"/>
      <c r="CQ282" s="60"/>
      <c r="CR282" s="60"/>
      <c r="CS282" s="60"/>
      <c r="CT282" s="60"/>
      <c r="CU282" s="60"/>
      <c r="CV282" s="60"/>
      <c r="CW282" s="60"/>
      <c r="CX282" s="60"/>
      <c r="CY282" s="60"/>
      <c r="CZ282" s="60"/>
      <c r="DA282" s="60"/>
      <c r="DB282" s="60"/>
      <c r="DC282" s="60"/>
      <c r="DD282" s="60"/>
      <c r="DE282" s="60"/>
      <c r="DF282" s="60"/>
      <c r="DG282" s="60"/>
      <c r="DH282" s="60"/>
      <c r="DI282" s="60"/>
      <c r="DJ282" s="60"/>
      <c r="DK282" s="60"/>
      <c r="DL282" s="60"/>
      <c r="DM282" s="60"/>
      <c r="DN282" s="60"/>
      <c r="DO282" s="60"/>
      <c r="DP282" s="60"/>
      <c r="GO282" s="78"/>
      <c r="GP282" s="78"/>
      <c r="GQ282" s="78"/>
      <c r="GR282" s="78"/>
      <c r="GS282" s="78"/>
      <c r="GT282" s="78"/>
      <c r="GU282" s="78"/>
      <c r="GV282" s="78"/>
    </row>
    <row r="283" spans="1:204" s="77" customFormat="1" x14ac:dyDescent="0.2">
      <c r="A283" s="74"/>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c r="AU283" s="60"/>
      <c r="AV283" s="60"/>
      <c r="AW283" s="60"/>
      <c r="AX283" s="60"/>
      <c r="AY283" s="60"/>
      <c r="AZ283" s="60"/>
      <c r="BA283" s="60"/>
      <c r="BB283" s="60"/>
      <c r="BC283" s="60"/>
      <c r="BD283" s="60"/>
      <c r="BE283" s="60"/>
      <c r="BF283" s="60"/>
      <c r="BG283" s="60"/>
      <c r="BH283" s="60"/>
      <c r="BI283" s="60"/>
      <c r="BJ283" s="60"/>
      <c r="BK283" s="60"/>
      <c r="BL283" s="60"/>
      <c r="BM283" s="60"/>
      <c r="BN283" s="60"/>
      <c r="BO283" s="60"/>
      <c r="BP283" s="60"/>
      <c r="BQ283" s="60"/>
      <c r="BR283" s="60"/>
      <c r="BS283" s="60"/>
      <c r="BT283" s="60"/>
      <c r="BU283" s="76"/>
      <c r="BV283" s="76"/>
      <c r="BW283" s="76"/>
      <c r="BX283" s="76"/>
      <c r="BY283" s="76"/>
      <c r="BZ283" s="76"/>
      <c r="CA283" s="76"/>
      <c r="CB283" s="76"/>
      <c r="CC283" s="76"/>
      <c r="CD283" s="76"/>
      <c r="CE283" s="76"/>
      <c r="CF283" s="76"/>
      <c r="CG283" s="76"/>
      <c r="CH283" s="76"/>
      <c r="CI283" s="76"/>
      <c r="CJ283" s="76"/>
      <c r="CK283" s="76"/>
      <c r="CL283" s="60"/>
      <c r="CM283" s="60"/>
      <c r="CN283" s="60"/>
      <c r="CO283" s="60"/>
      <c r="CP283" s="60"/>
      <c r="CQ283" s="60"/>
      <c r="CR283" s="60"/>
      <c r="CS283" s="60"/>
      <c r="CT283" s="60"/>
      <c r="CU283" s="60"/>
      <c r="CV283" s="60"/>
      <c r="CW283" s="60"/>
      <c r="CX283" s="60"/>
      <c r="CY283" s="60"/>
      <c r="CZ283" s="60"/>
      <c r="DA283" s="60"/>
      <c r="DB283" s="60"/>
      <c r="DC283" s="60"/>
      <c r="DD283" s="60"/>
      <c r="DE283" s="60"/>
      <c r="DF283" s="60"/>
      <c r="DG283" s="60"/>
      <c r="DH283" s="60"/>
      <c r="DI283" s="60"/>
      <c r="DJ283" s="60"/>
      <c r="DK283" s="60"/>
      <c r="DL283" s="60"/>
      <c r="DM283" s="60"/>
      <c r="DN283" s="60"/>
      <c r="DO283" s="60"/>
      <c r="DP283" s="60"/>
      <c r="GO283" s="78"/>
      <c r="GP283" s="78"/>
      <c r="GQ283" s="78"/>
      <c r="GR283" s="78"/>
      <c r="GS283" s="78"/>
      <c r="GT283" s="78"/>
      <c r="GU283" s="78"/>
      <c r="GV283" s="78"/>
    </row>
    <row r="284" spans="1:204" s="77" customFormat="1" x14ac:dyDescent="0.2">
      <c r="A284" s="74"/>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0"/>
      <c r="AV284" s="60"/>
      <c r="AW284" s="60"/>
      <c r="AX284" s="60"/>
      <c r="AY284" s="60"/>
      <c r="AZ284" s="60"/>
      <c r="BA284" s="60"/>
      <c r="BB284" s="60"/>
      <c r="BC284" s="60"/>
      <c r="BD284" s="60"/>
      <c r="BE284" s="60"/>
      <c r="BF284" s="60"/>
      <c r="BG284" s="60"/>
      <c r="BH284" s="60"/>
      <c r="BI284" s="60"/>
      <c r="BJ284" s="60"/>
      <c r="BK284" s="60"/>
      <c r="BL284" s="60"/>
      <c r="BM284" s="60"/>
      <c r="BN284" s="60"/>
      <c r="BO284" s="60"/>
      <c r="BP284" s="60"/>
      <c r="BQ284" s="60"/>
      <c r="BR284" s="60"/>
      <c r="BS284" s="60"/>
      <c r="BT284" s="60"/>
      <c r="BU284" s="76"/>
      <c r="BV284" s="76"/>
      <c r="BW284" s="76"/>
      <c r="BX284" s="76"/>
      <c r="BY284" s="76"/>
      <c r="BZ284" s="76"/>
      <c r="CA284" s="76"/>
      <c r="CB284" s="76"/>
      <c r="CC284" s="76"/>
      <c r="CD284" s="76"/>
      <c r="CE284" s="76"/>
      <c r="CF284" s="76"/>
      <c r="CG284" s="76"/>
      <c r="CH284" s="76"/>
      <c r="CI284" s="76"/>
      <c r="CJ284" s="76"/>
      <c r="CK284" s="76"/>
      <c r="CL284" s="60"/>
      <c r="CM284" s="60"/>
      <c r="CN284" s="60"/>
      <c r="CO284" s="60"/>
      <c r="CP284" s="60"/>
      <c r="CQ284" s="60"/>
      <c r="CR284" s="60"/>
      <c r="CS284" s="60"/>
      <c r="CT284" s="60"/>
      <c r="CU284" s="60"/>
      <c r="CV284" s="60"/>
      <c r="CW284" s="60"/>
      <c r="CX284" s="60"/>
      <c r="CY284" s="60"/>
      <c r="CZ284" s="60"/>
      <c r="DA284" s="60"/>
      <c r="DB284" s="60"/>
      <c r="DC284" s="60"/>
      <c r="DD284" s="60"/>
      <c r="DE284" s="60"/>
      <c r="DF284" s="60"/>
      <c r="DG284" s="60"/>
      <c r="DH284" s="60"/>
      <c r="DI284" s="60"/>
      <c r="DJ284" s="60"/>
      <c r="DK284" s="60"/>
      <c r="DL284" s="60"/>
      <c r="DM284" s="60"/>
      <c r="DN284" s="60"/>
      <c r="DO284" s="60"/>
      <c r="DP284" s="60"/>
      <c r="GO284" s="78"/>
      <c r="GP284" s="78"/>
      <c r="GQ284" s="78"/>
      <c r="GR284" s="78"/>
      <c r="GS284" s="78"/>
      <c r="GT284" s="78"/>
      <c r="GU284" s="78"/>
      <c r="GV284" s="78"/>
    </row>
    <row r="285" spans="1:204" s="77" customFormat="1" x14ac:dyDescent="0.2">
      <c r="A285" s="74"/>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0"/>
      <c r="AV285" s="60"/>
      <c r="AW285" s="60"/>
      <c r="AX285" s="60"/>
      <c r="AY285" s="60"/>
      <c r="AZ285" s="60"/>
      <c r="BA285" s="60"/>
      <c r="BB285" s="60"/>
      <c r="BC285" s="60"/>
      <c r="BD285" s="60"/>
      <c r="BE285" s="60"/>
      <c r="BF285" s="60"/>
      <c r="BG285" s="60"/>
      <c r="BH285" s="60"/>
      <c r="BI285" s="60"/>
      <c r="BJ285" s="60"/>
      <c r="BK285" s="60"/>
      <c r="BL285" s="60"/>
      <c r="BM285" s="60"/>
      <c r="BN285" s="60"/>
      <c r="BO285" s="60"/>
      <c r="BP285" s="60"/>
      <c r="BQ285" s="60"/>
      <c r="BR285" s="60"/>
      <c r="BS285" s="60"/>
      <c r="BT285" s="60"/>
      <c r="BU285" s="76"/>
      <c r="BV285" s="76"/>
      <c r="BW285" s="76"/>
      <c r="BX285" s="76"/>
      <c r="BY285" s="76"/>
      <c r="BZ285" s="76"/>
      <c r="CA285" s="76"/>
      <c r="CB285" s="76"/>
      <c r="CC285" s="76"/>
      <c r="CD285" s="76"/>
      <c r="CE285" s="76"/>
      <c r="CF285" s="76"/>
      <c r="CG285" s="76"/>
      <c r="CH285" s="76"/>
      <c r="CI285" s="76"/>
      <c r="CJ285" s="76"/>
      <c r="CK285" s="76"/>
      <c r="CL285" s="60"/>
      <c r="CM285" s="60"/>
      <c r="CN285" s="60"/>
      <c r="CO285" s="60"/>
      <c r="CP285" s="60"/>
      <c r="CQ285" s="60"/>
      <c r="CR285" s="60"/>
      <c r="CS285" s="60"/>
      <c r="CT285" s="60"/>
      <c r="CU285" s="60"/>
      <c r="CV285" s="60"/>
      <c r="CW285" s="60"/>
      <c r="CX285" s="60"/>
      <c r="CY285" s="60"/>
      <c r="CZ285" s="60"/>
      <c r="DA285" s="60"/>
      <c r="DB285" s="60"/>
      <c r="DC285" s="60"/>
      <c r="DD285" s="60"/>
      <c r="DE285" s="60"/>
      <c r="DF285" s="60"/>
      <c r="DG285" s="60"/>
      <c r="DH285" s="60"/>
      <c r="DI285" s="60"/>
      <c r="DJ285" s="60"/>
      <c r="DK285" s="60"/>
      <c r="DL285" s="60"/>
      <c r="DM285" s="60"/>
      <c r="DN285" s="60"/>
      <c r="DO285" s="60"/>
      <c r="DP285" s="60"/>
      <c r="GO285" s="78"/>
      <c r="GP285" s="78"/>
      <c r="GQ285" s="78"/>
      <c r="GR285" s="78"/>
      <c r="GS285" s="78"/>
      <c r="GT285" s="78"/>
      <c r="GU285" s="78"/>
      <c r="GV285" s="78"/>
    </row>
    <row r="286" spans="1:204" s="77" customFormat="1" x14ac:dyDescent="0.2">
      <c r="A286" s="74"/>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60"/>
      <c r="BN286" s="60"/>
      <c r="BO286" s="60"/>
      <c r="BP286" s="60"/>
      <c r="BQ286" s="60"/>
      <c r="BR286" s="60"/>
      <c r="BS286" s="60"/>
      <c r="BT286" s="60"/>
      <c r="BU286" s="76"/>
      <c r="BV286" s="76"/>
      <c r="BW286" s="76"/>
      <c r="BX286" s="76"/>
      <c r="BY286" s="76"/>
      <c r="BZ286" s="76"/>
      <c r="CA286" s="76"/>
      <c r="CB286" s="76"/>
      <c r="CC286" s="76"/>
      <c r="CD286" s="76"/>
      <c r="CE286" s="76"/>
      <c r="CF286" s="76"/>
      <c r="CG286" s="76"/>
      <c r="CH286" s="76"/>
      <c r="CI286" s="76"/>
      <c r="CJ286" s="76"/>
      <c r="CK286" s="76"/>
      <c r="CL286" s="60"/>
      <c r="CM286" s="60"/>
      <c r="CN286" s="60"/>
      <c r="CO286" s="60"/>
      <c r="CP286" s="60"/>
      <c r="CQ286" s="60"/>
      <c r="CR286" s="60"/>
      <c r="CS286" s="60"/>
      <c r="CT286" s="60"/>
      <c r="CU286" s="60"/>
      <c r="CV286" s="60"/>
      <c r="CW286" s="60"/>
      <c r="CX286" s="60"/>
      <c r="CY286" s="60"/>
      <c r="CZ286" s="60"/>
      <c r="DA286" s="60"/>
      <c r="DB286" s="60"/>
      <c r="DC286" s="60"/>
      <c r="DD286" s="60"/>
      <c r="DE286" s="60"/>
      <c r="DF286" s="60"/>
      <c r="DG286" s="60"/>
      <c r="DH286" s="60"/>
      <c r="DI286" s="60"/>
      <c r="DJ286" s="60"/>
      <c r="DK286" s="60"/>
      <c r="DL286" s="60"/>
      <c r="DM286" s="60"/>
      <c r="DN286" s="60"/>
      <c r="DO286" s="60"/>
      <c r="DP286" s="60"/>
      <c r="GO286" s="78"/>
      <c r="GP286" s="78"/>
      <c r="GQ286" s="78"/>
      <c r="GR286" s="78"/>
      <c r="GS286" s="78"/>
      <c r="GT286" s="78"/>
      <c r="GU286" s="78"/>
      <c r="GV286" s="78"/>
    </row>
    <row r="287" spans="1:204" s="77" customFormat="1" x14ac:dyDescent="0.2">
      <c r="A287" s="74"/>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60"/>
      <c r="BN287" s="60"/>
      <c r="BO287" s="60"/>
      <c r="BP287" s="60"/>
      <c r="BQ287" s="60"/>
      <c r="BR287" s="60"/>
      <c r="BS287" s="60"/>
      <c r="BT287" s="60"/>
      <c r="BU287" s="76"/>
      <c r="BV287" s="76"/>
      <c r="BW287" s="76"/>
      <c r="BX287" s="76"/>
      <c r="BY287" s="76"/>
      <c r="BZ287" s="76"/>
      <c r="CA287" s="76"/>
      <c r="CB287" s="76"/>
      <c r="CC287" s="76"/>
      <c r="CD287" s="76"/>
      <c r="CE287" s="76"/>
      <c r="CF287" s="76"/>
      <c r="CG287" s="76"/>
      <c r="CH287" s="76"/>
      <c r="CI287" s="76"/>
      <c r="CJ287" s="76"/>
      <c r="CK287" s="76"/>
      <c r="CL287" s="60"/>
      <c r="CM287" s="60"/>
      <c r="CN287" s="60"/>
      <c r="CO287" s="60"/>
      <c r="CP287" s="60"/>
      <c r="CQ287" s="60"/>
      <c r="CR287" s="60"/>
      <c r="CS287" s="60"/>
      <c r="CT287" s="60"/>
      <c r="CU287" s="60"/>
      <c r="CV287" s="60"/>
      <c r="CW287" s="60"/>
      <c r="CX287" s="60"/>
      <c r="CY287" s="60"/>
      <c r="CZ287" s="60"/>
      <c r="DA287" s="60"/>
      <c r="DB287" s="60"/>
      <c r="DC287" s="60"/>
      <c r="DD287" s="60"/>
      <c r="DE287" s="60"/>
      <c r="DF287" s="60"/>
      <c r="DG287" s="60"/>
      <c r="DH287" s="60"/>
      <c r="DI287" s="60"/>
      <c r="DJ287" s="60"/>
      <c r="DK287" s="60"/>
      <c r="DL287" s="60"/>
      <c r="DM287" s="60"/>
      <c r="DN287" s="60"/>
      <c r="DO287" s="60"/>
      <c r="DP287" s="60"/>
      <c r="GO287" s="78"/>
      <c r="GP287" s="78"/>
      <c r="GQ287" s="78"/>
      <c r="GR287" s="78"/>
      <c r="GS287" s="78"/>
      <c r="GT287" s="78"/>
      <c r="GU287" s="78"/>
      <c r="GV287" s="78"/>
    </row>
    <row r="288" spans="1:204" s="77" customFormat="1" x14ac:dyDescent="0.2">
      <c r="A288" s="74"/>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60"/>
      <c r="BN288" s="60"/>
      <c r="BO288" s="60"/>
      <c r="BP288" s="60"/>
      <c r="BQ288" s="60"/>
      <c r="BR288" s="60"/>
      <c r="BS288" s="60"/>
      <c r="BT288" s="60"/>
      <c r="BU288" s="76"/>
      <c r="BV288" s="76"/>
      <c r="BW288" s="76"/>
      <c r="BX288" s="76"/>
      <c r="BY288" s="76"/>
      <c r="BZ288" s="76"/>
      <c r="CA288" s="76"/>
      <c r="CB288" s="76"/>
      <c r="CC288" s="76"/>
      <c r="CD288" s="76"/>
      <c r="CE288" s="76"/>
      <c r="CF288" s="76"/>
      <c r="CG288" s="76"/>
      <c r="CH288" s="76"/>
      <c r="CI288" s="76"/>
      <c r="CJ288" s="76"/>
      <c r="CK288" s="76"/>
      <c r="CL288" s="60"/>
      <c r="CM288" s="60"/>
      <c r="CN288" s="60"/>
      <c r="CO288" s="60"/>
      <c r="CP288" s="60"/>
      <c r="CQ288" s="60"/>
      <c r="CR288" s="60"/>
      <c r="CS288" s="60"/>
      <c r="CT288" s="60"/>
      <c r="CU288" s="60"/>
      <c r="CV288" s="60"/>
      <c r="CW288" s="60"/>
      <c r="CX288" s="60"/>
      <c r="CY288" s="60"/>
      <c r="CZ288" s="60"/>
      <c r="DA288" s="60"/>
      <c r="DB288" s="60"/>
      <c r="DC288" s="60"/>
      <c r="DD288" s="60"/>
      <c r="DE288" s="60"/>
      <c r="DF288" s="60"/>
      <c r="DG288" s="60"/>
      <c r="DH288" s="60"/>
      <c r="DI288" s="60"/>
      <c r="DJ288" s="60"/>
      <c r="DK288" s="60"/>
      <c r="DL288" s="60"/>
      <c r="DM288" s="60"/>
      <c r="DN288" s="60"/>
      <c r="DO288" s="60"/>
      <c r="DP288" s="60"/>
      <c r="GO288" s="78"/>
      <c r="GP288" s="78"/>
      <c r="GQ288" s="78"/>
      <c r="GR288" s="78"/>
      <c r="GS288" s="78"/>
      <c r="GT288" s="78"/>
      <c r="GU288" s="78"/>
      <c r="GV288" s="78"/>
    </row>
    <row r="289" spans="1:204" s="77" customFormat="1" x14ac:dyDescent="0.2">
      <c r="A289" s="74"/>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76"/>
      <c r="BV289" s="76"/>
      <c r="BW289" s="76"/>
      <c r="BX289" s="76"/>
      <c r="BY289" s="76"/>
      <c r="BZ289" s="76"/>
      <c r="CA289" s="76"/>
      <c r="CB289" s="76"/>
      <c r="CC289" s="76"/>
      <c r="CD289" s="76"/>
      <c r="CE289" s="76"/>
      <c r="CF289" s="76"/>
      <c r="CG289" s="76"/>
      <c r="CH289" s="76"/>
      <c r="CI289" s="76"/>
      <c r="CJ289" s="76"/>
      <c r="CK289" s="76"/>
      <c r="CL289" s="60"/>
      <c r="CM289" s="60"/>
      <c r="CN289" s="60"/>
      <c r="CO289" s="60"/>
      <c r="CP289" s="60"/>
      <c r="CQ289" s="60"/>
      <c r="CR289" s="60"/>
      <c r="CS289" s="60"/>
      <c r="CT289" s="60"/>
      <c r="CU289" s="60"/>
      <c r="CV289" s="60"/>
      <c r="CW289" s="60"/>
      <c r="CX289" s="60"/>
      <c r="CY289" s="60"/>
      <c r="CZ289" s="60"/>
      <c r="DA289" s="60"/>
      <c r="DB289" s="60"/>
      <c r="DC289" s="60"/>
      <c r="DD289" s="60"/>
      <c r="DE289" s="60"/>
      <c r="DF289" s="60"/>
      <c r="DG289" s="60"/>
      <c r="DH289" s="60"/>
      <c r="DI289" s="60"/>
      <c r="DJ289" s="60"/>
      <c r="DK289" s="60"/>
      <c r="DL289" s="60"/>
      <c r="DM289" s="60"/>
      <c r="DN289" s="60"/>
      <c r="DO289" s="60"/>
      <c r="DP289" s="60"/>
      <c r="GO289" s="78"/>
      <c r="GP289" s="78"/>
      <c r="GQ289" s="78"/>
      <c r="GR289" s="78"/>
      <c r="GS289" s="78"/>
      <c r="GT289" s="78"/>
      <c r="GU289" s="78"/>
      <c r="GV289" s="78"/>
    </row>
    <row r="290" spans="1:204" s="77" customFormat="1" x14ac:dyDescent="0.2">
      <c r="A290" s="74"/>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76"/>
      <c r="BV290" s="76"/>
      <c r="BW290" s="76"/>
      <c r="BX290" s="76"/>
      <c r="BY290" s="76"/>
      <c r="BZ290" s="76"/>
      <c r="CA290" s="76"/>
      <c r="CB290" s="76"/>
      <c r="CC290" s="76"/>
      <c r="CD290" s="76"/>
      <c r="CE290" s="76"/>
      <c r="CF290" s="76"/>
      <c r="CG290" s="76"/>
      <c r="CH290" s="76"/>
      <c r="CI290" s="76"/>
      <c r="CJ290" s="76"/>
      <c r="CK290" s="76"/>
      <c r="CL290" s="60"/>
      <c r="CM290" s="60"/>
      <c r="CN290" s="60"/>
      <c r="CO290" s="60"/>
      <c r="CP290" s="60"/>
      <c r="CQ290" s="60"/>
      <c r="CR290" s="60"/>
      <c r="CS290" s="60"/>
      <c r="CT290" s="60"/>
      <c r="CU290" s="60"/>
      <c r="CV290" s="60"/>
      <c r="CW290" s="60"/>
      <c r="CX290" s="60"/>
      <c r="CY290" s="60"/>
      <c r="CZ290" s="60"/>
      <c r="DA290" s="60"/>
      <c r="DB290" s="60"/>
      <c r="DC290" s="60"/>
      <c r="DD290" s="60"/>
      <c r="DE290" s="60"/>
      <c r="DF290" s="60"/>
      <c r="DG290" s="60"/>
      <c r="DH290" s="60"/>
      <c r="DI290" s="60"/>
      <c r="DJ290" s="60"/>
      <c r="DK290" s="60"/>
      <c r="DL290" s="60"/>
      <c r="DM290" s="60"/>
      <c r="DN290" s="60"/>
      <c r="DO290" s="60"/>
      <c r="DP290" s="60"/>
      <c r="GO290" s="78"/>
      <c r="GP290" s="78"/>
      <c r="GQ290" s="78"/>
      <c r="GR290" s="78"/>
      <c r="GS290" s="78"/>
      <c r="GT290" s="78"/>
      <c r="GU290" s="78"/>
      <c r="GV290" s="78"/>
    </row>
    <row r="291" spans="1:204" s="77" customFormat="1" x14ac:dyDescent="0.2">
      <c r="A291" s="74"/>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76"/>
      <c r="BV291" s="76"/>
      <c r="BW291" s="76"/>
      <c r="BX291" s="76"/>
      <c r="BY291" s="76"/>
      <c r="BZ291" s="76"/>
      <c r="CA291" s="76"/>
      <c r="CB291" s="76"/>
      <c r="CC291" s="76"/>
      <c r="CD291" s="76"/>
      <c r="CE291" s="76"/>
      <c r="CF291" s="76"/>
      <c r="CG291" s="76"/>
      <c r="CH291" s="76"/>
      <c r="CI291" s="76"/>
      <c r="CJ291" s="76"/>
      <c r="CK291" s="76"/>
      <c r="CL291" s="60"/>
      <c r="CM291" s="60"/>
      <c r="CN291" s="60"/>
      <c r="CO291" s="60"/>
      <c r="CP291" s="60"/>
      <c r="CQ291" s="60"/>
      <c r="CR291" s="60"/>
      <c r="CS291" s="60"/>
      <c r="CT291" s="60"/>
      <c r="CU291" s="60"/>
      <c r="CV291" s="60"/>
      <c r="CW291" s="60"/>
      <c r="CX291" s="60"/>
      <c r="CY291" s="60"/>
      <c r="CZ291" s="60"/>
      <c r="DA291" s="60"/>
      <c r="DB291" s="60"/>
      <c r="DC291" s="60"/>
      <c r="DD291" s="60"/>
      <c r="DE291" s="60"/>
      <c r="DF291" s="60"/>
      <c r="DG291" s="60"/>
      <c r="DH291" s="60"/>
      <c r="DI291" s="60"/>
      <c r="DJ291" s="60"/>
      <c r="DK291" s="60"/>
      <c r="DL291" s="60"/>
      <c r="DM291" s="60"/>
      <c r="DN291" s="60"/>
      <c r="DO291" s="60"/>
      <c r="DP291" s="60"/>
      <c r="GO291" s="78"/>
      <c r="GP291" s="78"/>
      <c r="GQ291" s="78"/>
      <c r="GR291" s="78"/>
      <c r="GS291" s="78"/>
      <c r="GT291" s="78"/>
      <c r="GU291" s="78"/>
      <c r="GV291" s="78"/>
    </row>
    <row r="292" spans="1:204" s="77" customFormat="1" x14ac:dyDescent="0.2">
      <c r="A292" s="74"/>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76"/>
      <c r="BV292" s="76"/>
      <c r="BW292" s="76"/>
      <c r="BX292" s="76"/>
      <c r="BY292" s="76"/>
      <c r="BZ292" s="76"/>
      <c r="CA292" s="76"/>
      <c r="CB292" s="76"/>
      <c r="CC292" s="76"/>
      <c r="CD292" s="76"/>
      <c r="CE292" s="76"/>
      <c r="CF292" s="76"/>
      <c r="CG292" s="76"/>
      <c r="CH292" s="76"/>
      <c r="CI292" s="76"/>
      <c r="CJ292" s="76"/>
      <c r="CK292" s="76"/>
      <c r="CL292" s="60"/>
      <c r="CM292" s="60"/>
      <c r="CN292" s="60"/>
      <c r="CO292" s="60"/>
      <c r="CP292" s="60"/>
      <c r="CQ292" s="60"/>
      <c r="CR292" s="60"/>
      <c r="CS292" s="60"/>
      <c r="CT292" s="60"/>
      <c r="CU292" s="60"/>
      <c r="CV292" s="60"/>
      <c r="CW292" s="60"/>
      <c r="CX292" s="60"/>
      <c r="CY292" s="60"/>
      <c r="CZ292" s="60"/>
      <c r="DA292" s="60"/>
      <c r="DB292" s="60"/>
      <c r="DC292" s="60"/>
      <c r="DD292" s="60"/>
      <c r="DE292" s="60"/>
      <c r="DF292" s="60"/>
      <c r="DG292" s="60"/>
      <c r="DH292" s="60"/>
      <c r="DI292" s="60"/>
      <c r="DJ292" s="60"/>
      <c r="DK292" s="60"/>
      <c r="DL292" s="60"/>
      <c r="DM292" s="60"/>
      <c r="DN292" s="60"/>
      <c r="DO292" s="60"/>
      <c r="DP292" s="60"/>
      <c r="GO292" s="78"/>
      <c r="GP292" s="78"/>
      <c r="GQ292" s="78"/>
      <c r="GR292" s="78"/>
      <c r="GS292" s="78"/>
      <c r="GT292" s="78"/>
      <c r="GU292" s="78"/>
      <c r="GV292" s="78"/>
    </row>
    <row r="293" spans="1:204" s="77" customFormat="1" x14ac:dyDescent="0.2">
      <c r="A293" s="74"/>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76"/>
      <c r="BV293" s="76"/>
      <c r="BW293" s="76"/>
      <c r="BX293" s="76"/>
      <c r="BY293" s="76"/>
      <c r="BZ293" s="76"/>
      <c r="CA293" s="76"/>
      <c r="CB293" s="76"/>
      <c r="CC293" s="76"/>
      <c r="CD293" s="76"/>
      <c r="CE293" s="76"/>
      <c r="CF293" s="76"/>
      <c r="CG293" s="76"/>
      <c r="CH293" s="76"/>
      <c r="CI293" s="76"/>
      <c r="CJ293" s="76"/>
      <c r="CK293" s="76"/>
      <c r="CL293" s="60"/>
      <c r="CM293" s="60"/>
      <c r="CN293" s="60"/>
      <c r="CO293" s="60"/>
      <c r="CP293" s="60"/>
      <c r="CQ293" s="60"/>
      <c r="CR293" s="60"/>
      <c r="CS293" s="60"/>
      <c r="CT293" s="60"/>
      <c r="CU293" s="60"/>
      <c r="CV293" s="60"/>
      <c r="CW293" s="60"/>
      <c r="CX293" s="60"/>
      <c r="CY293" s="60"/>
      <c r="CZ293" s="60"/>
      <c r="DA293" s="60"/>
      <c r="DB293" s="60"/>
      <c r="DC293" s="60"/>
      <c r="DD293" s="60"/>
      <c r="DE293" s="60"/>
      <c r="DF293" s="60"/>
      <c r="DG293" s="60"/>
      <c r="DH293" s="60"/>
      <c r="DI293" s="60"/>
      <c r="DJ293" s="60"/>
      <c r="DK293" s="60"/>
      <c r="DL293" s="60"/>
      <c r="DM293" s="60"/>
      <c r="DN293" s="60"/>
      <c r="DO293" s="60"/>
      <c r="DP293" s="60"/>
      <c r="GO293" s="78"/>
      <c r="GP293" s="78"/>
      <c r="GQ293" s="78"/>
      <c r="GR293" s="78"/>
      <c r="GS293" s="78"/>
      <c r="GT293" s="78"/>
      <c r="GU293" s="78"/>
      <c r="GV293" s="78"/>
    </row>
    <row r="294" spans="1:204" s="77" customFormat="1" x14ac:dyDescent="0.2">
      <c r="A294" s="74"/>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76"/>
      <c r="BV294" s="76"/>
      <c r="BW294" s="76"/>
      <c r="BX294" s="76"/>
      <c r="BY294" s="76"/>
      <c r="BZ294" s="76"/>
      <c r="CA294" s="76"/>
      <c r="CB294" s="76"/>
      <c r="CC294" s="76"/>
      <c r="CD294" s="76"/>
      <c r="CE294" s="76"/>
      <c r="CF294" s="76"/>
      <c r="CG294" s="76"/>
      <c r="CH294" s="76"/>
      <c r="CI294" s="76"/>
      <c r="CJ294" s="76"/>
      <c r="CK294" s="76"/>
      <c r="CL294" s="60"/>
      <c r="CM294" s="60"/>
      <c r="CN294" s="60"/>
      <c r="CO294" s="60"/>
      <c r="CP294" s="60"/>
      <c r="CQ294" s="60"/>
      <c r="CR294" s="60"/>
      <c r="CS294" s="60"/>
      <c r="CT294" s="60"/>
      <c r="CU294" s="60"/>
      <c r="CV294" s="60"/>
      <c r="CW294" s="60"/>
      <c r="CX294" s="60"/>
      <c r="CY294" s="60"/>
      <c r="CZ294" s="60"/>
      <c r="DA294" s="60"/>
      <c r="DB294" s="60"/>
      <c r="DC294" s="60"/>
      <c r="DD294" s="60"/>
      <c r="DE294" s="60"/>
      <c r="DF294" s="60"/>
      <c r="DG294" s="60"/>
      <c r="DH294" s="60"/>
      <c r="DI294" s="60"/>
      <c r="DJ294" s="60"/>
      <c r="DK294" s="60"/>
      <c r="DL294" s="60"/>
      <c r="DM294" s="60"/>
      <c r="DN294" s="60"/>
      <c r="DO294" s="60"/>
      <c r="DP294" s="60"/>
      <c r="GO294" s="78"/>
      <c r="GP294" s="78"/>
      <c r="GQ294" s="78"/>
      <c r="GR294" s="78"/>
      <c r="GS294" s="78"/>
      <c r="GT294" s="78"/>
      <c r="GU294" s="78"/>
      <c r="GV294" s="78"/>
    </row>
    <row r="295" spans="1:204" s="77" customFormat="1" x14ac:dyDescent="0.2">
      <c r="A295" s="74"/>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76"/>
      <c r="BV295" s="76"/>
      <c r="BW295" s="76"/>
      <c r="BX295" s="76"/>
      <c r="BY295" s="76"/>
      <c r="BZ295" s="76"/>
      <c r="CA295" s="76"/>
      <c r="CB295" s="76"/>
      <c r="CC295" s="76"/>
      <c r="CD295" s="76"/>
      <c r="CE295" s="76"/>
      <c r="CF295" s="76"/>
      <c r="CG295" s="76"/>
      <c r="CH295" s="76"/>
      <c r="CI295" s="76"/>
      <c r="CJ295" s="76"/>
      <c r="CK295" s="76"/>
      <c r="CL295" s="60"/>
      <c r="CM295" s="60"/>
      <c r="CN295" s="60"/>
      <c r="CO295" s="60"/>
      <c r="CP295" s="60"/>
      <c r="CQ295" s="60"/>
      <c r="CR295" s="60"/>
      <c r="CS295" s="60"/>
      <c r="CT295" s="60"/>
      <c r="CU295" s="60"/>
      <c r="CV295" s="60"/>
      <c r="CW295" s="60"/>
      <c r="CX295" s="60"/>
      <c r="CY295" s="60"/>
      <c r="CZ295" s="60"/>
      <c r="DA295" s="60"/>
      <c r="DB295" s="60"/>
      <c r="DC295" s="60"/>
      <c r="DD295" s="60"/>
      <c r="DE295" s="60"/>
      <c r="DF295" s="60"/>
      <c r="DG295" s="60"/>
      <c r="DH295" s="60"/>
      <c r="DI295" s="60"/>
      <c r="DJ295" s="60"/>
      <c r="DK295" s="60"/>
      <c r="DL295" s="60"/>
      <c r="DM295" s="60"/>
      <c r="DN295" s="60"/>
      <c r="DO295" s="60"/>
      <c r="DP295" s="60"/>
      <c r="GO295" s="78"/>
      <c r="GP295" s="78"/>
      <c r="GQ295" s="78"/>
      <c r="GR295" s="78"/>
      <c r="GS295" s="78"/>
      <c r="GT295" s="78"/>
      <c r="GU295" s="78"/>
      <c r="GV295" s="78"/>
    </row>
    <row r="296" spans="1:204" s="77" customFormat="1" x14ac:dyDescent="0.2">
      <c r="A296" s="74"/>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c r="AU296" s="60"/>
      <c r="AV296" s="60"/>
      <c r="AW296" s="60"/>
      <c r="AX296" s="60"/>
      <c r="AY296" s="60"/>
      <c r="AZ296" s="60"/>
      <c r="BA296" s="60"/>
      <c r="BB296" s="60"/>
      <c r="BC296" s="60"/>
      <c r="BD296" s="60"/>
      <c r="BE296" s="60"/>
      <c r="BF296" s="60"/>
      <c r="BG296" s="60"/>
      <c r="BH296" s="60"/>
      <c r="BI296" s="60"/>
      <c r="BJ296" s="60"/>
      <c r="BK296" s="60"/>
      <c r="BL296" s="60"/>
      <c r="BM296" s="60"/>
      <c r="BN296" s="60"/>
      <c r="BO296" s="60"/>
      <c r="BP296" s="60"/>
      <c r="BQ296" s="60"/>
      <c r="BR296" s="60"/>
      <c r="BS296" s="60"/>
      <c r="BT296" s="60"/>
      <c r="BU296" s="76"/>
      <c r="BV296" s="76"/>
      <c r="BW296" s="76"/>
      <c r="BX296" s="76"/>
      <c r="BY296" s="76"/>
      <c r="BZ296" s="76"/>
      <c r="CA296" s="76"/>
      <c r="CB296" s="76"/>
      <c r="CC296" s="76"/>
      <c r="CD296" s="76"/>
      <c r="CE296" s="76"/>
      <c r="CF296" s="76"/>
      <c r="CG296" s="76"/>
      <c r="CH296" s="76"/>
      <c r="CI296" s="76"/>
      <c r="CJ296" s="76"/>
      <c r="CK296" s="76"/>
      <c r="CL296" s="60"/>
      <c r="CM296" s="60"/>
      <c r="CN296" s="60"/>
      <c r="CO296" s="60"/>
      <c r="CP296" s="60"/>
      <c r="CQ296" s="60"/>
      <c r="CR296" s="60"/>
      <c r="CS296" s="60"/>
      <c r="CT296" s="60"/>
      <c r="CU296" s="60"/>
      <c r="CV296" s="60"/>
      <c r="CW296" s="60"/>
      <c r="CX296" s="60"/>
      <c r="CY296" s="60"/>
      <c r="CZ296" s="60"/>
      <c r="DA296" s="60"/>
      <c r="DB296" s="60"/>
      <c r="DC296" s="60"/>
      <c r="DD296" s="60"/>
      <c r="DE296" s="60"/>
      <c r="DF296" s="60"/>
      <c r="DG296" s="60"/>
      <c r="DH296" s="60"/>
      <c r="DI296" s="60"/>
      <c r="DJ296" s="60"/>
      <c r="DK296" s="60"/>
      <c r="DL296" s="60"/>
      <c r="DM296" s="60"/>
      <c r="DN296" s="60"/>
      <c r="DO296" s="60"/>
      <c r="DP296" s="60"/>
      <c r="GO296" s="78"/>
      <c r="GP296" s="78"/>
      <c r="GQ296" s="78"/>
      <c r="GR296" s="78"/>
      <c r="GS296" s="78"/>
      <c r="GT296" s="78"/>
      <c r="GU296" s="78"/>
      <c r="GV296" s="78"/>
    </row>
    <row r="297" spans="1:204" s="77" customFormat="1" x14ac:dyDescent="0.2">
      <c r="A297" s="74"/>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c r="AU297" s="60"/>
      <c r="AV297" s="60"/>
      <c r="AW297" s="60"/>
      <c r="AX297" s="60"/>
      <c r="AY297" s="60"/>
      <c r="AZ297" s="60"/>
      <c r="BA297" s="60"/>
      <c r="BB297" s="60"/>
      <c r="BC297" s="60"/>
      <c r="BD297" s="60"/>
      <c r="BE297" s="60"/>
      <c r="BF297" s="60"/>
      <c r="BG297" s="60"/>
      <c r="BH297" s="60"/>
      <c r="BI297" s="60"/>
      <c r="BJ297" s="60"/>
      <c r="BK297" s="60"/>
      <c r="BL297" s="60"/>
      <c r="BM297" s="60"/>
      <c r="BN297" s="60"/>
      <c r="BO297" s="60"/>
      <c r="BP297" s="60"/>
      <c r="BQ297" s="60"/>
      <c r="BR297" s="60"/>
      <c r="BS297" s="60"/>
      <c r="BT297" s="60"/>
      <c r="BU297" s="76"/>
      <c r="BV297" s="76"/>
      <c r="BW297" s="76"/>
      <c r="BX297" s="76"/>
      <c r="BY297" s="76"/>
      <c r="BZ297" s="76"/>
      <c r="CA297" s="76"/>
      <c r="CB297" s="76"/>
      <c r="CC297" s="76"/>
      <c r="CD297" s="76"/>
      <c r="CE297" s="76"/>
      <c r="CF297" s="76"/>
      <c r="CG297" s="76"/>
      <c r="CH297" s="76"/>
      <c r="CI297" s="76"/>
      <c r="CJ297" s="76"/>
      <c r="CK297" s="76"/>
      <c r="CL297" s="60"/>
      <c r="CM297" s="60"/>
      <c r="CN297" s="60"/>
      <c r="CO297" s="60"/>
      <c r="CP297" s="60"/>
      <c r="CQ297" s="60"/>
      <c r="CR297" s="60"/>
      <c r="CS297" s="60"/>
      <c r="CT297" s="60"/>
      <c r="CU297" s="60"/>
      <c r="CV297" s="60"/>
      <c r="CW297" s="60"/>
      <c r="CX297" s="60"/>
      <c r="CY297" s="60"/>
      <c r="CZ297" s="60"/>
      <c r="DA297" s="60"/>
      <c r="DB297" s="60"/>
      <c r="DC297" s="60"/>
      <c r="DD297" s="60"/>
      <c r="DE297" s="60"/>
      <c r="DF297" s="60"/>
      <c r="DG297" s="60"/>
      <c r="DH297" s="60"/>
      <c r="DI297" s="60"/>
      <c r="DJ297" s="60"/>
      <c r="DK297" s="60"/>
      <c r="DL297" s="60"/>
      <c r="DM297" s="60"/>
      <c r="DN297" s="60"/>
      <c r="DO297" s="60"/>
      <c r="DP297" s="60"/>
      <c r="GO297" s="78"/>
      <c r="GP297" s="78"/>
      <c r="GQ297" s="78"/>
      <c r="GR297" s="78"/>
      <c r="GS297" s="78"/>
      <c r="GT297" s="78"/>
      <c r="GU297" s="78"/>
      <c r="GV297" s="78"/>
    </row>
    <row r="298" spans="1:204" s="77" customFormat="1" x14ac:dyDescent="0.2">
      <c r="A298" s="74"/>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c r="AU298" s="60"/>
      <c r="AV298" s="60"/>
      <c r="AW298" s="60"/>
      <c r="AX298" s="60"/>
      <c r="AY298" s="60"/>
      <c r="AZ298" s="60"/>
      <c r="BA298" s="60"/>
      <c r="BB298" s="60"/>
      <c r="BC298" s="60"/>
      <c r="BD298" s="60"/>
      <c r="BE298" s="60"/>
      <c r="BF298" s="60"/>
      <c r="BG298" s="60"/>
      <c r="BH298" s="60"/>
      <c r="BI298" s="60"/>
      <c r="BJ298" s="60"/>
      <c r="BK298" s="60"/>
      <c r="BL298" s="60"/>
      <c r="BM298" s="60"/>
      <c r="BN298" s="60"/>
      <c r="BO298" s="60"/>
      <c r="BP298" s="60"/>
      <c r="BQ298" s="60"/>
      <c r="BR298" s="60"/>
      <c r="BS298" s="60"/>
      <c r="BT298" s="60"/>
      <c r="BU298" s="76"/>
      <c r="BV298" s="76"/>
      <c r="BW298" s="76"/>
      <c r="BX298" s="76"/>
      <c r="BY298" s="76"/>
      <c r="BZ298" s="76"/>
      <c r="CA298" s="76"/>
      <c r="CB298" s="76"/>
      <c r="CC298" s="76"/>
      <c r="CD298" s="76"/>
      <c r="CE298" s="76"/>
      <c r="CF298" s="76"/>
      <c r="CG298" s="76"/>
      <c r="CH298" s="76"/>
      <c r="CI298" s="76"/>
      <c r="CJ298" s="76"/>
      <c r="CK298" s="76"/>
      <c r="CL298" s="60"/>
      <c r="CM298" s="60"/>
      <c r="CN298" s="60"/>
      <c r="CO298" s="60"/>
      <c r="CP298" s="60"/>
      <c r="CQ298" s="60"/>
      <c r="CR298" s="60"/>
      <c r="CS298" s="60"/>
      <c r="CT298" s="60"/>
      <c r="CU298" s="60"/>
      <c r="CV298" s="60"/>
      <c r="CW298" s="60"/>
      <c r="CX298" s="60"/>
      <c r="CY298" s="60"/>
      <c r="CZ298" s="60"/>
      <c r="DA298" s="60"/>
      <c r="DB298" s="60"/>
      <c r="DC298" s="60"/>
      <c r="DD298" s="60"/>
      <c r="DE298" s="60"/>
      <c r="DF298" s="60"/>
      <c r="DG298" s="60"/>
      <c r="DH298" s="60"/>
      <c r="DI298" s="60"/>
      <c r="DJ298" s="60"/>
      <c r="DK298" s="60"/>
      <c r="DL298" s="60"/>
      <c r="DM298" s="60"/>
      <c r="DN298" s="60"/>
      <c r="DO298" s="60"/>
      <c r="DP298" s="60"/>
      <c r="GO298" s="78"/>
      <c r="GP298" s="78"/>
      <c r="GQ298" s="78"/>
      <c r="GR298" s="78"/>
      <c r="GS298" s="78"/>
      <c r="GT298" s="78"/>
      <c r="GU298" s="78"/>
      <c r="GV298" s="78"/>
    </row>
    <row r="299" spans="1:204" s="77" customFormat="1" x14ac:dyDescent="0.2">
      <c r="A299" s="74"/>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c r="AU299" s="60"/>
      <c r="AV299" s="60"/>
      <c r="AW299" s="60"/>
      <c r="AX299" s="60"/>
      <c r="AY299" s="60"/>
      <c r="AZ299" s="60"/>
      <c r="BA299" s="60"/>
      <c r="BB299" s="60"/>
      <c r="BC299" s="60"/>
      <c r="BD299" s="60"/>
      <c r="BE299" s="60"/>
      <c r="BF299" s="60"/>
      <c r="BG299" s="60"/>
      <c r="BH299" s="60"/>
      <c r="BI299" s="60"/>
      <c r="BJ299" s="60"/>
      <c r="BK299" s="60"/>
      <c r="BL299" s="60"/>
      <c r="BM299" s="60"/>
      <c r="BN299" s="60"/>
      <c r="BO299" s="60"/>
      <c r="BP299" s="60"/>
      <c r="BQ299" s="60"/>
      <c r="BR299" s="60"/>
      <c r="BS299" s="60"/>
      <c r="BT299" s="60"/>
      <c r="BU299" s="76"/>
      <c r="BV299" s="76"/>
      <c r="BW299" s="76"/>
      <c r="BX299" s="76"/>
      <c r="BY299" s="76"/>
      <c r="BZ299" s="76"/>
      <c r="CA299" s="76"/>
      <c r="CB299" s="76"/>
      <c r="CC299" s="76"/>
      <c r="CD299" s="76"/>
      <c r="CE299" s="76"/>
      <c r="CF299" s="76"/>
      <c r="CG299" s="76"/>
      <c r="CH299" s="76"/>
      <c r="CI299" s="76"/>
      <c r="CJ299" s="76"/>
      <c r="CK299" s="76"/>
      <c r="CL299" s="60"/>
      <c r="CM299" s="60"/>
      <c r="CN299" s="60"/>
      <c r="CO299" s="60"/>
      <c r="CP299" s="60"/>
      <c r="CQ299" s="60"/>
      <c r="CR299" s="60"/>
      <c r="CS299" s="60"/>
      <c r="CT299" s="60"/>
      <c r="CU299" s="60"/>
      <c r="CV299" s="60"/>
      <c r="CW299" s="60"/>
      <c r="CX299" s="60"/>
      <c r="CY299" s="60"/>
      <c r="CZ299" s="60"/>
      <c r="DA299" s="60"/>
      <c r="DB299" s="60"/>
      <c r="DC299" s="60"/>
      <c r="DD299" s="60"/>
      <c r="DE299" s="60"/>
      <c r="DF299" s="60"/>
      <c r="DG299" s="60"/>
      <c r="DH299" s="60"/>
      <c r="DI299" s="60"/>
      <c r="DJ299" s="60"/>
      <c r="DK299" s="60"/>
      <c r="DL299" s="60"/>
      <c r="DM299" s="60"/>
      <c r="DN299" s="60"/>
      <c r="DO299" s="60"/>
      <c r="DP299" s="60"/>
      <c r="GO299" s="78"/>
      <c r="GP299" s="78"/>
      <c r="GQ299" s="78"/>
      <c r="GR299" s="78"/>
      <c r="GS299" s="78"/>
      <c r="GT299" s="78"/>
      <c r="GU299" s="78"/>
      <c r="GV299" s="78"/>
    </row>
    <row r="300" spans="1:204" s="77" customFormat="1" x14ac:dyDescent="0.2">
      <c r="A300" s="74"/>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c r="AS300" s="60"/>
      <c r="AT300" s="60"/>
      <c r="AU300" s="60"/>
      <c r="AV300" s="60"/>
      <c r="AW300" s="60"/>
      <c r="AX300" s="60"/>
      <c r="AY300" s="60"/>
      <c r="AZ300" s="60"/>
      <c r="BA300" s="60"/>
      <c r="BB300" s="60"/>
      <c r="BC300" s="60"/>
      <c r="BD300" s="60"/>
      <c r="BE300" s="60"/>
      <c r="BF300" s="60"/>
      <c r="BG300" s="60"/>
      <c r="BH300" s="60"/>
      <c r="BI300" s="60"/>
      <c r="BJ300" s="60"/>
      <c r="BK300" s="60"/>
      <c r="BL300" s="60"/>
      <c r="BM300" s="60"/>
      <c r="BN300" s="60"/>
      <c r="BO300" s="60"/>
      <c r="BP300" s="60"/>
      <c r="BQ300" s="60"/>
      <c r="BR300" s="60"/>
      <c r="BS300" s="60"/>
      <c r="BT300" s="60"/>
      <c r="BU300" s="76"/>
      <c r="BV300" s="76"/>
      <c r="BW300" s="76"/>
      <c r="BX300" s="76"/>
      <c r="BY300" s="76"/>
      <c r="BZ300" s="76"/>
      <c r="CA300" s="76"/>
      <c r="CB300" s="76"/>
      <c r="CC300" s="76"/>
      <c r="CD300" s="76"/>
      <c r="CE300" s="76"/>
      <c r="CF300" s="76"/>
      <c r="CG300" s="76"/>
      <c r="CH300" s="76"/>
      <c r="CI300" s="76"/>
      <c r="CJ300" s="76"/>
      <c r="CK300" s="76"/>
      <c r="CL300" s="60"/>
      <c r="CM300" s="60"/>
      <c r="CN300" s="60"/>
      <c r="CO300" s="60"/>
      <c r="CP300" s="60"/>
      <c r="CQ300" s="60"/>
      <c r="CR300" s="60"/>
      <c r="CS300" s="60"/>
      <c r="CT300" s="60"/>
      <c r="CU300" s="60"/>
      <c r="CV300" s="60"/>
      <c r="CW300" s="60"/>
      <c r="CX300" s="60"/>
      <c r="CY300" s="60"/>
      <c r="CZ300" s="60"/>
      <c r="DA300" s="60"/>
      <c r="DB300" s="60"/>
      <c r="DC300" s="60"/>
      <c r="DD300" s="60"/>
      <c r="DE300" s="60"/>
      <c r="DF300" s="60"/>
      <c r="DG300" s="60"/>
      <c r="DH300" s="60"/>
      <c r="DI300" s="60"/>
      <c r="DJ300" s="60"/>
      <c r="DK300" s="60"/>
      <c r="DL300" s="60"/>
      <c r="DM300" s="60"/>
      <c r="DN300" s="60"/>
      <c r="DO300" s="60"/>
      <c r="DP300" s="60"/>
      <c r="GO300" s="78"/>
      <c r="GP300" s="78"/>
      <c r="GQ300" s="78"/>
      <c r="GR300" s="78"/>
      <c r="GS300" s="78"/>
      <c r="GT300" s="78"/>
      <c r="GU300" s="78"/>
      <c r="GV300" s="78"/>
    </row>
    <row r="301" spans="1:204" s="77" customFormat="1" x14ac:dyDescent="0.2">
      <c r="A301" s="74"/>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c r="AS301" s="60"/>
      <c r="AT301" s="60"/>
      <c r="AU301" s="60"/>
      <c r="AV301" s="60"/>
      <c r="AW301" s="60"/>
      <c r="AX301" s="60"/>
      <c r="AY301" s="60"/>
      <c r="AZ301" s="60"/>
      <c r="BA301" s="60"/>
      <c r="BB301" s="60"/>
      <c r="BC301" s="60"/>
      <c r="BD301" s="60"/>
      <c r="BE301" s="60"/>
      <c r="BF301" s="60"/>
      <c r="BG301" s="60"/>
      <c r="BH301" s="60"/>
      <c r="BI301" s="60"/>
      <c r="BJ301" s="60"/>
      <c r="BK301" s="60"/>
      <c r="BL301" s="60"/>
      <c r="BM301" s="60"/>
      <c r="BN301" s="60"/>
      <c r="BO301" s="60"/>
      <c r="BP301" s="60"/>
      <c r="BQ301" s="60"/>
      <c r="BR301" s="60"/>
      <c r="BS301" s="60"/>
      <c r="BT301" s="60"/>
      <c r="BU301" s="76"/>
      <c r="BV301" s="76"/>
      <c r="BW301" s="76"/>
      <c r="BX301" s="76"/>
      <c r="BY301" s="76"/>
      <c r="BZ301" s="76"/>
      <c r="CA301" s="76"/>
      <c r="CB301" s="76"/>
      <c r="CC301" s="76"/>
      <c r="CD301" s="76"/>
      <c r="CE301" s="76"/>
      <c r="CF301" s="76"/>
      <c r="CG301" s="76"/>
      <c r="CH301" s="76"/>
      <c r="CI301" s="76"/>
      <c r="CJ301" s="76"/>
      <c r="CK301" s="76"/>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c r="GO301" s="78"/>
      <c r="GP301" s="78"/>
      <c r="GQ301" s="78"/>
      <c r="GR301" s="78"/>
      <c r="GS301" s="78"/>
      <c r="GT301" s="78"/>
      <c r="GU301" s="78"/>
      <c r="GV301" s="78"/>
    </row>
    <row r="302" spans="1:204" s="77" customFormat="1" x14ac:dyDescent="0.2">
      <c r="A302" s="74"/>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c r="AU302" s="60"/>
      <c r="AV302" s="60"/>
      <c r="AW302" s="60"/>
      <c r="AX302" s="60"/>
      <c r="AY302" s="60"/>
      <c r="AZ302" s="60"/>
      <c r="BA302" s="60"/>
      <c r="BB302" s="60"/>
      <c r="BC302" s="60"/>
      <c r="BD302" s="60"/>
      <c r="BE302" s="60"/>
      <c r="BF302" s="60"/>
      <c r="BG302" s="60"/>
      <c r="BH302" s="60"/>
      <c r="BI302" s="60"/>
      <c r="BJ302" s="60"/>
      <c r="BK302" s="60"/>
      <c r="BL302" s="60"/>
      <c r="BM302" s="60"/>
      <c r="BN302" s="60"/>
      <c r="BO302" s="60"/>
      <c r="BP302" s="60"/>
      <c r="BQ302" s="60"/>
      <c r="BR302" s="60"/>
      <c r="BS302" s="60"/>
      <c r="BT302" s="60"/>
      <c r="BU302" s="76"/>
      <c r="BV302" s="76"/>
      <c r="BW302" s="76"/>
      <c r="BX302" s="76"/>
      <c r="BY302" s="76"/>
      <c r="BZ302" s="76"/>
      <c r="CA302" s="76"/>
      <c r="CB302" s="76"/>
      <c r="CC302" s="76"/>
      <c r="CD302" s="76"/>
      <c r="CE302" s="76"/>
      <c r="CF302" s="76"/>
      <c r="CG302" s="76"/>
      <c r="CH302" s="76"/>
      <c r="CI302" s="76"/>
      <c r="CJ302" s="76"/>
      <c r="CK302" s="76"/>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c r="GO302" s="78"/>
      <c r="GP302" s="78"/>
      <c r="GQ302" s="78"/>
      <c r="GR302" s="78"/>
      <c r="GS302" s="78"/>
      <c r="GT302" s="78"/>
      <c r="GU302" s="78"/>
      <c r="GV302" s="78"/>
    </row>
    <row r="303" spans="1:204" s="77" customFormat="1" x14ac:dyDescent="0.2">
      <c r="A303" s="74"/>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c r="AU303" s="60"/>
      <c r="AV303" s="60"/>
      <c r="AW303" s="60"/>
      <c r="AX303" s="60"/>
      <c r="AY303" s="60"/>
      <c r="AZ303" s="60"/>
      <c r="BA303" s="60"/>
      <c r="BB303" s="60"/>
      <c r="BC303" s="60"/>
      <c r="BD303" s="60"/>
      <c r="BE303" s="60"/>
      <c r="BF303" s="60"/>
      <c r="BG303" s="60"/>
      <c r="BH303" s="60"/>
      <c r="BI303" s="60"/>
      <c r="BJ303" s="60"/>
      <c r="BK303" s="60"/>
      <c r="BL303" s="60"/>
      <c r="BM303" s="60"/>
      <c r="BN303" s="60"/>
      <c r="BO303" s="60"/>
      <c r="BP303" s="60"/>
      <c r="BQ303" s="60"/>
      <c r="BR303" s="60"/>
      <c r="BS303" s="60"/>
      <c r="BT303" s="60"/>
      <c r="BU303" s="76"/>
      <c r="BV303" s="76"/>
      <c r="BW303" s="76"/>
      <c r="BX303" s="76"/>
      <c r="BY303" s="76"/>
      <c r="BZ303" s="76"/>
      <c r="CA303" s="76"/>
      <c r="CB303" s="76"/>
      <c r="CC303" s="76"/>
      <c r="CD303" s="76"/>
      <c r="CE303" s="76"/>
      <c r="CF303" s="76"/>
      <c r="CG303" s="76"/>
      <c r="CH303" s="76"/>
      <c r="CI303" s="76"/>
      <c r="CJ303" s="76"/>
      <c r="CK303" s="76"/>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c r="GO303" s="78"/>
      <c r="GP303" s="78"/>
      <c r="GQ303" s="78"/>
      <c r="GR303" s="78"/>
      <c r="GS303" s="78"/>
      <c r="GT303" s="78"/>
      <c r="GU303" s="78"/>
      <c r="GV303" s="78"/>
    </row>
    <row r="304" spans="1:204" s="77" customFormat="1" x14ac:dyDescent="0.2">
      <c r="A304" s="74"/>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c r="AU304" s="60"/>
      <c r="AV304" s="60"/>
      <c r="AW304" s="60"/>
      <c r="AX304" s="60"/>
      <c r="AY304" s="60"/>
      <c r="AZ304" s="60"/>
      <c r="BA304" s="60"/>
      <c r="BB304" s="60"/>
      <c r="BC304" s="60"/>
      <c r="BD304" s="60"/>
      <c r="BE304" s="60"/>
      <c r="BF304" s="60"/>
      <c r="BG304" s="60"/>
      <c r="BH304" s="60"/>
      <c r="BI304" s="60"/>
      <c r="BJ304" s="60"/>
      <c r="BK304" s="60"/>
      <c r="BL304" s="60"/>
      <c r="BM304" s="60"/>
      <c r="BN304" s="60"/>
      <c r="BO304" s="60"/>
      <c r="BP304" s="60"/>
      <c r="BQ304" s="60"/>
      <c r="BR304" s="60"/>
      <c r="BS304" s="60"/>
      <c r="BT304" s="60"/>
      <c r="BU304" s="76"/>
      <c r="BV304" s="76"/>
      <c r="BW304" s="76"/>
      <c r="BX304" s="76"/>
      <c r="BY304" s="76"/>
      <c r="BZ304" s="76"/>
      <c r="CA304" s="76"/>
      <c r="CB304" s="76"/>
      <c r="CC304" s="76"/>
      <c r="CD304" s="76"/>
      <c r="CE304" s="76"/>
      <c r="CF304" s="76"/>
      <c r="CG304" s="76"/>
      <c r="CH304" s="76"/>
      <c r="CI304" s="76"/>
      <c r="CJ304" s="76"/>
      <c r="CK304" s="76"/>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c r="GO304" s="78"/>
      <c r="GP304" s="78"/>
      <c r="GQ304" s="78"/>
      <c r="GR304" s="78"/>
      <c r="GS304" s="78"/>
      <c r="GT304" s="78"/>
      <c r="GU304" s="78"/>
      <c r="GV304" s="78"/>
    </row>
    <row r="305" spans="1:204" s="77" customFormat="1" x14ac:dyDescent="0.2">
      <c r="A305" s="74"/>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c r="AU305" s="60"/>
      <c r="AV305" s="60"/>
      <c r="AW305" s="60"/>
      <c r="AX305" s="60"/>
      <c r="AY305" s="60"/>
      <c r="AZ305" s="60"/>
      <c r="BA305" s="60"/>
      <c r="BB305" s="60"/>
      <c r="BC305" s="60"/>
      <c r="BD305" s="60"/>
      <c r="BE305" s="60"/>
      <c r="BF305" s="60"/>
      <c r="BG305" s="60"/>
      <c r="BH305" s="60"/>
      <c r="BI305" s="60"/>
      <c r="BJ305" s="60"/>
      <c r="BK305" s="60"/>
      <c r="BL305" s="60"/>
      <c r="BM305" s="60"/>
      <c r="BN305" s="60"/>
      <c r="BO305" s="60"/>
      <c r="BP305" s="60"/>
      <c r="BQ305" s="60"/>
      <c r="BR305" s="60"/>
      <c r="BS305" s="60"/>
      <c r="BT305" s="60"/>
      <c r="BU305" s="76"/>
      <c r="BV305" s="76"/>
      <c r="BW305" s="76"/>
      <c r="BX305" s="76"/>
      <c r="BY305" s="76"/>
      <c r="BZ305" s="76"/>
      <c r="CA305" s="76"/>
      <c r="CB305" s="76"/>
      <c r="CC305" s="76"/>
      <c r="CD305" s="76"/>
      <c r="CE305" s="76"/>
      <c r="CF305" s="76"/>
      <c r="CG305" s="76"/>
      <c r="CH305" s="76"/>
      <c r="CI305" s="76"/>
      <c r="CJ305" s="76"/>
      <c r="CK305" s="76"/>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c r="GO305" s="78"/>
      <c r="GP305" s="78"/>
      <c r="GQ305" s="78"/>
      <c r="GR305" s="78"/>
      <c r="GS305" s="78"/>
      <c r="GT305" s="78"/>
      <c r="GU305" s="78"/>
      <c r="GV305" s="78"/>
    </row>
    <row r="306" spans="1:204" s="77" customFormat="1" x14ac:dyDescent="0.2">
      <c r="A306" s="74"/>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c r="AU306" s="60"/>
      <c r="AV306" s="60"/>
      <c r="AW306" s="60"/>
      <c r="AX306" s="60"/>
      <c r="AY306" s="60"/>
      <c r="AZ306" s="60"/>
      <c r="BA306" s="60"/>
      <c r="BB306" s="60"/>
      <c r="BC306" s="60"/>
      <c r="BD306" s="60"/>
      <c r="BE306" s="60"/>
      <c r="BF306" s="60"/>
      <c r="BG306" s="60"/>
      <c r="BH306" s="60"/>
      <c r="BI306" s="60"/>
      <c r="BJ306" s="60"/>
      <c r="BK306" s="60"/>
      <c r="BL306" s="60"/>
      <c r="BM306" s="60"/>
      <c r="BN306" s="60"/>
      <c r="BO306" s="60"/>
      <c r="BP306" s="60"/>
      <c r="BQ306" s="60"/>
      <c r="BR306" s="60"/>
      <c r="BS306" s="60"/>
      <c r="BT306" s="60"/>
      <c r="BU306" s="76"/>
      <c r="BV306" s="76"/>
      <c r="BW306" s="76"/>
      <c r="BX306" s="76"/>
      <c r="BY306" s="76"/>
      <c r="BZ306" s="76"/>
      <c r="CA306" s="76"/>
      <c r="CB306" s="76"/>
      <c r="CC306" s="76"/>
      <c r="CD306" s="76"/>
      <c r="CE306" s="76"/>
      <c r="CF306" s="76"/>
      <c r="CG306" s="76"/>
      <c r="CH306" s="76"/>
      <c r="CI306" s="76"/>
      <c r="CJ306" s="76"/>
      <c r="CK306" s="76"/>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c r="GO306" s="78"/>
      <c r="GP306" s="78"/>
      <c r="GQ306" s="78"/>
      <c r="GR306" s="78"/>
      <c r="GS306" s="78"/>
      <c r="GT306" s="78"/>
      <c r="GU306" s="78"/>
      <c r="GV306" s="78"/>
    </row>
    <row r="307" spans="1:204" s="77" customFormat="1" x14ac:dyDescent="0.2">
      <c r="A307" s="74"/>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c r="AU307" s="60"/>
      <c r="AV307" s="60"/>
      <c r="AW307" s="60"/>
      <c r="AX307" s="60"/>
      <c r="AY307" s="60"/>
      <c r="AZ307" s="60"/>
      <c r="BA307" s="60"/>
      <c r="BB307" s="60"/>
      <c r="BC307" s="60"/>
      <c r="BD307" s="60"/>
      <c r="BE307" s="60"/>
      <c r="BF307" s="60"/>
      <c r="BG307" s="60"/>
      <c r="BH307" s="60"/>
      <c r="BI307" s="60"/>
      <c r="BJ307" s="60"/>
      <c r="BK307" s="60"/>
      <c r="BL307" s="60"/>
      <c r="BM307" s="60"/>
      <c r="BN307" s="60"/>
      <c r="BO307" s="60"/>
      <c r="BP307" s="60"/>
      <c r="BQ307" s="60"/>
      <c r="BR307" s="60"/>
      <c r="BS307" s="60"/>
      <c r="BT307" s="60"/>
      <c r="BU307" s="76"/>
      <c r="BV307" s="76"/>
      <c r="BW307" s="76"/>
      <c r="BX307" s="76"/>
      <c r="BY307" s="76"/>
      <c r="BZ307" s="76"/>
      <c r="CA307" s="76"/>
      <c r="CB307" s="76"/>
      <c r="CC307" s="76"/>
      <c r="CD307" s="76"/>
      <c r="CE307" s="76"/>
      <c r="CF307" s="76"/>
      <c r="CG307" s="76"/>
      <c r="CH307" s="76"/>
      <c r="CI307" s="76"/>
      <c r="CJ307" s="76"/>
      <c r="CK307" s="76"/>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c r="GO307" s="78"/>
      <c r="GP307" s="78"/>
      <c r="GQ307" s="78"/>
      <c r="GR307" s="78"/>
      <c r="GS307" s="78"/>
      <c r="GT307" s="78"/>
      <c r="GU307" s="78"/>
      <c r="GV307" s="78"/>
    </row>
    <row r="308" spans="1:204" s="77" customFormat="1" x14ac:dyDescent="0.2">
      <c r="A308" s="74"/>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c r="AU308" s="60"/>
      <c r="AV308" s="60"/>
      <c r="AW308" s="60"/>
      <c r="AX308" s="60"/>
      <c r="AY308" s="60"/>
      <c r="AZ308" s="60"/>
      <c r="BA308" s="60"/>
      <c r="BB308" s="60"/>
      <c r="BC308" s="60"/>
      <c r="BD308" s="60"/>
      <c r="BE308" s="60"/>
      <c r="BF308" s="60"/>
      <c r="BG308" s="60"/>
      <c r="BH308" s="60"/>
      <c r="BI308" s="60"/>
      <c r="BJ308" s="60"/>
      <c r="BK308" s="60"/>
      <c r="BL308" s="60"/>
      <c r="BM308" s="60"/>
      <c r="BN308" s="60"/>
      <c r="BO308" s="60"/>
      <c r="BP308" s="60"/>
      <c r="BQ308" s="60"/>
      <c r="BR308" s="60"/>
      <c r="BS308" s="60"/>
      <c r="BT308" s="60"/>
      <c r="BU308" s="76"/>
      <c r="BV308" s="76"/>
      <c r="BW308" s="76"/>
      <c r="BX308" s="76"/>
      <c r="BY308" s="76"/>
      <c r="BZ308" s="76"/>
      <c r="CA308" s="76"/>
      <c r="CB308" s="76"/>
      <c r="CC308" s="76"/>
      <c r="CD308" s="76"/>
      <c r="CE308" s="76"/>
      <c r="CF308" s="76"/>
      <c r="CG308" s="76"/>
      <c r="CH308" s="76"/>
      <c r="CI308" s="76"/>
      <c r="CJ308" s="76"/>
      <c r="CK308" s="76"/>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c r="GO308" s="78"/>
      <c r="GP308" s="78"/>
      <c r="GQ308" s="78"/>
      <c r="GR308" s="78"/>
      <c r="GS308" s="78"/>
      <c r="GT308" s="78"/>
      <c r="GU308" s="78"/>
      <c r="GV308" s="78"/>
    </row>
    <row r="309" spans="1:204" s="77" customFormat="1" x14ac:dyDescent="0.2">
      <c r="A309" s="74"/>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c r="AU309" s="60"/>
      <c r="AV309" s="60"/>
      <c r="AW309" s="60"/>
      <c r="AX309" s="60"/>
      <c r="AY309" s="60"/>
      <c r="AZ309" s="60"/>
      <c r="BA309" s="60"/>
      <c r="BB309" s="60"/>
      <c r="BC309" s="60"/>
      <c r="BD309" s="60"/>
      <c r="BE309" s="60"/>
      <c r="BF309" s="60"/>
      <c r="BG309" s="60"/>
      <c r="BH309" s="60"/>
      <c r="BI309" s="60"/>
      <c r="BJ309" s="60"/>
      <c r="BK309" s="60"/>
      <c r="BL309" s="60"/>
      <c r="BM309" s="60"/>
      <c r="BN309" s="60"/>
      <c r="BO309" s="60"/>
      <c r="BP309" s="60"/>
      <c r="BQ309" s="60"/>
      <c r="BR309" s="60"/>
      <c r="BS309" s="60"/>
      <c r="BT309" s="60"/>
      <c r="BU309" s="76"/>
      <c r="BV309" s="76"/>
      <c r="BW309" s="76"/>
      <c r="BX309" s="76"/>
      <c r="BY309" s="76"/>
      <c r="BZ309" s="76"/>
      <c r="CA309" s="76"/>
      <c r="CB309" s="76"/>
      <c r="CC309" s="76"/>
      <c r="CD309" s="76"/>
      <c r="CE309" s="76"/>
      <c r="CF309" s="76"/>
      <c r="CG309" s="76"/>
      <c r="CH309" s="76"/>
      <c r="CI309" s="76"/>
      <c r="CJ309" s="76"/>
      <c r="CK309" s="76"/>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c r="GO309" s="78"/>
      <c r="GP309" s="78"/>
      <c r="GQ309" s="78"/>
      <c r="GR309" s="78"/>
      <c r="GS309" s="78"/>
      <c r="GT309" s="78"/>
      <c r="GU309" s="78"/>
      <c r="GV309" s="78"/>
    </row>
    <row r="310" spans="1:204" s="77" customFormat="1" x14ac:dyDescent="0.2">
      <c r="A310" s="74"/>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c r="AU310" s="60"/>
      <c r="AV310" s="60"/>
      <c r="AW310" s="60"/>
      <c r="AX310" s="60"/>
      <c r="AY310" s="60"/>
      <c r="AZ310" s="60"/>
      <c r="BA310" s="60"/>
      <c r="BB310" s="60"/>
      <c r="BC310" s="60"/>
      <c r="BD310" s="60"/>
      <c r="BE310" s="60"/>
      <c r="BF310" s="60"/>
      <c r="BG310" s="60"/>
      <c r="BH310" s="60"/>
      <c r="BI310" s="60"/>
      <c r="BJ310" s="60"/>
      <c r="BK310" s="60"/>
      <c r="BL310" s="60"/>
      <c r="BM310" s="60"/>
      <c r="BN310" s="60"/>
      <c r="BO310" s="60"/>
      <c r="BP310" s="60"/>
      <c r="BQ310" s="60"/>
      <c r="BR310" s="60"/>
      <c r="BS310" s="60"/>
      <c r="BT310" s="60"/>
      <c r="BU310" s="76"/>
      <c r="BV310" s="76"/>
      <c r="BW310" s="76"/>
      <c r="BX310" s="76"/>
      <c r="BY310" s="76"/>
      <c r="BZ310" s="76"/>
      <c r="CA310" s="76"/>
      <c r="CB310" s="76"/>
      <c r="CC310" s="76"/>
      <c r="CD310" s="76"/>
      <c r="CE310" s="76"/>
      <c r="CF310" s="76"/>
      <c r="CG310" s="76"/>
      <c r="CH310" s="76"/>
      <c r="CI310" s="76"/>
      <c r="CJ310" s="76"/>
      <c r="CK310" s="76"/>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c r="GO310" s="78"/>
      <c r="GP310" s="78"/>
      <c r="GQ310" s="78"/>
      <c r="GR310" s="78"/>
      <c r="GS310" s="78"/>
      <c r="GT310" s="78"/>
      <c r="GU310" s="78"/>
      <c r="GV310" s="78"/>
    </row>
    <row r="311" spans="1:204" s="77" customFormat="1" x14ac:dyDescent="0.2">
      <c r="A311" s="74"/>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c r="AU311" s="60"/>
      <c r="AV311" s="60"/>
      <c r="AW311" s="60"/>
      <c r="AX311" s="60"/>
      <c r="AY311" s="60"/>
      <c r="AZ311" s="60"/>
      <c r="BA311" s="60"/>
      <c r="BB311" s="60"/>
      <c r="BC311" s="60"/>
      <c r="BD311" s="60"/>
      <c r="BE311" s="60"/>
      <c r="BF311" s="60"/>
      <c r="BG311" s="60"/>
      <c r="BH311" s="60"/>
      <c r="BI311" s="60"/>
      <c r="BJ311" s="60"/>
      <c r="BK311" s="60"/>
      <c r="BL311" s="60"/>
      <c r="BM311" s="60"/>
      <c r="BN311" s="60"/>
      <c r="BO311" s="60"/>
      <c r="BP311" s="60"/>
      <c r="BQ311" s="60"/>
      <c r="BR311" s="60"/>
      <c r="BS311" s="60"/>
      <c r="BT311" s="60"/>
      <c r="BU311" s="76"/>
      <c r="BV311" s="76"/>
      <c r="BW311" s="76"/>
      <c r="BX311" s="76"/>
      <c r="BY311" s="76"/>
      <c r="BZ311" s="76"/>
      <c r="CA311" s="76"/>
      <c r="CB311" s="76"/>
      <c r="CC311" s="76"/>
      <c r="CD311" s="76"/>
      <c r="CE311" s="76"/>
      <c r="CF311" s="76"/>
      <c r="CG311" s="76"/>
      <c r="CH311" s="76"/>
      <c r="CI311" s="76"/>
      <c r="CJ311" s="76"/>
      <c r="CK311" s="76"/>
      <c r="CL311" s="60"/>
      <c r="CM311" s="60"/>
      <c r="CN311" s="60"/>
      <c r="CO311" s="60"/>
      <c r="CP311" s="60"/>
      <c r="CQ311" s="60"/>
      <c r="CR311" s="60"/>
      <c r="CS311" s="60"/>
      <c r="CT311" s="60"/>
      <c r="CU311" s="60"/>
      <c r="CV311" s="60"/>
      <c r="CW311" s="60"/>
      <c r="CX311" s="60"/>
      <c r="CY311" s="60"/>
      <c r="CZ311" s="60"/>
      <c r="DA311" s="60"/>
      <c r="DB311" s="60"/>
      <c r="DC311" s="60"/>
      <c r="DD311" s="60"/>
      <c r="DE311" s="60"/>
      <c r="DF311" s="60"/>
      <c r="DG311" s="60"/>
      <c r="DH311" s="60"/>
      <c r="DI311" s="60"/>
      <c r="DJ311" s="60"/>
      <c r="DK311" s="60"/>
      <c r="DL311" s="60"/>
      <c r="DM311" s="60"/>
      <c r="DN311" s="60"/>
      <c r="DO311" s="60"/>
      <c r="DP311" s="60"/>
      <c r="GO311" s="78"/>
      <c r="GP311" s="78"/>
      <c r="GQ311" s="78"/>
      <c r="GR311" s="78"/>
      <c r="GS311" s="78"/>
      <c r="GT311" s="78"/>
      <c r="GU311" s="78"/>
      <c r="GV311" s="78"/>
    </row>
    <row r="312" spans="1:204" s="77" customFormat="1" x14ac:dyDescent="0.2">
      <c r="A312" s="74"/>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60"/>
      <c r="AU312" s="60"/>
      <c r="AV312" s="60"/>
      <c r="AW312" s="60"/>
      <c r="AX312" s="60"/>
      <c r="AY312" s="60"/>
      <c r="AZ312" s="60"/>
      <c r="BA312" s="60"/>
      <c r="BB312" s="60"/>
      <c r="BC312" s="60"/>
      <c r="BD312" s="60"/>
      <c r="BE312" s="60"/>
      <c r="BF312" s="60"/>
      <c r="BG312" s="60"/>
      <c r="BH312" s="60"/>
      <c r="BI312" s="60"/>
      <c r="BJ312" s="60"/>
      <c r="BK312" s="60"/>
      <c r="BL312" s="60"/>
      <c r="BM312" s="60"/>
      <c r="BN312" s="60"/>
      <c r="BO312" s="60"/>
      <c r="BP312" s="60"/>
      <c r="BQ312" s="60"/>
      <c r="BR312" s="60"/>
      <c r="BS312" s="60"/>
      <c r="BT312" s="60"/>
      <c r="BU312" s="76"/>
      <c r="BV312" s="76"/>
      <c r="BW312" s="76"/>
      <c r="BX312" s="76"/>
      <c r="BY312" s="76"/>
      <c r="BZ312" s="76"/>
      <c r="CA312" s="76"/>
      <c r="CB312" s="76"/>
      <c r="CC312" s="76"/>
      <c r="CD312" s="76"/>
      <c r="CE312" s="76"/>
      <c r="CF312" s="76"/>
      <c r="CG312" s="76"/>
      <c r="CH312" s="76"/>
      <c r="CI312" s="76"/>
      <c r="CJ312" s="76"/>
      <c r="CK312" s="76"/>
      <c r="CL312" s="60"/>
      <c r="CM312" s="60"/>
      <c r="CN312" s="60"/>
      <c r="CO312" s="60"/>
      <c r="CP312" s="60"/>
      <c r="CQ312" s="60"/>
      <c r="CR312" s="60"/>
      <c r="CS312" s="60"/>
      <c r="CT312" s="60"/>
      <c r="CU312" s="60"/>
      <c r="CV312" s="60"/>
      <c r="CW312" s="60"/>
      <c r="CX312" s="60"/>
      <c r="CY312" s="60"/>
      <c r="CZ312" s="60"/>
      <c r="DA312" s="60"/>
      <c r="DB312" s="60"/>
      <c r="DC312" s="60"/>
      <c r="DD312" s="60"/>
      <c r="DE312" s="60"/>
      <c r="DF312" s="60"/>
      <c r="DG312" s="60"/>
      <c r="DH312" s="60"/>
      <c r="DI312" s="60"/>
      <c r="DJ312" s="60"/>
      <c r="DK312" s="60"/>
      <c r="DL312" s="60"/>
      <c r="DM312" s="60"/>
      <c r="DN312" s="60"/>
      <c r="DO312" s="60"/>
      <c r="DP312" s="60"/>
      <c r="GO312" s="78"/>
      <c r="GP312" s="78"/>
      <c r="GQ312" s="78"/>
      <c r="GR312" s="78"/>
      <c r="GS312" s="78"/>
      <c r="GT312" s="78"/>
      <c r="GU312" s="78"/>
      <c r="GV312" s="78"/>
    </row>
    <row r="313" spans="1:204" s="77" customFormat="1" x14ac:dyDescent="0.2">
      <c r="A313" s="74"/>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c r="AU313" s="60"/>
      <c r="AV313" s="60"/>
      <c r="AW313" s="60"/>
      <c r="AX313" s="60"/>
      <c r="AY313" s="60"/>
      <c r="AZ313" s="60"/>
      <c r="BA313" s="60"/>
      <c r="BB313" s="60"/>
      <c r="BC313" s="60"/>
      <c r="BD313" s="60"/>
      <c r="BE313" s="60"/>
      <c r="BF313" s="60"/>
      <c r="BG313" s="60"/>
      <c r="BH313" s="60"/>
      <c r="BI313" s="60"/>
      <c r="BJ313" s="60"/>
      <c r="BK313" s="60"/>
      <c r="BL313" s="60"/>
      <c r="BM313" s="60"/>
      <c r="BN313" s="60"/>
      <c r="BO313" s="60"/>
      <c r="BP313" s="60"/>
      <c r="BQ313" s="60"/>
      <c r="BR313" s="60"/>
      <c r="BS313" s="60"/>
      <c r="BT313" s="60"/>
      <c r="BU313" s="76"/>
      <c r="BV313" s="76"/>
      <c r="BW313" s="76"/>
      <c r="BX313" s="76"/>
      <c r="BY313" s="76"/>
      <c r="BZ313" s="76"/>
      <c r="CA313" s="76"/>
      <c r="CB313" s="76"/>
      <c r="CC313" s="76"/>
      <c r="CD313" s="76"/>
      <c r="CE313" s="76"/>
      <c r="CF313" s="76"/>
      <c r="CG313" s="76"/>
      <c r="CH313" s="76"/>
      <c r="CI313" s="76"/>
      <c r="CJ313" s="76"/>
      <c r="CK313" s="76"/>
      <c r="CL313" s="60"/>
      <c r="CM313" s="60"/>
      <c r="CN313" s="60"/>
      <c r="CO313" s="60"/>
      <c r="CP313" s="60"/>
      <c r="CQ313" s="60"/>
      <c r="CR313" s="60"/>
      <c r="CS313" s="60"/>
      <c r="CT313" s="60"/>
      <c r="CU313" s="60"/>
      <c r="CV313" s="60"/>
      <c r="CW313" s="60"/>
      <c r="CX313" s="60"/>
      <c r="CY313" s="60"/>
      <c r="CZ313" s="60"/>
      <c r="DA313" s="60"/>
      <c r="DB313" s="60"/>
      <c r="DC313" s="60"/>
      <c r="DD313" s="60"/>
      <c r="DE313" s="60"/>
      <c r="DF313" s="60"/>
      <c r="DG313" s="60"/>
      <c r="DH313" s="60"/>
      <c r="DI313" s="60"/>
      <c r="DJ313" s="60"/>
      <c r="DK313" s="60"/>
      <c r="DL313" s="60"/>
      <c r="DM313" s="60"/>
      <c r="DN313" s="60"/>
      <c r="DO313" s="60"/>
      <c r="DP313" s="60"/>
      <c r="GO313" s="78"/>
      <c r="GP313" s="78"/>
      <c r="GQ313" s="78"/>
      <c r="GR313" s="78"/>
      <c r="GS313" s="78"/>
      <c r="GT313" s="78"/>
      <c r="GU313" s="78"/>
      <c r="GV313" s="78"/>
    </row>
    <row r="314" spans="1:204" s="77" customFormat="1" x14ac:dyDescent="0.2">
      <c r="A314" s="74"/>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c r="AU314" s="60"/>
      <c r="AV314" s="60"/>
      <c r="AW314" s="60"/>
      <c r="AX314" s="60"/>
      <c r="AY314" s="60"/>
      <c r="AZ314" s="60"/>
      <c r="BA314" s="60"/>
      <c r="BB314" s="60"/>
      <c r="BC314" s="60"/>
      <c r="BD314" s="60"/>
      <c r="BE314" s="60"/>
      <c r="BF314" s="60"/>
      <c r="BG314" s="60"/>
      <c r="BH314" s="60"/>
      <c r="BI314" s="60"/>
      <c r="BJ314" s="60"/>
      <c r="BK314" s="60"/>
      <c r="BL314" s="60"/>
      <c r="BM314" s="60"/>
      <c r="BN314" s="60"/>
      <c r="BO314" s="60"/>
      <c r="BP314" s="60"/>
      <c r="BQ314" s="60"/>
      <c r="BR314" s="60"/>
      <c r="BS314" s="60"/>
      <c r="BT314" s="60"/>
      <c r="BU314" s="76"/>
      <c r="BV314" s="76"/>
      <c r="BW314" s="76"/>
      <c r="BX314" s="76"/>
      <c r="BY314" s="76"/>
      <c r="BZ314" s="76"/>
      <c r="CA314" s="76"/>
      <c r="CB314" s="76"/>
      <c r="CC314" s="76"/>
      <c r="CD314" s="76"/>
      <c r="CE314" s="76"/>
      <c r="CF314" s="76"/>
      <c r="CG314" s="76"/>
      <c r="CH314" s="76"/>
      <c r="CI314" s="76"/>
      <c r="CJ314" s="76"/>
      <c r="CK314" s="76"/>
      <c r="CL314" s="60"/>
      <c r="CM314" s="60"/>
      <c r="CN314" s="60"/>
      <c r="CO314" s="60"/>
      <c r="CP314" s="60"/>
      <c r="CQ314" s="60"/>
      <c r="CR314" s="60"/>
      <c r="CS314" s="60"/>
      <c r="CT314" s="60"/>
      <c r="CU314" s="60"/>
      <c r="CV314" s="60"/>
      <c r="CW314" s="60"/>
      <c r="CX314" s="60"/>
      <c r="CY314" s="60"/>
      <c r="CZ314" s="60"/>
      <c r="DA314" s="60"/>
      <c r="DB314" s="60"/>
      <c r="DC314" s="60"/>
      <c r="DD314" s="60"/>
      <c r="DE314" s="60"/>
      <c r="DF314" s="60"/>
      <c r="DG314" s="60"/>
      <c r="DH314" s="60"/>
      <c r="DI314" s="60"/>
      <c r="DJ314" s="60"/>
      <c r="DK314" s="60"/>
      <c r="DL314" s="60"/>
      <c r="DM314" s="60"/>
      <c r="DN314" s="60"/>
      <c r="DO314" s="60"/>
      <c r="DP314" s="60"/>
      <c r="GO314" s="78"/>
      <c r="GP314" s="78"/>
      <c r="GQ314" s="78"/>
      <c r="GR314" s="78"/>
      <c r="GS314" s="78"/>
      <c r="GT314" s="78"/>
      <c r="GU314" s="78"/>
      <c r="GV314" s="78"/>
    </row>
    <row r="315" spans="1:204" s="77" customFormat="1" x14ac:dyDescent="0.2">
      <c r="A315" s="74"/>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c r="AR315" s="60"/>
      <c r="AS315" s="60"/>
      <c r="AT315" s="60"/>
      <c r="AU315" s="60"/>
      <c r="AV315" s="60"/>
      <c r="AW315" s="60"/>
      <c r="AX315" s="60"/>
      <c r="AY315" s="60"/>
      <c r="AZ315" s="60"/>
      <c r="BA315" s="60"/>
      <c r="BB315" s="60"/>
      <c r="BC315" s="60"/>
      <c r="BD315" s="60"/>
      <c r="BE315" s="60"/>
      <c r="BF315" s="60"/>
      <c r="BG315" s="60"/>
      <c r="BH315" s="60"/>
      <c r="BI315" s="60"/>
      <c r="BJ315" s="60"/>
      <c r="BK315" s="60"/>
      <c r="BL315" s="60"/>
      <c r="BM315" s="60"/>
      <c r="BN315" s="60"/>
      <c r="BO315" s="60"/>
      <c r="BP315" s="60"/>
      <c r="BQ315" s="60"/>
      <c r="BR315" s="60"/>
      <c r="BS315" s="60"/>
      <c r="BT315" s="60"/>
      <c r="BU315" s="76"/>
      <c r="BV315" s="76"/>
      <c r="BW315" s="76"/>
      <c r="BX315" s="76"/>
      <c r="BY315" s="76"/>
      <c r="BZ315" s="76"/>
      <c r="CA315" s="76"/>
      <c r="CB315" s="76"/>
      <c r="CC315" s="76"/>
      <c r="CD315" s="76"/>
      <c r="CE315" s="76"/>
      <c r="CF315" s="76"/>
      <c r="CG315" s="76"/>
      <c r="CH315" s="76"/>
      <c r="CI315" s="76"/>
      <c r="CJ315" s="76"/>
      <c r="CK315" s="76"/>
      <c r="CL315" s="60"/>
      <c r="CM315" s="60"/>
      <c r="CN315" s="60"/>
      <c r="CO315" s="60"/>
      <c r="CP315" s="60"/>
      <c r="CQ315" s="60"/>
      <c r="CR315" s="60"/>
      <c r="CS315" s="60"/>
      <c r="CT315" s="60"/>
      <c r="CU315" s="60"/>
      <c r="CV315" s="60"/>
      <c r="CW315" s="60"/>
      <c r="CX315" s="60"/>
      <c r="CY315" s="60"/>
      <c r="CZ315" s="60"/>
      <c r="DA315" s="60"/>
      <c r="DB315" s="60"/>
      <c r="DC315" s="60"/>
      <c r="DD315" s="60"/>
      <c r="DE315" s="60"/>
      <c r="DF315" s="60"/>
      <c r="DG315" s="60"/>
      <c r="DH315" s="60"/>
      <c r="DI315" s="60"/>
      <c r="DJ315" s="60"/>
      <c r="DK315" s="60"/>
      <c r="DL315" s="60"/>
      <c r="DM315" s="60"/>
      <c r="DN315" s="60"/>
      <c r="DO315" s="60"/>
      <c r="DP315" s="60"/>
      <c r="GO315" s="78"/>
      <c r="GP315" s="78"/>
      <c r="GQ315" s="78"/>
      <c r="GR315" s="78"/>
      <c r="GS315" s="78"/>
      <c r="GT315" s="78"/>
      <c r="GU315" s="78"/>
      <c r="GV315" s="78"/>
    </row>
    <row r="316" spans="1:204" s="77" customFormat="1" x14ac:dyDescent="0.2">
      <c r="A316" s="74"/>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c r="AS316" s="60"/>
      <c r="AT316" s="60"/>
      <c r="AU316" s="60"/>
      <c r="AV316" s="60"/>
      <c r="AW316" s="60"/>
      <c r="AX316" s="60"/>
      <c r="AY316" s="60"/>
      <c r="AZ316" s="60"/>
      <c r="BA316" s="60"/>
      <c r="BB316" s="60"/>
      <c r="BC316" s="60"/>
      <c r="BD316" s="60"/>
      <c r="BE316" s="60"/>
      <c r="BF316" s="60"/>
      <c r="BG316" s="60"/>
      <c r="BH316" s="60"/>
      <c r="BI316" s="60"/>
      <c r="BJ316" s="60"/>
      <c r="BK316" s="60"/>
      <c r="BL316" s="60"/>
      <c r="BM316" s="60"/>
      <c r="BN316" s="60"/>
      <c r="BO316" s="60"/>
      <c r="BP316" s="60"/>
      <c r="BQ316" s="60"/>
      <c r="BR316" s="60"/>
      <c r="BS316" s="60"/>
      <c r="BT316" s="60"/>
      <c r="BU316" s="76"/>
      <c r="BV316" s="76"/>
      <c r="BW316" s="76"/>
      <c r="BX316" s="76"/>
      <c r="BY316" s="76"/>
      <c r="BZ316" s="76"/>
      <c r="CA316" s="76"/>
      <c r="CB316" s="76"/>
      <c r="CC316" s="76"/>
      <c r="CD316" s="76"/>
      <c r="CE316" s="76"/>
      <c r="CF316" s="76"/>
      <c r="CG316" s="76"/>
      <c r="CH316" s="76"/>
      <c r="CI316" s="76"/>
      <c r="CJ316" s="76"/>
      <c r="CK316" s="76"/>
      <c r="CL316" s="60"/>
      <c r="CM316" s="60"/>
      <c r="CN316" s="60"/>
      <c r="CO316" s="60"/>
      <c r="CP316" s="60"/>
      <c r="CQ316" s="60"/>
      <c r="CR316" s="60"/>
      <c r="CS316" s="60"/>
      <c r="CT316" s="60"/>
      <c r="CU316" s="60"/>
      <c r="CV316" s="60"/>
      <c r="CW316" s="60"/>
      <c r="CX316" s="60"/>
      <c r="CY316" s="60"/>
      <c r="CZ316" s="60"/>
      <c r="DA316" s="60"/>
      <c r="DB316" s="60"/>
      <c r="DC316" s="60"/>
      <c r="DD316" s="60"/>
      <c r="DE316" s="60"/>
      <c r="DF316" s="60"/>
      <c r="DG316" s="60"/>
      <c r="DH316" s="60"/>
      <c r="DI316" s="60"/>
      <c r="DJ316" s="60"/>
      <c r="DK316" s="60"/>
      <c r="DL316" s="60"/>
      <c r="DM316" s="60"/>
      <c r="DN316" s="60"/>
      <c r="DO316" s="60"/>
      <c r="DP316" s="60"/>
      <c r="GO316" s="78"/>
      <c r="GP316" s="78"/>
      <c r="GQ316" s="78"/>
      <c r="GR316" s="78"/>
      <c r="GS316" s="78"/>
      <c r="GT316" s="78"/>
      <c r="GU316" s="78"/>
      <c r="GV316" s="78"/>
    </row>
    <row r="317" spans="1:204" s="77" customFormat="1" x14ac:dyDescent="0.2">
      <c r="A317" s="74"/>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60"/>
      <c r="AU317" s="60"/>
      <c r="AV317" s="60"/>
      <c r="AW317" s="60"/>
      <c r="AX317" s="60"/>
      <c r="AY317" s="60"/>
      <c r="AZ317" s="60"/>
      <c r="BA317" s="60"/>
      <c r="BB317" s="60"/>
      <c r="BC317" s="60"/>
      <c r="BD317" s="60"/>
      <c r="BE317" s="60"/>
      <c r="BF317" s="60"/>
      <c r="BG317" s="60"/>
      <c r="BH317" s="60"/>
      <c r="BI317" s="60"/>
      <c r="BJ317" s="60"/>
      <c r="BK317" s="60"/>
      <c r="BL317" s="60"/>
      <c r="BM317" s="60"/>
      <c r="BN317" s="60"/>
      <c r="BO317" s="60"/>
      <c r="BP317" s="60"/>
      <c r="BQ317" s="60"/>
      <c r="BR317" s="60"/>
      <c r="BS317" s="60"/>
      <c r="BT317" s="60"/>
      <c r="BU317" s="76"/>
      <c r="BV317" s="76"/>
      <c r="BW317" s="76"/>
      <c r="BX317" s="76"/>
      <c r="BY317" s="76"/>
      <c r="BZ317" s="76"/>
      <c r="CA317" s="76"/>
      <c r="CB317" s="76"/>
      <c r="CC317" s="76"/>
      <c r="CD317" s="76"/>
      <c r="CE317" s="76"/>
      <c r="CF317" s="76"/>
      <c r="CG317" s="76"/>
      <c r="CH317" s="76"/>
      <c r="CI317" s="76"/>
      <c r="CJ317" s="76"/>
      <c r="CK317" s="76"/>
      <c r="CL317" s="60"/>
      <c r="CM317" s="60"/>
      <c r="CN317" s="60"/>
      <c r="CO317" s="60"/>
      <c r="CP317" s="60"/>
      <c r="CQ317" s="60"/>
      <c r="CR317" s="60"/>
      <c r="CS317" s="60"/>
      <c r="CT317" s="60"/>
      <c r="CU317" s="60"/>
      <c r="CV317" s="60"/>
      <c r="CW317" s="60"/>
      <c r="CX317" s="60"/>
      <c r="CY317" s="60"/>
      <c r="CZ317" s="60"/>
      <c r="DA317" s="60"/>
      <c r="DB317" s="60"/>
      <c r="DC317" s="60"/>
      <c r="DD317" s="60"/>
      <c r="DE317" s="60"/>
      <c r="DF317" s="60"/>
      <c r="DG317" s="60"/>
      <c r="DH317" s="60"/>
      <c r="DI317" s="60"/>
      <c r="DJ317" s="60"/>
      <c r="DK317" s="60"/>
      <c r="DL317" s="60"/>
      <c r="DM317" s="60"/>
      <c r="DN317" s="60"/>
      <c r="DO317" s="60"/>
      <c r="DP317" s="60"/>
      <c r="GO317" s="78"/>
      <c r="GP317" s="78"/>
      <c r="GQ317" s="78"/>
      <c r="GR317" s="78"/>
      <c r="GS317" s="78"/>
      <c r="GT317" s="78"/>
      <c r="GU317" s="78"/>
      <c r="GV317" s="78"/>
    </row>
    <row r="318" spans="1:204" s="77" customFormat="1" x14ac:dyDescent="0.2">
      <c r="A318" s="74"/>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c r="AU318" s="60"/>
      <c r="AV318" s="60"/>
      <c r="AW318" s="60"/>
      <c r="AX318" s="60"/>
      <c r="AY318" s="60"/>
      <c r="AZ318" s="60"/>
      <c r="BA318" s="60"/>
      <c r="BB318" s="60"/>
      <c r="BC318" s="60"/>
      <c r="BD318" s="60"/>
      <c r="BE318" s="60"/>
      <c r="BF318" s="60"/>
      <c r="BG318" s="60"/>
      <c r="BH318" s="60"/>
      <c r="BI318" s="60"/>
      <c r="BJ318" s="60"/>
      <c r="BK318" s="60"/>
      <c r="BL318" s="60"/>
      <c r="BM318" s="60"/>
      <c r="BN318" s="60"/>
      <c r="BO318" s="60"/>
      <c r="BP318" s="60"/>
      <c r="BQ318" s="60"/>
      <c r="BR318" s="60"/>
      <c r="BS318" s="60"/>
      <c r="BT318" s="60"/>
      <c r="BU318" s="76"/>
      <c r="BV318" s="76"/>
      <c r="BW318" s="76"/>
      <c r="BX318" s="76"/>
      <c r="BY318" s="76"/>
      <c r="BZ318" s="76"/>
      <c r="CA318" s="76"/>
      <c r="CB318" s="76"/>
      <c r="CC318" s="76"/>
      <c r="CD318" s="76"/>
      <c r="CE318" s="76"/>
      <c r="CF318" s="76"/>
      <c r="CG318" s="76"/>
      <c r="CH318" s="76"/>
      <c r="CI318" s="76"/>
      <c r="CJ318" s="76"/>
      <c r="CK318" s="76"/>
      <c r="CL318" s="60"/>
      <c r="CM318" s="60"/>
      <c r="CN318" s="60"/>
      <c r="CO318" s="60"/>
      <c r="CP318" s="60"/>
      <c r="CQ318" s="60"/>
      <c r="CR318" s="60"/>
      <c r="CS318" s="60"/>
      <c r="CT318" s="60"/>
      <c r="CU318" s="60"/>
      <c r="CV318" s="60"/>
      <c r="CW318" s="60"/>
      <c r="CX318" s="60"/>
      <c r="CY318" s="60"/>
      <c r="CZ318" s="60"/>
      <c r="DA318" s="60"/>
      <c r="DB318" s="60"/>
      <c r="DC318" s="60"/>
      <c r="DD318" s="60"/>
      <c r="DE318" s="60"/>
      <c r="DF318" s="60"/>
      <c r="DG318" s="60"/>
      <c r="DH318" s="60"/>
      <c r="DI318" s="60"/>
      <c r="DJ318" s="60"/>
      <c r="DK318" s="60"/>
      <c r="DL318" s="60"/>
      <c r="DM318" s="60"/>
      <c r="DN318" s="60"/>
      <c r="DO318" s="60"/>
      <c r="DP318" s="60"/>
      <c r="GO318" s="78"/>
      <c r="GP318" s="78"/>
      <c r="GQ318" s="78"/>
      <c r="GR318" s="78"/>
      <c r="GS318" s="78"/>
      <c r="GT318" s="78"/>
      <c r="GU318" s="78"/>
      <c r="GV318" s="78"/>
    </row>
    <row r="319" spans="1:204" s="77" customFormat="1" x14ac:dyDescent="0.2">
      <c r="A319" s="74"/>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c r="AR319" s="60"/>
      <c r="AS319" s="60"/>
      <c r="AT319" s="60"/>
      <c r="AU319" s="60"/>
      <c r="AV319" s="60"/>
      <c r="AW319" s="60"/>
      <c r="AX319" s="60"/>
      <c r="AY319" s="60"/>
      <c r="AZ319" s="60"/>
      <c r="BA319" s="60"/>
      <c r="BB319" s="60"/>
      <c r="BC319" s="60"/>
      <c r="BD319" s="60"/>
      <c r="BE319" s="60"/>
      <c r="BF319" s="60"/>
      <c r="BG319" s="60"/>
      <c r="BH319" s="60"/>
      <c r="BI319" s="60"/>
      <c r="BJ319" s="60"/>
      <c r="BK319" s="60"/>
      <c r="BL319" s="60"/>
      <c r="BM319" s="60"/>
      <c r="BN319" s="60"/>
      <c r="BO319" s="60"/>
      <c r="BP319" s="60"/>
      <c r="BQ319" s="60"/>
      <c r="BR319" s="60"/>
      <c r="BS319" s="60"/>
      <c r="BT319" s="60"/>
      <c r="BU319" s="76"/>
      <c r="BV319" s="76"/>
      <c r="BW319" s="76"/>
      <c r="BX319" s="76"/>
      <c r="BY319" s="76"/>
      <c r="BZ319" s="76"/>
      <c r="CA319" s="76"/>
      <c r="CB319" s="76"/>
      <c r="CC319" s="76"/>
      <c r="CD319" s="76"/>
      <c r="CE319" s="76"/>
      <c r="CF319" s="76"/>
      <c r="CG319" s="76"/>
      <c r="CH319" s="76"/>
      <c r="CI319" s="76"/>
      <c r="CJ319" s="76"/>
      <c r="CK319" s="76"/>
      <c r="CL319" s="60"/>
      <c r="CM319" s="60"/>
      <c r="CN319" s="60"/>
      <c r="CO319" s="60"/>
      <c r="CP319" s="60"/>
      <c r="CQ319" s="60"/>
      <c r="CR319" s="60"/>
      <c r="CS319" s="60"/>
      <c r="CT319" s="60"/>
      <c r="CU319" s="60"/>
      <c r="CV319" s="60"/>
      <c r="CW319" s="60"/>
      <c r="CX319" s="60"/>
      <c r="CY319" s="60"/>
      <c r="CZ319" s="60"/>
      <c r="DA319" s="60"/>
      <c r="DB319" s="60"/>
      <c r="DC319" s="60"/>
      <c r="DD319" s="60"/>
      <c r="DE319" s="60"/>
      <c r="DF319" s="60"/>
      <c r="DG319" s="60"/>
      <c r="DH319" s="60"/>
      <c r="DI319" s="60"/>
      <c r="DJ319" s="60"/>
      <c r="DK319" s="60"/>
      <c r="DL319" s="60"/>
      <c r="DM319" s="60"/>
      <c r="DN319" s="60"/>
      <c r="DO319" s="60"/>
      <c r="DP319" s="60"/>
      <c r="GO319" s="78"/>
      <c r="GP319" s="78"/>
      <c r="GQ319" s="78"/>
      <c r="GR319" s="78"/>
      <c r="GS319" s="78"/>
      <c r="GT319" s="78"/>
      <c r="GU319" s="78"/>
      <c r="GV319" s="78"/>
    </row>
    <row r="320" spans="1:204" s="77" customFormat="1" x14ac:dyDescent="0.2">
      <c r="A320" s="74"/>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60"/>
      <c r="AU320" s="60"/>
      <c r="AV320" s="60"/>
      <c r="AW320" s="60"/>
      <c r="AX320" s="60"/>
      <c r="AY320" s="60"/>
      <c r="AZ320" s="60"/>
      <c r="BA320" s="60"/>
      <c r="BB320" s="60"/>
      <c r="BC320" s="60"/>
      <c r="BD320" s="60"/>
      <c r="BE320" s="60"/>
      <c r="BF320" s="60"/>
      <c r="BG320" s="60"/>
      <c r="BH320" s="60"/>
      <c r="BI320" s="60"/>
      <c r="BJ320" s="60"/>
      <c r="BK320" s="60"/>
      <c r="BL320" s="60"/>
      <c r="BM320" s="60"/>
      <c r="BN320" s="60"/>
      <c r="BO320" s="60"/>
      <c r="BP320" s="60"/>
      <c r="BQ320" s="60"/>
      <c r="BR320" s="60"/>
      <c r="BS320" s="60"/>
      <c r="BT320" s="60"/>
      <c r="BU320" s="76"/>
      <c r="BV320" s="76"/>
      <c r="BW320" s="76"/>
      <c r="BX320" s="76"/>
      <c r="BY320" s="76"/>
      <c r="BZ320" s="76"/>
      <c r="CA320" s="76"/>
      <c r="CB320" s="76"/>
      <c r="CC320" s="76"/>
      <c r="CD320" s="76"/>
      <c r="CE320" s="76"/>
      <c r="CF320" s="76"/>
      <c r="CG320" s="76"/>
      <c r="CH320" s="76"/>
      <c r="CI320" s="76"/>
      <c r="CJ320" s="76"/>
      <c r="CK320" s="76"/>
      <c r="CL320" s="60"/>
      <c r="CM320" s="60"/>
      <c r="CN320" s="60"/>
      <c r="CO320" s="60"/>
      <c r="CP320" s="60"/>
      <c r="CQ320" s="60"/>
      <c r="CR320" s="60"/>
      <c r="CS320" s="60"/>
      <c r="CT320" s="60"/>
      <c r="CU320" s="60"/>
      <c r="CV320" s="60"/>
      <c r="CW320" s="60"/>
      <c r="CX320" s="60"/>
      <c r="CY320" s="60"/>
      <c r="CZ320" s="60"/>
      <c r="DA320" s="60"/>
      <c r="DB320" s="60"/>
      <c r="DC320" s="60"/>
      <c r="DD320" s="60"/>
      <c r="DE320" s="60"/>
      <c r="DF320" s="60"/>
      <c r="DG320" s="60"/>
      <c r="DH320" s="60"/>
      <c r="DI320" s="60"/>
      <c r="DJ320" s="60"/>
      <c r="DK320" s="60"/>
      <c r="DL320" s="60"/>
      <c r="DM320" s="60"/>
      <c r="DN320" s="60"/>
      <c r="DO320" s="60"/>
      <c r="DP320" s="60"/>
      <c r="GO320" s="78"/>
      <c r="GP320" s="78"/>
      <c r="GQ320" s="78"/>
      <c r="GR320" s="78"/>
      <c r="GS320" s="78"/>
      <c r="GT320" s="78"/>
      <c r="GU320" s="78"/>
      <c r="GV320" s="78"/>
    </row>
    <row r="321" spans="1:204" s="77" customFormat="1" x14ac:dyDescent="0.2">
      <c r="A321" s="74"/>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c r="AQ321" s="60"/>
      <c r="AR321" s="60"/>
      <c r="AS321" s="60"/>
      <c r="AT321" s="60"/>
      <c r="AU321" s="60"/>
      <c r="AV321" s="60"/>
      <c r="AW321" s="60"/>
      <c r="AX321" s="60"/>
      <c r="AY321" s="60"/>
      <c r="AZ321" s="60"/>
      <c r="BA321" s="60"/>
      <c r="BB321" s="60"/>
      <c r="BC321" s="60"/>
      <c r="BD321" s="60"/>
      <c r="BE321" s="60"/>
      <c r="BF321" s="60"/>
      <c r="BG321" s="60"/>
      <c r="BH321" s="60"/>
      <c r="BI321" s="60"/>
      <c r="BJ321" s="60"/>
      <c r="BK321" s="60"/>
      <c r="BL321" s="60"/>
      <c r="BM321" s="60"/>
      <c r="BN321" s="60"/>
      <c r="BO321" s="60"/>
      <c r="BP321" s="60"/>
      <c r="BQ321" s="60"/>
      <c r="BR321" s="60"/>
      <c r="BS321" s="60"/>
      <c r="BT321" s="60"/>
      <c r="BU321" s="76"/>
      <c r="BV321" s="76"/>
      <c r="BW321" s="76"/>
      <c r="BX321" s="76"/>
      <c r="BY321" s="76"/>
      <c r="BZ321" s="76"/>
      <c r="CA321" s="76"/>
      <c r="CB321" s="76"/>
      <c r="CC321" s="76"/>
      <c r="CD321" s="76"/>
      <c r="CE321" s="76"/>
      <c r="CF321" s="76"/>
      <c r="CG321" s="76"/>
      <c r="CH321" s="76"/>
      <c r="CI321" s="76"/>
      <c r="CJ321" s="76"/>
      <c r="CK321" s="76"/>
      <c r="CL321" s="60"/>
      <c r="CM321" s="60"/>
      <c r="CN321" s="60"/>
      <c r="CO321" s="60"/>
      <c r="CP321" s="60"/>
      <c r="CQ321" s="60"/>
      <c r="CR321" s="60"/>
      <c r="CS321" s="60"/>
      <c r="CT321" s="60"/>
      <c r="CU321" s="60"/>
      <c r="CV321" s="60"/>
      <c r="CW321" s="60"/>
      <c r="CX321" s="60"/>
      <c r="CY321" s="60"/>
      <c r="CZ321" s="60"/>
      <c r="DA321" s="60"/>
      <c r="DB321" s="60"/>
      <c r="DC321" s="60"/>
      <c r="DD321" s="60"/>
      <c r="DE321" s="60"/>
      <c r="DF321" s="60"/>
      <c r="DG321" s="60"/>
      <c r="DH321" s="60"/>
      <c r="DI321" s="60"/>
      <c r="DJ321" s="60"/>
      <c r="DK321" s="60"/>
      <c r="DL321" s="60"/>
      <c r="DM321" s="60"/>
      <c r="DN321" s="60"/>
      <c r="DO321" s="60"/>
      <c r="DP321" s="60"/>
      <c r="GO321" s="78"/>
      <c r="GP321" s="78"/>
      <c r="GQ321" s="78"/>
      <c r="GR321" s="78"/>
      <c r="GS321" s="78"/>
      <c r="GT321" s="78"/>
      <c r="GU321" s="78"/>
      <c r="GV321" s="78"/>
    </row>
    <row r="322" spans="1:204" s="77" customFormat="1" x14ac:dyDescent="0.2">
      <c r="A322" s="74"/>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c r="AU322" s="60"/>
      <c r="AV322" s="60"/>
      <c r="AW322" s="60"/>
      <c r="AX322" s="60"/>
      <c r="AY322" s="60"/>
      <c r="AZ322" s="60"/>
      <c r="BA322" s="60"/>
      <c r="BB322" s="60"/>
      <c r="BC322" s="60"/>
      <c r="BD322" s="60"/>
      <c r="BE322" s="60"/>
      <c r="BF322" s="60"/>
      <c r="BG322" s="60"/>
      <c r="BH322" s="60"/>
      <c r="BI322" s="60"/>
      <c r="BJ322" s="60"/>
      <c r="BK322" s="60"/>
      <c r="BL322" s="60"/>
      <c r="BM322" s="60"/>
      <c r="BN322" s="60"/>
      <c r="BO322" s="60"/>
      <c r="BP322" s="60"/>
      <c r="BQ322" s="60"/>
      <c r="BR322" s="60"/>
      <c r="BS322" s="60"/>
      <c r="BT322" s="60"/>
      <c r="BU322" s="76"/>
      <c r="BV322" s="76"/>
      <c r="BW322" s="76"/>
      <c r="BX322" s="76"/>
      <c r="BY322" s="76"/>
      <c r="BZ322" s="76"/>
      <c r="CA322" s="76"/>
      <c r="CB322" s="76"/>
      <c r="CC322" s="76"/>
      <c r="CD322" s="76"/>
      <c r="CE322" s="76"/>
      <c r="CF322" s="76"/>
      <c r="CG322" s="76"/>
      <c r="CH322" s="76"/>
      <c r="CI322" s="76"/>
      <c r="CJ322" s="76"/>
      <c r="CK322" s="76"/>
      <c r="CL322" s="60"/>
      <c r="CM322" s="60"/>
      <c r="CN322" s="60"/>
      <c r="CO322" s="60"/>
      <c r="CP322" s="60"/>
      <c r="CQ322" s="60"/>
      <c r="CR322" s="60"/>
      <c r="CS322" s="60"/>
      <c r="CT322" s="60"/>
      <c r="CU322" s="60"/>
      <c r="CV322" s="60"/>
      <c r="CW322" s="60"/>
      <c r="CX322" s="60"/>
      <c r="CY322" s="60"/>
      <c r="CZ322" s="60"/>
      <c r="DA322" s="60"/>
      <c r="DB322" s="60"/>
      <c r="DC322" s="60"/>
      <c r="DD322" s="60"/>
      <c r="DE322" s="60"/>
      <c r="DF322" s="60"/>
      <c r="DG322" s="60"/>
      <c r="DH322" s="60"/>
      <c r="DI322" s="60"/>
      <c r="DJ322" s="60"/>
      <c r="DK322" s="60"/>
      <c r="DL322" s="60"/>
      <c r="DM322" s="60"/>
      <c r="DN322" s="60"/>
      <c r="DO322" s="60"/>
      <c r="DP322" s="60"/>
      <c r="GO322" s="78"/>
      <c r="GP322" s="78"/>
      <c r="GQ322" s="78"/>
      <c r="GR322" s="78"/>
      <c r="GS322" s="78"/>
      <c r="GT322" s="78"/>
      <c r="GU322" s="78"/>
      <c r="GV322" s="78"/>
    </row>
    <row r="323" spans="1:204" s="77" customFormat="1" x14ac:dyDescent="0.2">
      <c r="A323" s="74"/>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c r="AR323" s="60"/>
      <c r="AS323" s="60"/>
      <c r="AT323" s="60"/>
      <c r="AU323" s="60"/>
      <c r="AV323" s="60"/>
      <c r="AW323" s="60"/>
      <c r="AX323" s="60"/>
      <c r="AY323" s="60"/>
      <c r="AZ323" s="60"/>
      <c r="BA323" s="60"/>
      <c r="BB323" s="60"/>
      <c r="BC323" s="60"/>
      <c r="BD323" s="60"/>
      <c r="BE323" s="60"/>
      <c r="BF323" s="60"/>
      <c r="BG323" s="60"/>
      <c r="BH323" s="60"/>
      <c r="BI323" s="60"/>
      <c r="BJ323" s="60"/>
      <c r="BK323" s="60"/>
      <c r="BL323" s="60"/>
      <c r="BM323" s="60"/>
      <c r="BN323" s="60"/>
      <c r="BO323" s="60"/>
      <c r="BP323" s="60"/>
      <c r="BQ323" s="60"/>
      <c r="BR323" s="60"/>
      <c r="BS323" s="60"/>
      <c r="BT323" s="60"/>
      <c r="BU323" s="76"/>
      <c r="BV323" s="76"/>
      <c r="BW323" s="76"/>
      <c r="BX323" s="76"/>
      <c r="BY323" s="76"/>
      <c r="BZ323" s="76"/>
      <c r="CA323" s="76"/>
      <c r="CB323" s="76"/>
      <c r="CC323" s="76"/>
      <c r="CD323" s="76"/>
      <c r="CE323" s="76"/>
      <c r="CF323" s="76"/>
      <c r="CG323" s="76"/>
      <c r="CH323" s="76"/>
      <c r="CI323" s="76"/>
      <c r="CJ323" s="76"/>
      <c r="CK323" s="76"/>
      <c r="CL323" s="60"/>
      <c r="CM323" s="60"/>
      <c r="CN323" s="60"/>
      <c r="CO323" s="60"/>
      <c r="CP323" s="60"/>
      <c r="CQ323" s="60"/>
      <c r="CR323" s="60"/>
      <c r="CS323" s="60"/>
      <c r="CT323" s="60"/>
      <c r="CU323" s="60"/>
      <c r="CV323" s="60"/>
      <c r="CW323" s="60"/>
      <c r="CX323" s="60"/>
      <c r="CY323" s="60"/>
      <c r="CZ323" s="60"/>
      <c r="DA323" s="60"/>
      <c r="DB323" s="60"/>
      <c r="DC323" s="60"/>
      <c r="DD323" s="60"/>
      <c r="DE323" s="60"/>
      <c r="DF323" s="60"/>
      <c r="DG323" s="60"/>
      <c r="DH323" s="60"/>
      <c r="DI323" s="60"/>
      <c r="DJ323" s="60"/>
      <c r="DK323" s="60"/>
      <c r="DL323" s="60"/>
      <c r="DM323" s="60"/>
      <c r="DN323" s="60"/>
      <c r="DO323" s="60"/>
      <c r="DP323" s="60"/>
      <c r="GO323" s="78"/>
      <c r="GP323" s="78"/>
      <c r="GQ323" s="78"/>
      <c r="GR323" s="78"/>
      <c r="GS323" s="78"/>
      <c r="GT323" s="78"/>
      <c r="GU323" s="78"/>
      <c r="GV323" s="78"/>
    </row>
    <row r="324" spans="1:204" s="77" customFormat="1" x14ac:dyDescent="0.2">
      <c r="A324" s="74"/>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c r="AS324" s="60"/>
      <c r="AT324" s="60"/>
      <c r="AU324" s="60"/>
      <c r="AV324" s="60"/>
      <c r="AW324" s="60"/>
      <c r="AX324" s="60"/>
      <c r="AY324" s="60"/>
      <c r="AZ324" s="60"/>
      <c r="BA324" s="60"/>
      <c r="BB324" s="60"/>
      <c r="BC324" s="60"/>
      <c r="BD324" s="60"/>
      <c r="BE324" s="60"/>
      <c r="BF324" s="60"/>
      <c r="BG324" s="60"/>
      <c r="BH324" s="60"/>
      <c r="BI324" s="60"/>
      <c r="BJ324" s="60"/>
      <c r="BK324" s="60"/>
      <c r="BL324" s="60"/>
      <c r="BM324" s="60"/>
      <c r="BN324" s="60"/>
      <c r="BO324" s="60"/>
      <c r="BP324" s="60"/>
      <c r="BQ324" s="60"/>
      <c r="BR324" s="60"/>
      <c r="BS324" s="60"/>
      <c r="BT324" s="60"/>
      <c r="BU324" s="76"/>
      <c r="BV324" s="76"/>
      <c r="BW324" s="76"/>
      <c r="BX324" s="76"/>
      <c r="BY324" s="76"/>
      <c r="BZ324" s="76"/>
      <c r="CA324" s="76"/>
      <c r="CB324" s="76"/>
      <c r="CC324" s="76"/>
      <c r="CD324" s="76"/>
      <c r="CE324" s="76"/>
      <c r="CF324" s="76"/>
      <c r="CG324" s="76"/>
      <c r="CH324" s="76"/>
      <c r="CI324" s="76"/>
      <c r="CJ324" s="76"/>
      <c r="CK324" s="76"/>
      <c r="CL324" s="60"/>
      <c r="CM324" s="60"/>
      <c r="CN324" s="60"/>
      <c r="CO324" s="60"/>
      <c r="CP324" s="60"/>
      <c r="CQ324" s="60"/>
      <c r="CR324" s="60"/>
      <c r="CS324" s="60"/>
      <c r="CT324" s="60"/>
      <c r="CU324" s="60"/>
      <c r="CV324" s="60"/>
      <c r="CW324" s="60"/>
      <c r="CX324" s="60"/>
      <c r="CY324" s="60"/>
      <c r="CZ324" s="60"/>
      <c r="DA324" s="60"/>
      <c r="DB324" s="60"/>
      <c r="DC324" s="60"/>
      <c r="DD324" s="60"/>
      <c r="DE324" s="60"/>
      <c r="DF324" s="60"/>
      <c r="DG324" s="60"/>
      <c r="DH324" s="60"/>
      <c r="DI324" s="60"/>
      <c r="DJ324" s="60"/>
      <c r="DK324" s="60"/>
      <c r="DL324" s="60"/>
      <c r="DM324" s="60"/>
      <c r="DN324" s="60"/>
      <c r="DO324" s="60"/>
      <c r="DP324" s="60"/>
      <c r="GO324" s="78"/>
      <c r="GP324" s="78"/>
      <c r="GQ324" s="78"/>
      <c r="GR324" s="78"/>
      <c r="GS324" s="78"/>
      <c r="GT324" s="78"/>
      <c r="GU324" s="78"/>
      <c r="GV324" s="78"/>
    </row>
    <row r="325" spans="1:204" s="77" customFormat="1" x14ac:dyDescent="0.2">
      <c r="A325" s="74"/>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c r="AS325" s="60"/>
      <c r="AT325" s="60"/>
      <c r="AU325" s="60"/>
      <c r="AV325" s="60"/>
      <c r="AW325" s="60"/>
      <c r="AX325" s="60"/>
      <c r="AY325" s="60"/>
      <c r="AZ325" s="60"/>
      <c r="BA325" s="60"/>
      <c r="BB325" s="60"/>
      <c r="BC325" s="60"/>
      <c r="BD325" s="60"/>
      <c r="BE325" s="60"/>
      <c r="BF325" s="60"/>
      <c r="BG325" s="60"/>
      <c r="BH325" s="60"/>
      <c r="BI325" s="60"/>
      <c r="BJ325" s="60"/>
      <c r="BK325" s="60"/>
      <c r="BL325" s="60"/>
      <c r="BM325" s="60"/>
      <c r="BN325" s="60"/>
      <c r="BO325" s="60"/>
      <c r="BP325" s="60"/>
      <c r="BQ325" s="60"/>
      <c r="BR325" s="60"/>
      <c r="BS325" s="60"/>
      <c r="BT325" s="60"/>
      <c r="BU325" s="76"/>
      <c r="BV325" s="76"/>
      <c r="BW325" s="76"/>
      <c r="BX325" s="76"/>
      <c r="BY325" s="76"/>
      <c r="BZ325" s="76"/>
      <c r="CA325" s="76"/>
      <c r="CB325" s="76"/>
      <c r="CC325" s="76"/>
      <c r="CD325" s="76"/>
      <c r="CE325" s="76"/>
      <c r="CF325" s="76"/>
      <c r="CG325" s="76"/>
      <c r="CH325" s="76"/>
      <c r="CI325" s="76"/>
      <c r="CJ325" s="76"/>
      <c r="CK325" s="76"/>
      <c r="CL325" s="60"/>
      <c r="CM325" s="60"/>
      <c r="CN325" s="60"/>
      <c r="CO325" s="60"/>
      <c r="CP325" s="60"/>
      <c r="CQ325" s="60"/>
      <c r="CR325" s="60"/>
      <c r="CS325" s="60"/>
      <c r="CT325" s="60"/>
      <c r="CU325" s="60"/>
      <c r="CV325" s="60"/>
      <c r="CW325" s="60"/>
      <c r="CX325" s="60"/>
      <c r="CY325" s="60"/>
      <c r="CZ325" s="60"/>
      <c r="DA325" s="60"/>
      <c r="DB325" s="60"/>
      <c r="DC325" s="60"/>
      <c r="DD325" s="60"/>
      <c r="DE325" s="60"/>
      <c r="DF325" s="60"/>
      <c r="DG325" s="60"/>
      <c r="DH325" s="60"/>
      <c r="DI325" s="60"/>
      <c r="DJ325" s="60"/>
      <c r="DK325" s="60"/>
      <c r="DL325" s="60"/>
      <c r="DM325" s="60"/>
      <c r="DN325" s="60"/>
      <c r="DO325" s="60"/>
      <c r="DP325" s="60"/>
      <c r="GO325" s="78"/>
      <c r="GP325" s="78"/>
      <c r="GQ325" s="78"/>
      <c r="GR325" s="78"/>
      <c r="GS325" s="78"/>
      <c r="GT325" s="78"/>
      <c r="GU325" s="78"/>
      <c r="GV325" s="78"/>
    </row>
    <row r="326" spans="1:204" s="77" customFormat="1" x14ac:dyDescent="0.2">
      <c r="A326" s="74"/>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c r="AU326" s="60"/>
      <c r="AV326" s="60"/>
      <c r="AW326" s="60"/>
      <c r="AX326" s="60"/>
      <c r="AY326" s="60"/>
      <c r="AZ326" s="60"/>
      <c r="BA326" s="60"/>
      <c r="BB326" s="60"/>
      <c r="BC326" s="60"/>
      <c r="BD326" s="60"/>
      <c r="BE326" s="60"/>
      <c r="BF326" s="60"/>
      <c r="BG326" s="60"/>
      <c r="BH326" s="60"/>
      <c r="BI326" s="60"/>
      <c r="BJ326" s="60"/>
      <c r="BK326" s="60"/>
      <c r="BL326" s="60"/>
      <c r="BM326" s="60"/>
      <c r="BN326" s="60"/>
      <c r="BO326" s="60"/>
      <c r="BP326" s="60"/>
      <c r="BQ326" s="60"/>
      <c r="BR326" s="60"/>
      <c r="BS326" s="60"/>
      <c r="BT326" s="60"/>
      <c r="BU326" s="76"/>
      <c r="BV326" s="76"/>
      <c r="BW326" s="76"/>
      <c r="BX326" s="76"/>
      <c r="BY326" s="76"/>
      <c r="BZ326" s="76"/>
      <c r="CA326" s="76"/>
      <c r="CB326" s="76"/>
      <c r="CC326" s="76"/>
      <c r="CD326" s="76"/>
      <c r="CE326" s="76"/>
      <c r="CF326" s="76"/>
      <c r="CG326" s="76"/>
      <c r="CH326" s="76"/>
      <c r="CI326" s="76"/>
      <c r="CJ326" s="76"/>
      <c r="CK326" s="76"/>
      <c r="CL326" s="60"/>
      <c r="CM326" s="60"/>
      <c r="CN326" s="60"/>
      <c r="CO326" s="60"/>
      <c r="CP326" s="60"/>
      <c r="CQ326" s="60"/>
      <c r="CR326" s="60"/>
      <c r="CS326" s="60"/>
      <c r="CT326" s="60"/>
      <c r="CU326" s="60"/>
      <c r="CV326" s="60"/>
      <c r="CW326" s="60"/>
      <c r="CX326" s="60"/>
      <c r="CY326" s="60"/>
      <c r="CZ326" s="60"/>
      <c r="DA326" s="60"/>
      <c r="DB326" s="60"/>
      <c r="DC326" s="60"/>
      <c r="DD326" s="60"/>
      <c r="DE326" s="60"/>
      <c r="DF326" s="60"/>
      <c r="DG326" s="60"/>
      <c r="DH326" s="60"/>
      <c r="DI326" s="60"/>
      <c r="DJ326" s="60"/>
      <c r="DK326" s="60"/>
      <c r="DL326" s="60"/>
      <c r="DM326" s="60"/>
      <c r="DN326" s="60"/>
      <c r="DO326" s="60"/>
      <c r="DP326" s="60"/>
      <c r="GO326" s="78"/>
      <c r="GP326" s="78"/>
      <c r="GQ326" s="78"/>
      <c r="GR326" s="78"/>
      <c r="GS326" s="78"/>
      <c r="GT326" s="78"/>
      <c r="GU326" s="78"/>
      <c r="GV326" s="78"/>
    </row>
    <row r="327" spans="1:204" s="77" customFormat="1" x14ac:dyDescent="0.2">
      <c r="A327" s="74"/>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c r="AR327" s="60"/>
      <c r="AS327" s="60"/>
      <c r="AT327" s="60"/>
      <c r="AU327" s="60"/>
      <c r="AV327" s="60"/>
      <c r="AW327" s="60"/>
      <c r="AX327" s="60"/>
      <c r="AY327" s="60"/>
      <c r="AZ327" s="60"/>
      <c r="BA327" s="60"/>
      <c r="BB327" s="60"/>
      <c r="BC327" s="60"/>
      <c r="BD327" s="60"/>
      <c r="BE327" s="60"/>
      <c r="BF327" s="60"/>
      <c r="BG327" s="60"/>
      <c r="BH327" s="60"/>
      <c r="BI327" s="60"/>
      <c r="BJ327" s="60"/>
      <c r="BK327" s="60"/>
      <c r="BL327" s="60"/>
      <c r="BM327" s="60"/>
      <c r="BN327" s="60"/>
      <c r="BO327" s="60"/>
      <c r="BP327" s="60"/>
      <c r="BQ327" s="60"/>
      <c r="BR327" s="60"/>
      <c r="BS327" s="60"/>
      <c r="BT327" s="60"/>
      <c r="BU327" s="76"/>
      <c r="BV327" s="76"/>
      <c r="BW327" s="76"/>
      <c r="BX327" s="76"/>
      <c r="BY327" s="76"/>
      <c r="BZ327" s="76"/>
      <c r="CA327" s="76"/>
      <c r="CB327" s="76"/>
      <c r="CC327" s="76"/>
      <c r="CD327" s="76"/>
      <c r="CE327" s="76"/>
      <c r="CF327" s="76"/>
      <c r="CG327" s="76"/>
      <c r="CH327" s="76"/>
      <c r="CI327" s="76"/>
      <c r="CJ327" s="76"/>
      <c r="CK327" s="76"/>
      <c r="CL327" s="60"/>
      <c r="CM327" s="60"/>
      <c r="CN327" s="60"/>
      <c r="CO327" s="60"/>
      <c r="CP327" s="60"/>
      <c r="CQ327" s="60"/>
      <c r="CR327" s="60"/>
      <c r="CS327" s="60"/>
      <c r="CT327" s="60"/>
      <c r="CU327" s="60"/>
      <c r="CV327" s="60"/>
      <c r="CW327" s="60"/>
      <c r="CX327" s="60"/>
      <c r="CY327" s="60"/>
      <c r="CZ327" s="60"/>
      <c r="DA327" s="60"/>
      <c r="DB327" s="60"/>
      <c r="DC327" s="60"/>
      <c r="DD327" s="60"/>
      <c r="DE327" s="60"/>
      <c r="DF327" s="60"/>
      <c r="DG327" s="60"/>
      <c r="DH327" s="60"/>
      <c r="DI327" s="60"/>
      <c r="DJ327" s="60"/>
      <c r="DK327" s="60"/>
      <c r="DL327" s="60"/>
      <c r="DM327" s="60"/>
      <c r="DN327" s="60"/>
      <c r="DO327" s="60"/>
      <c r="DP327" s="60"/>
      <c r="GO327" s="78"/>
      <c r="GP327" s="78"/>
      <c r="GQ327" s="78"/>
      <c r="GR327" s="78"/>
      <c r="GS327" s="78"/>
      <c r="GT327" s="78"/>
      <c r="GU327" s="78"/>
      <c r="GV327" s="78"/>
    </row>
    <row r="328" spans="1:204" s="77" customFormat="1" x14ac:dyDescent="0.2">
      <c r="A328" s="74"/>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60"/>
      <c r="AU328" s="60"/>
      <c r="AV328" s="60"/>
      <c r="AW328" s="60"/>
      <c r="AX328" s="60"/>
      <c r="AY328" s="60"/>
      <c r="AZ328" s="60"/>
      <c r="BA328" s="60"/>
      <c r="BB328" s="60"/>
      <c r="BC328" s="60"/>
      <c r="BD328" s="60"/>
      <c r="BE328" s="60"/>
      <c r="BF328" s="60"/>
      <c r="BG328" s="60"/>
      <c r="BH328" s="60"/>
      <c r="BI328" s="60"/>
      <c r="BJ328" s="60"/>
      <c r="BK328" s="60"/>
      <c r="BL328" s="60"/>
      <c r="BM328" s="60"/>
      <c r="BN328" s="60"/>
      <c r="BO328" s="60"/>
      <c r="BP328" s="60"/>
      <c r="BQ328" s="60"/>
      <c r="BR328" s="60"/>
      <c r="BS328" s="60"/>
      <c r="BT328" s="60"/>
      <c r="BU328" s="76"/>
      <c r="BV328" s="76"/>
      <c r="BW328" s="76"/>
      <c r="BX328" s="76"/>
      <c r="BY328" s="76"/>
      <c r="BZ328" s="76"/>
      <c r="CA328" s="76"/>
      <c r="CB328" s="76"/>
      <c r="CC328" s="76"/>
      <c r="CD328" s="76"/>
      <c r="CE328" s="76"/>
      <c r="CF328" s="76"/>
      <c r="CG328" s="76"/>
      <c r="CH328" s="76"/>
      <c r="CI328" s="76"/>
      <c r="CJ328" s="76"/>
      <c r="CK328" s="76"/>
      <c r="CL328" s="60"/>
      <c r="CM328" s="60"/>
      <c r="CN328" s="60"/>
      <c r="CO328" s="60"/>
      <c r="CP328" s="60"/>
      <c r="CQ328" s="60"/>
      <c r="CR328" s="60"/>
      <c r="CS328" s="60"/>
      <c r="CT328" s="60"/>
      <c r="CU328" s="60"/>
      <c r="CV328" s="60"/>
      <c r="CW328" s="60"/>
      <c r="CX328" s="60"/>
      <c r="CY328" s="60"/>
      <c r="CZ328" s="60"/>
      <c r="DA328" s="60"/>
      <c r="DB328" s="60"/>
      <c r="DC328" s="60"/>
      <c r="DD328" s="60"/>
      <c r="DE328" s="60"/>
      <c r="DF328" s="60"/>
      <c r="DG328" s="60"/>
      <c r="DH328" s="60"/>
      <c r="DI328" s="60"/>
      <c r="DJ328" s="60"/>
      <c r="DK328" s="60"/>
      <c r="DL328" s="60"/>
      <c r="DM328" s="60"/>
      <c r="DN328" s="60"/>
      <c r="DO328" s="60"/>
      <c r="DP328" s="60"/>
      <c r="GO328" s="78"/>
      <c r="GP328" s="78"/>
      <c r="GQ328" s="78"/>
      <c r="GR328" s="78"/>
      <c r="GS328" s="78"/>
      <c r="GT328" s="78"/>
      <c r="GU328" s="78"/>
      <c r="GV328" s="78"/>
    </row>
    <row r="329" spans="1:204" s="77" customFormat="1" x14ac:dyDescent="0.2">
      <c r="A329" s="74"/>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c r="AR329" s="60"/>
      <c r="AS329" s="60"/>
      <c r="AT329" s="60"/>
      <c r="AU329" s="60"/>
      <c r="AV329" s="60"/>
      <c r="AW329" s="60"/>
      <c r="AX329" s="60"/>
      <c r="AY329" s="60"/>
      <c r="AZ329" s="60"/>
      <c r="BA329" s="60"/>
      <c r="BB329" s="60"/>
      <c r="BC329" s="60"/>
      <c r="BD329" s="60"/>
      <c r="BE329" s="60"/>
      <c r="BF329" s="60"/>
      <c r="BG329" s="60"/>
      <c r="BH329" s="60"/>
      <c r="BI329" s="60"/>
      <c r="BJ329" s="60"/>
      <c r="BK329" s="60"/>
      <c r="BL329" s="60"/>
      <c r="BM329" s="60"/>
      <c r="BN329" s="60"/>
      <c r="BO329" s="60"/>
      <c r="BP329" s="60"/>
      <c r="BQ329" s="60"/>
      <c r="BR329" s="60"/>
      <c r="BS329" s="60"/>
      <c r="BT329" s="60"/>
      <c r="BU329" s="76"/>
      <c r="BV329" s="76"/>
      <c r="BW329" s="76"/>
      <c r="BX329" s="76"/>
      <c r="BY329" s="76"/>
      <c r="BZ329" s="76"/>
      <c r="CA329" s="76"/>
      <c r="CB329" s="76"/>
      <c r="CC329" s="76"/>
      <c r="CD329" s="76"/>
      <c r="CE329" s="76"/>
      <c r="CF329" s="76"/>
      <c r="CG329" s="76"/>
      <c r="CH329" s="76"/>
      <c r="CI329" s="76"/>
      <c r="CJ329" s="76"/>
      <c r="CK329" s="76"/>
      <c r="CL329" s="60"/>
      <c r="CM329" s="60"/>
      <c r="CN329" s="60"/>
      <c r="CO329" s="60"/>
      <c r="CP329" s="60"/>
      <c r="CQ329" s="60"/>
      <c r="CR329" s="60"/>
      <c r="CS329" s="60"/>
      <c r="CT329" s="60"/>
      <c r="CU329" s="60"/>
      <c r="CV329" s="60"/>
      <c r="CW329" s="60"/>
      <c r="CX329" s="60"/>
      <c r="CY329" s="60"/>
      <c r="CZ329" s="60"/>
      <c r="DA329" s="60"/>
      <c r="DB329" s="60"/>
      <c r="DC329" s="60"/>
      <c r="DD329" s="60"/>
      <c r="DE329" s="60"/>
      <c r="DF329" s="60"/>
      <c r="DG329" s="60"/>
      <c r="DH329" s="60"/>
      <c r="DI329" s="60"/>
      <c r="DJ329" s="60"/>
      <c r="DK329" s="60"/>
      <c r="DL329" s="60"/>
      <c r="DM329" s="60"/>
      <c r="DN329" s="60"/>
      <c r="DO329" s="60"/>
      <c r="DP329" s="60"/>
      <c r="GO329" s="78"/>
      <c r="GP329" s="78"/>
      <c r="GQ329" s="78"/>
      <c r="GR329" s="78"/>
      <c r="GS329" s="78"/>
      <c r="GT329" s="78"/>
      <c r="GU329" s="78"/>
      <c r="GV329" s="78"/>
    </row>
    <row r="330" spans="1:204" s="77" customFormat="1" x14ac:dyDescent="0.2">
      <c r="A330" s="74"/>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c r="AS330" s="60"/>
      <c r="AT330" s="60"/>
      <c r="AU330" s="60"/>
      <c r="AV330" s="60"/>
      <c r="AW330" s="60"/>
      <c r="AX330" s="60"/>
      <c r="AY330" s="60"/>
      <c r="AZ330" s="60"/>
      <c r="BA330" s="60"/>
      <c r="BB330" s="60"/>
      <c r="BC330" s="60"/>
      <c r="BD330" s="60"/>
      <c r="BE330" s="60"/>
      <c r="BF330" s="60"/>
      <c r="BG330" s="60"/>
      <c r="BH330" s="60"/>
      <c r="BI330" s="60"/>
      <c r="BJ330" s="60"/>
      <c r="BK330" s="60"/>
      <c r="BL330" s="60"/>
      <c r="BM330" s="60"/>
      <c r="BN330" s="60"/>
      <c r="BO330" s="60"/>
      <c r="BP330" s="60"/>
      <c r="BQ330" s="60"/>
      <c r="BR330" s="60"/>
      <c r="BS330" s="60"/>
      <c r="BT330" s="60"/>
      <c r="BU330" s="76"/>
      <c r="BV330" s="76"/>
      <c r="BW330" s="76"/>
      <c r="BX330" s="76"/>
      <c r="BY330" s="76"/>
      <c r="BZ330" s="76"/>
      <c r="CA330" s="76"/>
      <c r="CB330" s="76"/>
      <c r="CC330" s="76"/>
      <c r="CD330" s="76"/>
      <c r="CE330" s="76"/>
      <c r="CF330" s="76"/>
      <c r="CG330" s="76"/>
      <c r="CH330" s="76"/>
      <c r="CI330" s="76"/>
      <c r="CJ330" s="76"/>
      <c r="CK330" s="76"/>
      <c r="CL330" s="60"/>
      <c r="CM330" s="60"/>
      <c r="CN330" s="60"/>
      <c r="CO330" s="60"/>
      <c r="CP330" s="60"/>
      <c r="CQ330" s="60"/>
      <c r="CR330" s="60"/>
      <c r="CS330" s="60"/>
      <c r="CT330" s="60"/>
      <c r="CU330" s="60"/>
      <c r="CV330" s="60"/>
      <c r="CW330" s="60"/>
      <c r="CX330" s="60"/>
      <c r="CY330" s="60"/>
      <c r="CZ330" s="60"/>
      <c r="DA330" s="60"/>
      <c r="DB330" s="60"/>
      <c r="DC330" s="60"/>
      <c r="DD330" s="60"/>
      <c r="DE330" s="60"/>
      <c r="DF330" s="60"/>
      <c r="DG330" s="60"/>
      <c r="DH330" s="60"/>
      <c r="DI330" s="60"/>
      <c r="DJ330" s="60"/>
      <c r="DK330" s="60"/>
      <c r="DL330" s="60"/>
      <c r="DM330" s="60"/>
      <c r="DN330" s="60"/>
      <c r="DO330" s="60"/>
      <c r="DP330" s="60"/>
      <c r="GO330" s="78"/>
      <c r="GP330" s="78"/>
      <c r="GQ330" s="78"/>
      <c r="GR330" s="78"/>
      <c r="GS330" s="78"/>
      <c r="GT330" s="78"/>
      <c r="GU330" s="78"/>
      <c r="GV330" s="78"/>
    </row>
    <row r="331" spans="1:204" s="77" customFormat="1" x14ac:dyDescent="0.2">
      <c r="A331" s="74"/>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c r="AU331" s="60"/>
      <c r="AV331" s="60"/>
      <c r="AW331" s="60"/>
      <c r="AX331" s="60"/>
      <c r="AY331" s="60"/>
      <c r="AZ331" s="60"/>
      <c r="BA331" s="60"/>
      <c r="BB331" s="60"/>
      <c r="BC331" s="60"/>
      <c r="BD331" s="60"/>
      <c r="BE331" s="60"/>
      <c r="BF331" s="60"/>
      <c r="BG331" s="60"/>
      <c r="BH331" s="60"/>
      <c r="BI331" s="60"/>
      <c r="BJ331" s="60"/>
      <c r="BK331" s="60"/>
      <c r="BL331" s="60"/>
      <c r="BM331" s="60"/>
      <c r="BN331" s="60"/>
      <c r="BO331" s="60"/>
      <c r="BP331" s="60"/>
      <c r="BQ331" s="60"/>
      <c r="BR331" s="60"/>
      <c r="BS331" s="60"/>
      <c r="BT331" s="60"/>
      <c r="BU331" s="76"/>
      <c r="BV331" s="76"/>
      <c r="BW331" s="76"/>
      <c r="BX331" s="76"/>
      <c r="BY331" s="76"/>
      <c r="BZ331" s="76"/>
      <c r="CA331" s="76"/>
      <c r="CB331" s="76"/>
      <c r="CC331" s="76"/>
      <c r="CD331" s="76"/>
      <c r="CE331" s="76"/>
      <c r="CF331" s="76"/>
      <c r="CG331" s="76"/>
      <c r="CH331" s="76"/>
      <c r="CI331" s="76"/>
      <c r="CJ331" s="76"/>
      <c r="CK331" s="76"/>
      <c r="CL331" s="60"/>
      <c r="CM331" s="60"/>
      <c r="CN331" s="60"/>
      <c r="CO331" s="60"/>
      <c r="CP331" s="60"/>
      <c r="CQ331" s="60"/>
      <c r="CR331" s="60"/>
      <c r="CS331" s="60"/>
      <c r="CT331" s="60"/>
      <c r="CU331" s="60"/>
      <c r="CV331" s="60"/>
      <c r="CW331" s="60"/>
      <c r="CX331" s="60"/>
      <c r="CY331" s="60"/>
      <c r="CZ331" s="60"/>
      <c r="DA331" s="60"/>
      <c r="DB331" s="60"/>
      <c r="DC331" s="60"/>
      <c r="DD331" s="60"/>
      <c r="DE331" s="60"/>
      <c r="DF331" s="60"/>
      <c r="DG331" s="60"/>
      <c r="DH331" s="60"/>
      <c r="DI331" s="60"/>
      <c r="DJ331" s="60"/>
      <c r="DK331" s="60"/>
      <c r="DL331" s="60"/>
      <c r="DM331" s="60"/>
      <c r="DN331" s="60"/>
      <c r="DO331" s="60"/>
      <c r="DP331" s="60"/>
      <c r="GO331" s="78"/>
      <c r="GP331" s="78"/>
      <c r="GQ331" s="78"/>
      <c r="GR331" s="78"/>
      <c r="GS331" s="78"/>
      <c r="GT331" s="78"/>
      <c r="GU331" s="78"/>
      <c r="GV331" s="78"/>
    </row>
    <row r="332" spans="1:204" s="77" customFormat="1" x14ac:dyDescent="0.2">
      <c r="A332" s="74"/>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60"/>
      <c r="AS332" s="60"/>
      <c r="AT332" s="60"/>
      <c r="AU332" s="60"/>
      <c r="AV332" s="60"/>
      <c r="AW332" s="60"/>
      <c r="AX332" s="60"/>
      <c r="AY332" s="60"/>
      <c r="AZ332" s="60"/>
      <c r="BA332" s="60"/>
      <c r="BB332" s="60"/>
      <c r="BC332" s="60"/>
      <c r="BD332" s="60"/>
      <c r="BE332" s="60"/>
      <c r="BF332" s="60"/>
      <c r="BG332" s="60"/>
      <c r="BH332" s="60"/>
      <c r="BI332" s="60"/>
      <c r="BJ332" s="60"/>
      <c r="BK332" s="60"/>
      <c r="BL332" s="60"/>
      <c r="BM332" s="60"/>
      <c r="BN332" s="60"/>
      <c r="BO332" s="60"/>
      <c r="BP332" s="60"/>
      <c r="BQ332" s="60"/>
      <c r="BR332" s="60"/>
      <c r="BS332" s="60"/>
      <c r="BT332" s="60"/>
      <c r="BU332" s="76"/>
      <c r="BV332" s="76"/>
      <c r="BW332" s="76"/>
      <c r="BX332" s="76"/>
      <c r="BY332" s="76"/>
      <c r="BZ332" s="76"/>
      <c r="CA332" s="76"/>
      <c r="CB332" s="76"/>
      <c r="CC332" s="76"/>
      <c r="CD332" s="76"/>
      <c r="CE332" s="76"/>
      <c r="CF332" s="76"/>
      <c r="CG332" s="76"/>
      <c r="CH332" s="76"/>
      <c r="CI332" s="76"/>
      <c r="CJ332" s="76"/>
      <c r="CK332" s="76"/>
      <c r="CL332" s="60"/>
      <c r="CM332" s="60"/>
      <c r="CN332" s="60"/>
      <c r="CO332" s="60"/>
      <c r="CP332" s="60"/>
      <c r="CQ332" s="60"/>
      <c r="CR332" s="60"/>
      <c r="CS332" s="60"/>
      <c r="CT332" s="60"/>
      <c r="CU332" s="60"/>
      <c r="CV332" s="60"/>
      <c r="CW332" s="60"/>
      <c r="CX332" s="60"/>
      <c r="CY332" s="60"/>
      <c r="CZ332" s="60"/>
      <c r="DA332" s="60"/>
      <c r="DB332" s="60"/>
      <c r="DC332" s="60"/>
      <c r="DD332" s="60"/>
      <c r="DE332" s="60"/>
      <c r="DF332" s="60"/>
      <c r="DG332" s="60"/>
      <c r="DH332" s="60"/>
      <c r="DI332" s="60"/>
      <c r="DJ332" s="60"/>
      <c r="DK332" s="60"/>
      <c r="DL332" s="60"/>
      <c r="DM332" s="60"/>
      <c r="DN332" s="60"/>
      <c r="DO332" s="60"/>
      <c r="DP332" s="60"/>
      <c r="GO332" s="78"/>
      <c r="GP332" s="78"/>
      <c r="GQ332" s="78"/>
      <c r="GR332" s="78"/>
      <c r="GS332" s="78"/>
      <c r="GT332" s="78"/>
      <c r="GU332" s="78"/>
      <c r="GV332" s="78"/>
    </row>
    <row r="333" spans="1:204" s="77" customFormat="1" x14ac:dyDescent="0.2">
      <c r="A333" s="74"/>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c r="AS333" s="60"/>
      <c r="AT333" s="60"/>
      <c r="AU333" s="60"/>
      <c r="AV333" s="60"/>
      <c r="AW333" s="60"/>
      <c r="AX333" s="60"/>
      <c r="AY333" s="60"/>
      <c r="AZ333" s="60"/>
      <c r="BA333" s="60"/>
      <c r="BB333" s="60"/>
      <c r="BC333" s="60"/>
      <c r="BD333" s="60"/>
      <c r="BE333" s="60"/>
      <c r="BF333" s="60"/>
      <c r="BG333" s="60"/>
      <c r="BH333" s="60"/>
      <c r="BI333" s="60"/>
      <c r="BJ333" s="60"/>
      <c r="BK333" s="60"/>
      <c r="BL333" s="60"/>
      <c r="BM333" s="60"/>
      <c r="BN333" s="60"/>
      <c r="BO333" s="60"/>
      <c r="BP333" s="60"/>
      <c r="BQ333" s="60"/>
      <c r="BR333" s="60"/>
      <c r="BS333" s="60"/>
      <c r="BT333" s="60"/>
      <c r="BU333" s="76"/>
      <c r="BV333" s="76"/>
      <c r="BW333" s="76"/>
      <c r="BX333" s="76"/>
      <c r="BY333" s="76"/>
      <c r="BZ333" s="76"/>
      <c r="CA333" s="76"/>
      <c r="CB333" s="76"/>
      <c r="CC333" s="76"/>
      <c r="CD333" s="76"/>
      <c r="CE333" s="76"/>
      <c r="CF333" s="76"/>
      <c r="CG333" s="76"/>
      <c r="CH333" s="76"/>
      <c r="CI333" s="76"/>
      <c r="CJ333" s="76"/>
      <c r="CK333" s="76"/>
      <c r="CL333" s="60"/>
      <c r="CM333" s="60"/>
      <c r="CN333" s="60"/>
      <c r="CO333" s="60"/>
      <c r="CP333" s="60"/>
      <c r="CQ333" s="60"/>
      <c r="CR333" s="60"/>
      <c r="CS333" s="60"/>
      <c r="CT333" s="60"/>
      <c r="CU333" s="60"/>
      <c r="CV333" s="60"/>
      <c r="CW333" s="60"/>
      <c r="CX333" s="60"/>
      <c r="CY333" s="60"/>
      <c r="CZ333" s="60"/>
      <c r="DA333" s="60"/>
      <c r="DB333" s="60"/>
      <c r="DC333" s="60"/>
      <c r="DD333" s="60"/>
      <c r="DE333" s="60"/>
      <c r="DF333" s="60"/>
      <c r="DG333" s="60"/>
      <c r="DH333" s="60"/>
      <c r="DI333" s="60"/>
      <c r="DJ333" s="60"/>
      <c r="DK333" s="60"/>
      <c r="DL333" s="60"/>
      <c r="DM333" s="60"/>
      <c r="DN333" s="60"/>
      <c r="DO333" s="60"/>
      <c r="DP333" s="60"/>
      <c r="GO333" s="78"/>
      <c r="GP333" s="78"/>
      <c r="GQ333" s="78"/>
      <c r="GR333" s="78"/>
      <c r="GS333" s="78"/>
      <c r="GT333" s="78"/>
      <c r="GU333" s="78"/>
      <c r="GV333" s="78"/>
    </row>
    <row r="334" spans="1:204" s="77" customFormat="1" x14ac:dyDescent="0.2">
      <c r="A334" s="74"/>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c r="AR334" s="60"/>
      <c r="AS334" s="60"/>
      <c r="AT334" s="60"/>
      <c r="AU334" s="60"/>
      <c r="AV334" s="60"/>
      <c r="AW334" s="60"/>
      <c r="AX334" s="60"/>
      <c r="AY334" s="60"/>
      <c r="AZ334" s="60"/>
      <c r="BA334" s="60"/>
      <c r="BB334" s="60"/>
      <c r="BC334" s="60"/>
      <c r="BD334" s="60"/>
      <c r="BE334" s="60"/>
      <c r="BF334" s="60"/>
      <c r="BG334" s="60"/>
      <c r="BH334" s="60"/>
      <c r="BI334" s="60"/>
      <c r="BJ334" s="60"/>
      <c r="BK334" s="60"/>
      <c r="BL334" s="60"/>
      <c r="BM334" s="60"/>
      <c r="BN334" s="60"/>
      <c r="BO334" s="60"/>
      <c r="BP334" s="60"/>
      <c r="BQ334" s="60"/>
      <c r="BR334" s="60"/>
      <c r="BS334" s="60"/>
      <c r="BT334" s="60"/>
      <c r="BU334" s="76"/>
      <c r="BV334" s="76"/>
      <c r="BW334" s="76"/>
      <c r="BX334" s="76"/>
      <c r="BY334" s="76"/>
      <c r="BZ334" s="76"/>
      <c r="CA334" s="76"/>
      <c r="CB334" s="76"/>
      <c r="CC334" s="76"/>
      <c r="CD334" s="76"/>
      <c r="CE334" s="76"/>
      <c r="CF334" s="76"/>
      <c r="CG334" s="76"/>
      <c r="CH334" s="76"/>
      <c r="CI334" s="76"/>
      <c r="CJ334" s="76"/>
      <c r="CK334" s="76"/>
      <c r="CL334" s="60"/>
      <c r="CM334" s="60"/>
      <c r="CN334" s="60"/>
      <c r="CO334" s="60"/>
      <c r="CP334" s="60"/>
      <c r="CQ334" s="60"/>
      <c r="CR334" s="60"/>
      <c r="CS334" s="60"/>
      <c r="CT334" s="60"/>
      <c r="CU334" s="60"/>
      <c r="CV334" s="60"/>
      <c r="CW334" s="60"/>
      <c r="CX334" s="60"/>
      <c r="CY334" s="60"/>
      <c r="CZ334" s="60"/>
      <c r="DA334" s="60"/>
      <c r="DB334" s="60"/>
      <c r="DC334" s="60"/>
      <c r="DD334" s="60"/>
      <c r="DE334" s="60"/>
      <c r="DF334" s="60"/>
      <c r="DG334" s="60"/>
      <c r="DH334" s="60"/>
      <c r="DI334" s="60"/>
      <c r="DJ334" s="60"/>
      <c r="DK334" s="60"/>
      <c r="DL334" s="60"/>
      <c r="DM334" s="60"/>
      <c r="DN334" s="60"/>
      <c r="DO334" s="60"/>
      <c r="DP334" s="60"/>
      <c r="GO334" s="78"/>
      <c r="GP334" s="78"/>
      <c r="GQ334" s="78"/>
      <c r="GR334" s="78"/>
      <c r="GS334" s="78"/>
      <c r="GT334" s="78"/>
      <c r="GU334" s="78"/>
      <c r="GV334" s="78"/>
    </row>
    <row r="335" spans="1:204" s="77" customFormat="1" x14ac:dyDescent="0.2">
      <c r="A335" s="74"/>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c r="AS335" s="60"/>
      <c r="AT335" s="60"/>
      <c r="AU335" s="60"/>
      <c r="AV335" s="60"/>
      <c r="AW335" s="60"/>
      <c r="AX335" s="60"/>
      <c r="AY335" s="60"/>
      <c r="AZ335" s="60"/>
      <c r="BA335" s="60"/>
      <c r="BB335" s="60"/>
      <c r="BC335" s="60"/>
      <c r="BD335" s="60"/>
      <c r="BE335" s="60"/>
      <c r="BF335" s="60"/>
      <c r="BG335" s="60"/>
      <c r="BH335" s="60"/>
      <c r="BI335" s="60"/>
      <c r="BJ335" s="60"/>
      <c r="BK335" s="60"/>
      <c r="BL335" s="60"/>
      <c r="BM335" s="60"/>
      <c r="BN335" s="60"/>
      <c r="BO335" s="60"/>
      <c r="BP335" s="60"/>
      <c r="BQ335" s="60"/>
      <c r="BR335" s="60"/>
      <c r="BS335" s="60"/>
      <c r="BT335" s="60"/>
      <c r="BU335" s="76"/>
      <c r="BV335" s="76"/>
      <c r="BW335" s="76"/>
      <c r="BX335" s="76"/>
      <c r="BY335" s="76"/>
      <c r="BZ335" s="76"/>
      <c r="CA335" s="76"/>
      <c r="CB335" s="76"/>
      <c r="CC335" s="76"/>
      <c r="CD335" s="76"/>
      <c r="CE335" s="76"/>
      <c r="CF335" s="76"/>
      <c r="CG335" s="76"/>
      <c r="CH335" s="76"/>
      <c r="CI335" s="76"/>
      <c r="CJ335" s="76"/>
      <c r="CK335" s="76"/>
      <c r="CL335" s="60"/>
      <c r="CM335" s="60"/>
      <c r="CN335" s="60"/>
      <c r="CO335" s="60"/>
      <c r="CP335" s="60"/>
      <c r="CQ335" s="60"/>
      <c r="CR335" s="60"/>
      <c r="CS335" s="60"/>
      <c r="CT335" s="60"/>
      <c r="CU335" s="60"/>
      <c r="CV335" s="60"/>
      <c r="CW335" s="60"/>
      <c r="CX335" s="60"/>
      <c r="CY335" s="60"/>
      <c r="CZ335" s="60"/>
      <c r="DA335" s="60"/>
      <c r="DB335" s="60"/>
      <c r="DC335" s="60"/>
      <c r="DD335" s="60"/>
      <c r="DE335" s="60"/>
      <c r="DF335" s="60"/>
      <c r="DG335" s="60"/>
      <c r="DH335" s="60"/>
      <c r="DI335" s="60"/>
      <c r="DJ335" s="60"/>
      <c r="DK335" s="60"/>
      <c r="DL335" s="60"/>
      <c r="DM335" s="60"/>
      <c r="DN335" s="60"/>
      <c r="DO335" s="60"/>
      <c r="DP335" s="60"/>
      <c r="GO335" s="78"/>
      <c r="GP335" s="78"/>
      <c r="GQ335" s="78"/>
      <c r="GR335" s="78"/>
      <c r="GS335" s="78"/>
      <c r="GT335" s="78"/>
      <c r="GU335" s="78"/>
      <c r="GV335" s="78"/>
    </row>
    <row r="336" spans="1:204" s="77" customFormat="1" x14ac:dyDescent="0.2">
      <c r="A336" s="74"/>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60"/>
      <c r="AS336" s="60"/>
      <c r="AT336" s="60"/>
      <c r="AU336" s="60"/>
      <c r="AV336" s="60"/>
      <c r="AW336" s="60"/>
      <c r="AX336" s="60"/>
      <c r="AY336" s="60"/>
      <c r="AZ336" s="60"/>
      <c r="BA336" s="60"/>
      <c r="BB336" s="60"/>
      <c r="BC336" s="60"/>
      <c r="BD336" s="60"/>
      <c r="BE336" s="60"/>
      <c r="BF336" s="60"/>
      <c r="BG336" s="60"/>
      <c r="BH336" s="60"/>
      <c r="BI336" s="60"/>
      <c r="BJ336" s="60"/>
      <c r="BK336" s="60"/>
      <c r="BL336" s="60"/>
      <c r="BM336" s="60"/>
      <c r="BN336" s="60"/>
      <c r="BO336" s="60"/>
      <c r="BP336" s="60"/>
      <c r="BQ336" s="60"/>
      <c r="BR336" s="60"/>
      <c r="BS336" s="60"/>
      <c r="BT336" s="60"/>
      <c r="BU336" s="76"/>
      <c r="BV336" s="76"/>
      <c r="BW336" s="76"/>
      <c r="BX336" s="76"/>
      <c r="BY336" s="76"/>
      <c r="BZ336" s="76"/>
      <c r="CA336" s="76"/>
      <c r="CB336" s="76"/>
      <c r="CC336" s="76"/>
      <c r="CD336" s="76"/>
      <c r="CE336" s="76"/>
      <c r="CF336" s="76"/>
      <c r="CG336" s="76"/>
      <c r="CH336" s="76"/>
      <c r="CI336" s="76"/>
      <c r="CJ336" s="76"/>
      <c r="CK336" s="76"/>
      <c r="CL336" s="60"/>
      <c r="CM336" s="60"/>
      <c r="CN336" s="60"/>
      <c r="CO336" s="60"/>
      <c r="CP336" s="60"/>
      <c r="CQ336" s="60"/>
      <c r="CR336" s="60"/>
      <c r="CS336" s="60"/>
      <c r="CT336" s="60"/>
      <c r="CU336" s="60"/>
      <c r="CV336" s="60"/>
      <c r="CW336" s="60"/>
      <c r="CX336" s="60"/>
      <c r="CY336" s="60"/>
      <c r="CZ336" s="60"/>
      <c r="DA336" s="60"/>
      <c r="DB336" s="60"/>
      <c r="DC336" s="60"/>
      <c r="DD336" s="60"/>
      <c r="DE336" s="60"/>
      <c r="DF336" s="60"/>
      <c r="DG336" s="60"/>
      <c r="DH336" s="60"/>
      <c r="DI336" s="60"/>
      <c r="DJ336" s="60"/>
      <c r="DK336" s="60"/>
      <c r="DL336" s="60"/>
      <c r="DM336" s="60"/>
      <c r="DN336" s="60"/>
      <c r="DO336" s="60"/>
      <c r="DP336" s="60"/>
      <c r="GO336" s="78"/>
      <c r="GP336" s="78"/>
      <c r="GQ336" s="78"/>
      <c r="GR336" s="78"/>
      <c r="GS336" s="78"/>
      <c r="GT336" s="78"/>
      <c r="GU336" s="78"/>
      <c r="GV336" s="78"/>
    </row>
    <row r="337" spans="1:204" s="77" customFormat="1" x14ac:dyDescent="0.2">
      <c r="A337" s="74"/>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c r="AS337" s="60"/>
      <c r="AT337" s="60"/>
      <c r="AU337" s="60"/>
      <c r="AV337" s="60"/>
      <c r="AW337" s="60"/>
      <c r="AX337" s="60"/>
      <c r="AY337" s="60"/>
      <c r="AZ337" s="60"/>
      <c r="BA337" s="60"/>
      <c r="BB337" s="60"/>
      <c r="BC337" s="60"/>
      <c r="BD337" s="60"/>
      <c r="BE337" s="60"/>
      <c r="BF337" s="60"/>
      <c r="BG337" s="60"/>
      <c r="BH337" s="60"/>
      <c r="BI337" s="60"/>
      <c r="BJ337" s="60"/>
      <c r="BK337" s="60"/>
      <c r="BL337" s="60"/>
      <c r="BM337" s="60"/>
      <c r="BN337" s="60"/>
      <c r="BO337" s="60"/>
      <c r="BP337" s="60"/>
      <c r="BQ337" s="60"/>
      <c r="BR337" s="60"/>
      <c r="BS337" s="60"/>
      <c r="BT337" s="60"/>
      <c r="BU337" s="76"/>
      <c r="BV337" s="76"/>
      <c r="BW337" s="76"/>
      <c r="BX337" s="76"/>
      <c r="BY337" s="76"/>
      <c r="BZ337" s="76"/>
      <c r="CA337" s="76"/>
      <c r="CB337" s="76"/>
      <c r="CC337" s="76"/>
      <c r="CD337" s="76"/>
      <c r="CE337" s="76"/>
      <c r="CF337" s="76"/>
      <c r="CG337" s="76"/>
      <c r="CH337" s="76"/>
      <c r="CI337" s="76"/>
      <c r="CJ337" s="76"/>
      <c r="CK337" s="76"/>
      <c r="CL337" s="60"/>
      <c r="CM337" s="60"/>
      <c r="CN337" s="60"/>
      <c r="CO337" s="60"/>
      <c r="CP337" s="60"/>
      <c r="CQ337" s="60"/>
      <c r="CR337" s="60"/>
      <c r="CS337" s="60"/>
      <c r="CT337" s="60"/>
      <c r="CU337" s="60"/>
      <c r="CV337" s="60"/>
      <c r="CW337" s="60"/>
      <c r="CX337" s="60"/>
      <c r="CY337" s="60"/>
      <c r="CZ337" s="60"/>
      <c r="DA337" s="60"/>
      <c r="DB337" s="60"/>
      <c r="DC337" s="60"/>
      <c r="DD337" s="60"/>
      <c r="DE337" s="60"/>
      <c r="DF337" s="60"/>
      <c r="DG337" s="60"/>
      <c r="DH337" s="60"/>
      <c r="DI337" s="60"/>
      <c r="DJ337" s="60"/>
      <c r="DK337" s="60"/>
      <c r="DL337" s="60"/>
      <c r="DM337" s="60"/>
      <c r="DN337" s="60"/>
      <c r="DO337" s="60"/>
      <c r="DP337" s="60"/>
      <c r="GO337" s="78"/>
      <c r="GP337" s="78"/>
      <c r="GQ337" s="78"/>
      <c r="GR337" s="78"/>
      <c r="GS337" s="78"/>
      <c r="GT337" s="78"/>
      <c r="GU337" s="78"/>
      <c r="GV337" s="78"/>
    </row>
    <row r="338" spans="1:204" s="77" customFormat="1" x14ac:dyDescent="0.2">
      <c r="A338" s="74"/>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60"/>
      <c r="AS338" s="60"/>
      <c r="AT338" s="60"/>
      <c r="AU338" s="60"/>
      <c r="AV338" s="60"/>
      <c r="AW338" s="60"/>
      <c r="AX338" s="60"/>
      <c r="AY338" s="60"/>
      <c r="AZ338" s="60"/>
      <c r="BA338" s="60"/>
      <c r="BB338" s="60"/>
      <c r="BC338" s="60"/>
      <c r="BD338" s="60"/>
      <c r="BE338" s="60"/>
      <c r="BF338" s="60"/>
      <c r="BG338" s="60"/>
      <c r="BH338" s="60"/>
      <c r="BI338" s="60"/>
      <c r="BJ338" s="60"/>
      <c r="BK338" s="60"/>
      <c r="BL338" s="60"/>
      <c r="BM338" s="60"/>
      <c r="BN338" s="60"/>
      <c r="BO338" s="60"/>
      <c r="BP338" s="60"/>
      <c r="BQ338" s="60"/>
      <c r="BR338" s="60"/>
      <c r="BS338" s="60"/>
      <c r="BT338" s="60"/>
      <c r="BU338" s="76"/>
      <c r="BV338" s="76"/>
      <c r="BW338" s="76"/>
      <c r="BX338" s="76"/>
      <c r="BY338" s="76"/>
      <c r="BZ338" s="76"/>
      <c r="CA338" s="76"/>
      <c r="CB338" s="76"/>
      <c r="CC338" s="76"/>
      <c r="CD338" s="76"/>
      <c r="CE338" s="76"/>
      <c r="CF338" s="76"/>
      <c r="CG338" s="76"/>
      <c r="CH338" s="76"/>
      <c r="CI338" s="76"/>
      <c r="CJ338" s="76"/>
      <c r="CK338" s="76"/>
      <c r="CL338" s="60"/>
      <c r="CM338" s="60"/>
      <c r="CN338" s="60"/>
      <c r="CO338" s="60"/>
      <c r="CP338" s="60"/>
      <c r="CQ338" s="60"/>
      <c r="CR338" s="60"/>
      <c r="CS338" s="60"/>
      <c r="CT338" s="60"/>
      <c r="CU338" s="60"/>
      <c r="CV338" s="60"/>
      <c r="CW338" s="60"/>
      <c r="CX338" s="60"/>
      <c r="CY338" s="60"/>
      <c r="CZ338" s="60"/>
      <c r="DA338" s="60"/>
      <c r="DB338" s="60"/>
      <c r="DC338" s="60"/>
      <c r="DD338" s="60"/>
      <c r="DE338" s="60"/>
      <c r="DF338" s="60"/>
      <c r="DG338" s="60"/>
      <c r="DH338" s="60"/>
      <c r="DI338" s="60"/>
      <c r="DJ338" s="60"/>
      <c r="DK338" s="60"/>
      <c r="DL338" s="60"/>
      <c r="DM338" s="60"/>
      <c r="DN338" s="60"/>
      <c r="DO338" s="60"/>
      <c r="DP338" s="60"/>
      <c r="GO338" s="78"/>
      <c r="GP338" s="78"/>
      <c r="GQ338" s="78"/>
      <c r="GR338" s="78"/>
      <c r="GS338" s="78"/>
      <c r="GT338" s="78"/>
      <c r="GU338" s="78"/>
      <c r="GV338" s="78"/>
    </row>
    <row r="339" spans="1:204" s="77" customFormat="1" x14ac:dyDescent="0.2">
      <c r="A339" s="74"/>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c r="AR339" s="60"/>
      <c r="AS339" s="60"/>
      <c r="AT339" s="60"/>
      <c r="AU339" s="60"/>
      <c r="AV339" s="60"/>
      <c r="AW339" s="60"/>
      <c r="AX339" s="60"/>
      <c r="AY339" s="60"/>
      <c r="AZ339" s="60"/>
      <c r="BA339" s="60"/>
      <c r="BB339" s="60"/>
      <c r="BC339" s="60"/>
      <c r="BD339" s="60"/>
      <c r="BE339" s="60"/>
      <c r="BF339" s="60"/>
      <c r="BG339" s="60"/>
      <c r="BH339" s="60"/>
      <c r="BI339" s="60"/>
      <c r="BJ339" s="60"/>
      <c r="BK339" s="60"/>
      <c r="BL339" s="60"/>
      <c r="BM339" s="60"/>
      <c r="BN339" s="60"/>
      <c r="BO339" s="60"/>
      <c r="BP339" s="60"/>
      <c r="BQ339" s="60"/>
      <c r="BR339" s="60"/>
      <c r="BS339" s="60"/>
      <c r="BT339" s="60"/>
      <c r="BU339" s="76"/>
      <c r="BV339" s="76"/>
      <c r="BW339" s="76"/>
      <c r="BX339" s="76"/>
      <c r="BY339" s="76"/>
      <c r="BZ339" s="76"/>
      <c r="CA339" s="76"/>
      <c r="CB339" s="76"/>
      <c r="CC339" s="76"/>
      <c r="CD339" s="76"/>
      <c r="CE339" s="76"/>
      <c r="CF339" s="76"/>
      <c r="CG339" s="76"/>
      <c r="CH339" s="76"/>
      <c r="CI339" s="76"/>
      <c r="CJ339" s="76"/>
      <c r="CK339" s="76"/>
      <c r="CL339" s="60"/>
      <c r="CM339" s="60"/>
      <c r="CN339" s="60"/>
      <c r="CO339" s="60"/>
      <c r="CP339" s="60"/>
      <c r="CQ339" s="60"/>
      <c r="CR339" s="60"/>
      <c r="CS339" s="60"/>
      <c r="CT339" s="60"/>
      <c r="CU339" s="60"/>
      <c r="CV339" s="60"/>
      <c r="CW339" s="60"/>
      <c r="CX339" s="60"/>
      <c r="CY339" s="60"/>
      <c r="CZ339" s="60"/>
      <c r="DA339" s="60"/>
      <c r="DB339" s="60"/>
      <c r="DC339" s="60"/>
      <c r="DD339" s="60"/>
      <c r="DE339" s="60"/>
      <c r="DF339" s="60"/>
      <c r="DG339" s="60"/>
      <c r="DH339" s="60"/>
      <c r="DI339" s="60"/>
      <c r="DJ339" s="60"/>
      <c r="DK339" s="60"/>
      <c r="DL339" s="60"/>
      <c r="DM339" s="60"/>
      <c r="DN339" s="60"/>
      <c r="DO339" s="60"/>
      <c r="DP339" s="60"/>
      <c r="GO339" s="78"/>
      <c r="GP339" s="78"/>
      <c r="GQ339" s="78"/>
      <c r="GR339" s="78"/>
      <c r="GS339" s="78"/>
      <c r="GT339" s="78"/>
      <c r="GU339" s="78"/>
      <c r="GV339" s="78"/>
    </row>
    <row r="340" spans="1:204" s="77" customFormat="1" x14ac:dyDescent="0.2">
      <c r="A340" s="74"/>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60"/>
      <c r="AU340" s="60"/>
      <c r="AV340" s="60"/>
      <c r="AW340" s="60"/>
      <c r="AX340" s="60"/>
      <c r="AY340" s="60"/>
      <c r="AZ340" s="60"/>
      <c r="BA340" s="60"/>
      <c r="BB340" s="60"/>
      <c r="BC340" s="60"/>
      <c r="BD340" s="60"/>
      <c r="BE340" s="60"/>
      <c r="BF340" s="60"/>
      <c r="BG340" s="60"/>
      <c r="BH340" s="60"/>
      <c r="BI340" s="60"/>
      <c r="BJ340" s="60"/>
      <c r="BK340" s="60"/>
      <c r="BL340" s="60"/>
      <c r="BM340" s="60"/>
      <c r="BN340" s="60"/>
      <c r="BO340" s="60"/>
      <c r="BP340" s="60"/>
      <c r="BQ340" s="60"/>
      <c r="BR340" s="60"/>
      <c r="BS340" s="60"/>
      <c r="BT340" s="60"/>
      <c r="BU340" s="76"/>
      <c r="BV340" s="76"/>
      <c r="BW340" s="76"/>
      <c r="BX340" s="76"/>
      <c r="BY340" s="76"/>
      <c r="BZ340" s="76"/>
      <c r="CA340" s="76"/>
      <c r="CB340" s="76"/>
      <c r="CC340" s="76"/>
      <c r="CD340" s="76"/>
      <c r="CE340" s="76"/>
      <c r="CF340" s="76"/>
      <c r="CG340" s="76"/>
      <c r="CH340" s="76"/>
      <c r="CI340" s="76"/>
      <c r="CJ340" s="76"/>
      <c r="CK340" s="76"/>
      <c r="CL340" s="60"/>
      <c r="CM340" s="60"/>
      <c r="CN340" s="60"/>
      <c r="CO340" s="60"/>
      <c r="CP340" s="60"/>
      <c r="CQ340" s="60"/>
      <c r="CR340" s="60"/>
      <c r="CS340" s="60"/>
      <c r="CT340" s="60"/>
      <c r="CU340" s="60"/>
      <c r="CV340" s="60"/>
      <c r="CW340" s="60"/>
      <c r="CX340" s="60"/>
      <c r="CY340" s="60"/>
      <c r="CZ340" s="60"/>
      <c r="DA340" s="60"/>
      <c r="DB340" s="60"/>
      <c r="DC340" s="60"/>
      <c r="DD340" s="60"/>
      <c r="DE340" s="60"/>
      <c r="DF340" s="60"/>
      <c r="DG340" s="60"/>
      <c r="DH340" s="60"/>
      <c r="DI340" s="60"/>
      <c r="DJ340" s="60"/>
      <c r="DK340" s="60"/>
      <c r="DL340" s="60"/>
      <c r="DM340" s="60"/>
      <c r="DN340" s="60"/>
      <c r="DO340" s="60"/>
      <c r="DP340" s="60"/>
      <c r="GO340" s="78"/>
      <c r="GP340" s="78"/>
      <c r="GQ340" s="78"/>
      <c r="GR340" s="78"/>
      <c r="GS340" s="78"/>
      <c r="GT340" s="78"/>
      <c r="GU340" s="78"/>
      <c r="GV340" s="78"/>
    </row>
    <row r="341" spans="1:204" s="77" customFormat="1" x14ac:dyDescent="0.2">
      <c r="A341" s="74"/>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c r="AU341" s="60"/>
      <c r="AV341" s="60"/>
      <c r="AW341" s="60"/>
      <c r="AX341" s="60"/>
      <c r="AY341" s="60"/>
      <c r="AZ341" s="60"/>
      <c r="BA341" s="60"/>
      <c r="BB341" s="60"/>
      <c r="BC341" s="60"/>
      <c r="BD341" s="60"/>
      <c r="BE341" s="60"/>
      <c r="BF341" s="60"/>
      <c r="BG341" s="60"/>
      <c r="BH341" s="60"/>
      <c r="BI341" s="60"/>
      <c r="BJ341" s="60"/>
      <c r="BK341" s="60"/>
      <c r="BL341" s="60"/>
      <c r="BM341" s="60"/>
      <c r="BN341" s="60"/>
      <c r="BO341" s="60"/>
      <c r="BP341" s="60"/>
      <c r="BQ341" s="60"/>
      <c r="BR341" s="60"/>
      <c r="BS341" s="60"/>
      <c r="BT341" s="60"/>
      <c r="BU341" s="76"/>
      <c r="BV341" s="76"/>
      <c r="BW341" s="76"/>
      <c r="BX341" s="76"/>
      <c r="BY341" s="76"/>
      <c r="BZ341" s="76"/>
      <c r="CA341" s="76"/>
      <c r="CB341" s="76"/>
      <c r="CC341" s="76"/>
      <c r="CD341" s="76"/>
      <c r="CE341" s="76"/>
      <c r="CF341" s="76"/>
      <c r="CG341" s="76"/>
      <c r="CH341" s="76"/>
      <c r="CI341" s="76"/>
      <c r="CJ341" s="76"/>
      <c r="CK341" s="76"/>
      <c r="CL341" s="60"/>
      <c r="CM341" s="60"/>
      <c r="CN341" s="60"/>
      <c r="CO341" s="60"/>
      <c r="CP341" s="60"/>
      <c r="CQ341" s="60"/>
      <c r="CR341" s="60"/>
      <c r="CS341" s="60"/>
      <c r="CT341" s="60"/>
      <c r="CU341" s="60"/>
      <c r="CV341" s="60"/>
      <c r="CW341" s="60"/>
      <c r="CX341" s="60"/>
      <c r="CY341" s="60"/>
      <c r="CZ341" s="60"/>
      <c r="DA341" s="60"/>
      <c r="DB341" s="60"/>
      <c r="DC341" s="60"/>
      <c r="DD341" s="60"/>
      <c r="DE341" s="60"/>
      <c r="DF341" s="60"/>
      <c r="DG341" s="60"/>
      <c r="DH341" s="60"/>
      <c r="DI341" s="60"/>
      <c r="DJ341" s="60"/>
      <c r="DK341" s="60"/>
      <c r="DL341" s="60"/>
      <c r="DM341" s="60"/>
      <c r="DN341" s="60"/>
      <c r="DO341" s="60"/>
      <c r="DP341" s="60"/>
      <c r="GO341" s="78"/>
      <c r="GP341" s="78"/>
      <c r="GQ341" s="78"/>
      <c r="GR341" s="78"/>
      <c r="GS341" s="78"/>
      <c r="GT341" s="78"/>
      <c r="GU341" s="78"/>
      <c r="GV341" s="78"/>
    </row>
    <row r="342" spans="1:204" s="77" customFormat="1" x14ac:dyDescent="0.2">
      <c r="A342" s="74"/>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c r="AU342" s="60"/>
      <c r="AV342" s="60"/>
      <c r="AW342" s="60"/>
      <c r="AX342" s="60"/>
      <c r="AY342" s="60"/>
      <c r="AZ342" s="60"/>
      <c r="BA342" s="60"/>
      <c r="BB342" s="60"/>
      <c r="BC342" s="60"/>
      <c r="BD342" s="60"/>
      <c r="BE342" s="60"/>
      <c r="BF342" s="60"/>
      <c r="BG342" s="60"/>
      <c r="BH342" s="60"/>
      <c r="BI342" s="60"/>
      <c r="BJ342" s="60"/>
      <c r="BK342" s="60"/>
      <c r="BL342" s="60"/>
      <c r="BM342" s="60"/>
      <c r="BN342" s="60"/>
      <c r="BO342" s="60"/>
      <c r="BP342" s="60"/>
      <c r="BQ342" s="60"/>
      <c r="BR342" s="60"/>
      <c r="BS342" s="60"/>
      <c r="BT342" s="60"/>
      <c r="BU342" s="76"/>
      <c r="BV342" s="76"/>
      <c r="BW342" s="76"/>
      <c r="BX342" s="76"/>
      <c r="BY342" s="76"/>
      <c r="BZ342" s="76"/>
      <c r="CA342" s="76"/>
      <c r="CB342" s="76"/>
      <c r="CC342" s="76"/>
      <c r="CD342" s="76"/>
      <c r="CE342" s="76"/>
      <c r="CF342" s="76"/>
      <c r="CG342" s="76"/>
      <c r="CH342" s="76"/>
      <c r="CI342" s="76"/>
      <c r="CJ342" s="76"/>
      <c r="CK342" s="76"/>
      <c r="CL342" s="60"/>
      <c r="CM342" s="60"/>
      <c r="CN342" s="60"/>
      <c r="CO342" s="60"/>
      <c r="CP342" s="60"/>
      <c r="CQ342" s="60"/>
      <c r="CR342" s="60"/>
      <c r="CS342" s="60"/>
      <c r="CT342" s="60"/>
      <c r="CU342" s="60"/>
      <c r="CV342" s="60"/>
      <c r="CW342" s="60"/>
      <c r="CX342" s="60"/>
      <c r="CY342" s="60"/>
      <c r="CZ342" s="60"/>
      <c r="DA342" s="60"/>
      <c r="DB342" s="60"/>
      <c r="DC342" s="60"/>
      <c r="DD342" s="60"/>
      <c r="DE342" s="60"/>
      <c r="DF342" s="60"/>
      <c r="DG342" s="60"/>
      <c r="DH342" s="60"/>
      <c r="DI342" s="60"/>
      <c r="DJ342" s="60"/>
      <c r="DK342" s="60"/>
      <c r="DL342" s="60"/>
      <c r="DM342" s="60"/>
      <c r="DN342" s="60"/>
      <c r="DO342" s="60"/>
      <c r="DP342" s="60"/>
      <c r="GO342" s="78"/>
      <c r="GP342" s="78"/>
      <c r="GQ342" s="78"/>
      <c r="GR342" s="78"/>
      <c r="GS342" s="78"/>
      <c r="GT342" s="78"/>
      <c r="GU342" s="78"/>
      <c r="GV342" s="78"/>
    </row>
    <row r="343" spans="1:204" s="77" customFormat="1" x14ac:dyDescent="0.2">
      <c r="A343" s="74"/>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c r="AU343" s="60"/>
      <c r="AV343" s="60"/>
      <c r="AW343" s="60"/>
      <c r="AX343" s="60"/>
      <c r="AY343" s="60"/>
      <c r="AZ343" s="60"/>
      <c r="BA343" s="60"/>
      <c r="BB343" s="60"/>
      <c r="BC343" s="60"/>
      <c r="BD343" s="60"/>
      <c r="BE343" s="60"/>
      <c r="BF343" s="60"/>
      <c r="BG343" s="60"/>
      <c r="BH343" s="60"/>
      <c r="BI343" s="60"/>
      <c r="BJ343" s="60"/>
      <c r="BK343" s="60"/>
      <c r="BL343" s="60"/>
      <c r="BM343" s="60"/>
      <c r="BN343" s="60"/>
      <c r="BO343" s="60"/>
      <c r="BP343" s="60"/>
      <c r="BQ343" s="60"/>
      <c r="BR343" s="60"/>
      <c r="BS343" s="60"/>
      <c r="BT343" s="60"/>
      <c r="BU343" s="76"/>
      <c r="BV343" s="76"/>
      <c r="BW343" s="76"/>
      <c r="BX343" s="76"/>
      <c r="BY343" s="76"/>
      <c r="BZ343" s="76"/>
      <c r="CA343" s="76"/>
      <c r="CB343" s="76"/>
      <c r="CC343" s="76"/>
      <c r="CD343" s="76"/>
      <c r="CE343" s="76"/>
      <c r="CF343" s="76"/>
      <c r="CG343" s="76"/>
      <c r="CH343" s="76"/>
      <c r="CI343" s="76"/>
      <c r="CJ343" s="76"/>
      <c r="CK343" s="76"/>
      <c r="CL343" s="60"/>
      <c r="CM343" s="60"/>
      <c r="CN343" s="60"/>
      <c r="CO343" s="60"/>
      <c r="CP343" s="60"/>
      <c r="CQ343" s="60"/>
      <c r="CR343" s="60"/>
      <c r="CS343" s="60"/>
      <c r="CT343" s="60"/>
      <c r="CU343" s="60"/>
      <c r="CV343" s="60"/>
      <c r="CW343" s="60"/>
      <c r="CX343" s="60"/>
      <c r="CY343" s="60"/>
      <c r="CZ343" s="60"/>
      <c r="DA343" s="60"/>
      <c r="DB343" s="60"/>
      <c r="DC343" s="60"/>
      <c r="DD343" s="60"/>
      <c r="DE343" s="60"/>
      <c r="DF343" s="60"/>
      <c r="DG343" s="60"/>
      <c r="DH343" s="60"/>
      <c r="DI343" s="60"/>
      <c r="DJ343" s="60"/>
      <c r="DK343" s="60"/>
      <c r="DL343" s="60"/>
      <c r="DM343" s="60"/>
      <c r="DN343" s="60"/>
      <c r="DO343" s="60"/>
      <c r="DP343" s="60"/>
      <c r="GO343" s="78"/>
      <c r="GP343" s="78"/>
      <c r="GQ343" s="78"/>
      <c r="GR343" s="78"/>
      <c r="GS343" s="78"/>
      <c r="GT343" s="78"/>
      <c r="GU343" s="78"/>
      <c r="GV343" s="78"/>
    </row>
    <row r="344" spans="1:204" s="77" customFormat="1" x14ac:dyDescent="0.2">
      <c r="A344" s="74"/>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60"/>
      <c r="AS344" s="60"/>
      <c r="AT344" s="60"/>
      <c r="AU344" s="60"/>
      <c r="AV344" s="60"/>
      <c r="AW344" s="60"/>
      <c r="AX344" s="60"/>
      <c r="AY344" s="60"/>
      <c r="AZ344" s="60"/>
      <c r="BA344" s="60"/>
      <c r="BB344" s="60"/>
      <c r="BC344" s="60"/>
      <c r="BD344" s="60"/>
      <c r="BE344" s="60"/>
      <c r="BF344" s="60"/>
      <c r="BG344" s="60"/>
      <c r="BH344" s="60"/>
      <c r="BI344" s="60"/>
      <c r="BJ344" s="60"/>
      <c r="BK344" s="60"/>
      <c r="BL344" s="60"/>
      <c r="BM344" s="60"/>
      <c r="BN344" s="60"/>
      <c r="BO344" s="60"/>
      <c r="BP344" s="60"/>
      <c r="BQ344" s="60"/>
      <c r="BR344" s="60"/>
      <c r="BS344" s="60"/>
      <c r="BT344" s="60"/>
      <c r="BU344" s="76"/>
      <c r="BV344" s="76"/>
      <c r="BW344" s="76"/>
      <c r="BX344" s="76"/>
      <c r="BY344" s="76"/>
      <c r="BZ344" s="76"/>
      <c r="CA344" s="76"/>
      <c r="CB344" s="76"/>
      <c r="CC344" s="76"/>
      <c r="CD344" s="76"/>
      <c r="CE344" s="76"/>
      <c r="CF344" s="76"/>
      <c r="CG344" s="76"/>
      <c r="CH344" s="76"/>
      <c r="CI344" s="76"/>
      <c r="CJ344" s="76"/>
      <c r="CK344" s="76"/>
      <c r="CL344" s="60"/>
      <c r="CM344" s="60"/>
      <c r="CN344" s="60"/>
      <c r="CO344" s="60"/>
      <c r="CP344" s="60"/>
      <c r="CQ344" s="60"/>
      <c r="CR344" s="60"/>
      <c r="CS344" s="60"/>
      <c r="CT344" s="60"/>
      <c r="CU344" s="60"/>
      <c r="CV344" s="60"/>
      <c r="CW344" s="60"/>
      <c r="CX344" s="60"/>
      <c r="CY344" s="60"/>
      <c r="CZ344" s="60"/>
      <c r="DA344" s="60"/>
      <c r="DB344" s="60"/>
      <c r="DC344" s="60"/>
      <c r="DD344" s="60"/>
      <c r="DE344" s="60"/>
      <c r="DF344" s="60"/>
      <c r="DG344" s="60"/>
      <c r="DH344" s="60"/>
      <c r="DI344" s="60"/>
      <c r="DJ344" s="60"/>
      <c r="DK344" s="60"/>
      <c r="DL344" s="60"/>
      <c r="DM344" s="60"/>
      <c r="DN344" s="60"/>
      <c r="DO344" s="60"/>
      <c r="DP344" s="60"/>
      <c r="GO344" s="78"/>
      <c r="GP344" s="78"/>
      <c r="GQ344" s="78"/>
      <c r="GR344" s="78"/>
      <c r="GS344" s="78"/>
      <c r="GT344" s="78"/>
      <c r="GU344" s="78"/>
      <c r="GV344" s="78"/>
    </row>
    <row r="345" spans="1:204" s="77" customFormat="1" x14ac:dyDescent="0.2">
      <c r="A345" s="74"/>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c r="AR345" s="60"/>
      <c r="AS345" s="60"/>
      <c r="AT345" s="60"/>
      <c r="AU345" s="60"/>
      <c r="AV345" s="60"/>
      <c r="AW345" s="60"/>
      <c r="AX345" s="60"/>
      <c r="AY345" s="60"/>
      <c r="AZ345" s="60"/>
      <c r="BA345" s="60"/>
      <c r="BB345" s="60"/>
      <c r="BC345" s="60"/>
      <c r="BD345" s="60"/>
      <c r="BE345" s="60"/>
      <c r="BF345" s="60"/>
      <c r="BG345" s="60"/>
      <c r="BH345" s="60"/>
      <c r="BI345" s="60"/>
      <c r="BJ345" s="60"/>
      <c r="BK345" s="60"/>
      <c r="BL345" s="60"/>
      <c r="BM345" s="60"/>
      <c r="BN345" s="60"/>
      <c r="BO345" s="60"/>
      <c r="BP345" s="60"/>
      <c r="BQ345" s="60"/>
      <c r="BR345" s="60"/>
      <c r="BS345" s="60"/>
      <c r="BT345" s="60"/>
      <c r="BU345" s="76"/>
      <c r="BV345" s="76"/>
      <c r="BW345" s="76"/>
      <c r="BX345" s="76"/>
      <c r="BY345" s="76"/>
      <c r="BZ345" s="76"/>
      <c r="CA345" s="76"/>
      <c r="CB345" s="76"/>
      <c r="CC345" s="76"/>
      <c r="CD345" s="76"/>
      <c r="CE345" s="76"/>
      <c r="CF345" s="76"/>
      <c r="CG345" s="76"/>
      <c r="CH345" s="76"/>
      <c r="CI345" s="76"/>
      <c r="CJ345" s="76"/>
      <c r="CK345" s="76"/>
      <c r="CL345" s="60"/>
      <c r="CM345" s="60"/>
      <c r="CN345" s="60"/>
      <c r="CO345" s="60"/>
      <c r="CP345" s="60"/>
      <c r="CQ345" s="60"/>
      <c r="CR345" s="60"/>
      <c r="CS345" s="60"/>
      <c r="CT345" s="60"/>
      <c r="CU345" s="60"/>
      <c r="CV345" s="60"/>
      <c r="CW345" s="60"/>
      <c r="CX345" s="60"/>
      <c r="CY345" s="60"/>
      <c r="CZ345" s="60"/>
      <c r="DA345" s="60"/>
      <c r="DB345" s="60"/>
      <c r="DC345" s="60"/>
      <c r="DD345" s="60"/>
      <c r="DE345" s="60"/>
      <c r="DF345" s="60"/>
      <c r="DG345" s="60"/>
      <c r="DH345" s="60"/>
      <c r="DI345" s="60"/>
      <c r="DJ345" s="60"/>
      <c r="DK345" s="60"/>
      <c r="DL345" s="60"/>
      <c r="DM345" s="60"/>
      <c r="DN345" s="60"/>
      <c r="DO345" s="60"/>
      <c r="DP345" s="60"/>
      <c r="GO345" s="78"/>
      <c r="GP345" s="78"/>
      <c r="GQ345" s="78"/>
      <c r="GR345" s="78"/>
      <c r="GS345" s="78"/>
      <c r="GT345" s="78"/>
      <c r="GU345" s="78"/>
      <c r="GV345" s="78"/>
    </row>
    <row r="346" spans="1:204" s="77" customFormat="1" x14ac:dyDescent="0.2">
      <c r="A346" s="74"/>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60"/>
      <c r="AS346" s="60"/>
      <c r="AT346" s="60"/>
      <c r="AU346" s="60"/>
      <c r="AV346" s="60"/>
      <c r="AW346" s="60"/>
      <c r="AX346" s="60"/>
      <c r="AY346" s="60"/>
      <c r="AZ346" s="60"/>
      <c r="BA346" s="60"/>
      <c r="BB346" s="60"/>
      <c r="BC346" s="60"/>
      <c r="BD346" s="60"/>
      <c r="BE346" s="60"/>
      <c r="BF346" s="60"/>
      <c r="BG346" s="60"/>
      <c r="BH346" s="60"/>
      <c r="BI346" s="60"/>
      <c r="BJ346" s="60"/>
      <c r="BK346" s="60"/>
      <c r="BL346" s="60"/>
      <c r="BM346" s="60"/>
      <c r="BN346" s="60"/>
      <c r="BO346" s="60"/>
      <c r="BP346" s="60"/>
      <c r="BQ346" s="60"/>
      <c r="BR346" s="60"/>
      <c r="BS346" s="60"/>
      <c r="BT346" s="60"/>
      <c r="BU346" s="76"/>
      <c r="BV346" s="76"/>
      <c r="BW346" s="76"/>
      <c r="BX346" s="76"/>
      <c r="BY346" s="76"/>
      <c r="BZ346" s="76"/>
      <c r="CA346" s="76"/>
      <c r="CB346" s="76"/>
      <c r="CC346" s="76"/>
      <c r="CD346" s="76"/>
      <c r="CE346" s="76"/>
      <c r="CF346" s="76"/>
      <c r="CG346" s="76"/>
      <c r="CH346" s="76"/>
      <c r="CI346" s="76"/>
      <c r="CJ346" s="76"/>
      <c r="CK346" s="76"/>
      <c r="CL346" s="60"/>
      <c r="CM346" s="60"/>
      <c r="CN346" s="60"/>
      <c r="CO346" s="60"/>
      <c r="CP346" s="60"/>
      <c r="CQ346" s="60"/>
      <c r="CR346" s="60"/>
      <c r="CS346" s="60"/>
      <c r="CT346" s="60"/>
      <c r="CU346" s="60"/>
      <c r="CV346" s="60"/>
      <c r="CW346" s="60"/>
      <c r="CX346" s="60"/>
      <c r="CY346" s="60"/>
      <c r="CZ346" s="60"/>
      <c r="DA346" s="60"/>
      <c r="DB346" s="60"/>
      <c r="DC346" s="60"/>
      <c r="DD346" s="60"/>
      <c r="DE346" s="60"/>
      <c r="DF346" s="60"/>
      <c r="DG346" s="60"/>
      <c r="DH346" s="60"/>
      <c r="DI346" s="60"/>
      <c r="DJ346" s="60"/>
      <c r="DK346" s="60"/>
      <c r="DL346" s="60"/>
      <c r="DM346" s="60"/>
      <c r="DN346" s="60"/>
      <c r="DO346" s="60"/>
      <c r="DP346" s="60"/>
      <c r="GO346" s="78"/>
      <c r="GP346" s="78"/>
      <c r="GQ346" s="78"/>
      <c r="GR346" s="78"/>
      <c r="GS346" s="78"/>
      <c r="GT346" s="78"/>
      <c r="GU346" s="78"/>
      <c r="GV346" s="78"/>
    </row>
    <row r="347" spans="1:204" s="77" customFormat="1" x14ac:dyDescent="0.2">
      <c r="A347" s="74"/>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60"/>
      <c r="AS347" s="60"/>
      <c r="AT347" s="60"/>
      <c r="AU347" s="60"/>
      <c r="AV347" s="60"/>
      <c r="AW347" s="60"/>
      <c r="AX347" s="60"/>
      <c r="AY347" s="60"/>
      <c r="AZ347" s="60"/>
      <c r="BA347" s="60"/>
      <c r="BB347" s="60"/>
      <c r="BC347" s="60"/>
      <c r="BD347" s="60"/>
      <c r="BE347" s="60"/>
      <c r="BF347" s="60"/>
      <c r="BG347" s="60"/>
      <c r="BH347" s="60"/>
      <c r="BI347" s="60"/>
      <c r="BJ347" s="60"/>
      <c r="BK347" s="60"/>
      <c r="BL347" s="60"/>
      <c r="BM347" s="60"/>
      <c r="BN347" s="60"/>
      <c r="BO347" s="60"/>
      <c r="BP347" s="60"/>
      <c r="BQ347" s="60"/>
      <c r="BR347" s="60"/>
      <c r="BS347" s="60"/>
      <c r="BT347" s="60"/>
      <c r="BU347" s="76"/>
      <c r="BV347" s="76"/>
      <c r="BW347" s="76"/>
      <c r="BX347" s="76"/>
      <c r="BY347" s="76"/>
      <c r="BZ347" s="76"/>
      <c r="CA347" s="76"/>
      <c r="CB347" s="76"/>
      <c r="CC347" s="76"/>
      <c r="CD347" s="76"/>
      <c r="CE347" s="76"/>
      <c r="CF347" s="76"/>
      <c r="CG347" s="76"/>
      <c r="CH347" s="76"/>
      <c r="CI347" s="76"/>
      <c r="CJ347" s="76"/>
      <c r="CK347" s="76"/>
      <c r="CL347" s="60"/>
      <c r="CM347" s="60"/>
      <c r="CN347" s="60"/>
      <c r="CO347" s="60"/>
      <c r="CP347" s="60"/>
      <c r="CQ347" s="60"/>
      <c r="CR347" s="60"/>
      <c r="CS347" s="60"/>
      <c r="CT347" s="60"/>
      <c r="CU347" s="60"/>
      <c r="CV347" s="60"/>
      <c r="CW347" s="60"/>
      <c r="CX347" s="60"/>
      <c r="CY347" s="60"/>
      <c r="CZ347" s="60"/>
      <c r="DA347" s="60"/>
      <c r="DB347" s="60"/>
      <c r="DC347" s="60"/>
      <c r="DD347" s="60"/>
      <c r="DE347" s="60"/>
      <c r="DF347" s="60"/>
      <c r="DG347" s="60"/>
      <c r="DH347" s="60"/>
      <c r="DI347" s="60"/>
      <c r="DJ347" s="60"/>
      <c r="DK347" s="60"/>
      <c r="DL347" s="60"/>
      <c r="DM347" s="60"/>
      <c r="DN347" s="60"/>
      <c r="DO347" s="60"/>
      <c r="DP347" s="60"/>
      <c r="GO347" s="78"/>
      <c r="GP347" s="78"/>
      <c r="GQ347" s="78"/>
      <c r="GR347" s="78"/>
      <c r="GS347" s="78"/>
      <c r="GT347" s="78"/>
      <c r="GU347" s="78"/>
      <c r="GV347" s="78"/>
    </row>
    <row r="348" spans="1:204" s="77" customFormat="1" x14ac:dyDescent="0.2">
      <c r="A348" s="74"/>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c r="AR348" s="60"/>
      <c r="AS348" s="60"/>
      <c r="AT348" s="60"/>
      <c r="AU348" s="60"/>
      <c r="AV348" s="60"/>
      <c r="AW348" s="60"/>
      <c r="AX348" s="60"/>
      <c r="AY348" s="60"/>
      <c r="AZ348" s="60"/>
      <c r="BA348" s="60"/>
      <c r="BB348" s="60"/>
      <c r="BC348" s="60"/>
      <c r="BD348" s="60"/>
      <c r="BE348" s="60"/>
      <c r="BF348" s="60"/>
      <c r="BG348" s="60"/>
      <c r="BH348" s="60"/>
      <c r="BI348" s="60"/>
      <c r="BJ348" s="60"/>
      <c r="BK348" s="60"/>
      <c r="BL348" s="60"/>
      <c r="BM348" s="60"/>
      <c r="BN348" s="60"/>
      <c r="BO348" s="60"/>
      <c r="BP348" s="60"/>
      <c r="BQ348" s="60"/>
      <c r="BR348" s="60"/>
      <c r="BS348" s="60"/>
      <c r="BT348" s="60"/>
      <c r="BU348" s="76"/>
      <c r="BV348" s="76"/>
      <c r="BW348" s="76"/>
      <c r="BX348" s="76"/>
      <c r="BY348" s="76"/>
      <c r="BZ348" s="76"/>
      <c r="CA348" s="76"/>
      <c r="CB348" s="76"/>
      <c r="CC348" s="76"/>
      <c r="CD348" s="76"/>
      <c r="CE348" s="76"/>
      <c r="CF348" s="76"/>
      <c r="CG348" s="76"/>
      <c r="CH348" s="76"/>
      <c r="CI348" s="76"/>
      <c r="CJ348" s="76"/>
      <c r="CK348" s="76"/>
      <c r="CL348" s="60"/>
      <c r="CM348" s="60"/>
      <c r="CN348" s="60"/>
      <c r="CO348" s="60"/>
      <c r="CP348" s="60"/>
      <c r="CQ348" s="60"/>
      <c r="CR348" s="60"/>
      <c r="CS348" s="60"/>
      <c r="CT348" s="60"/>
      <c r="CU348" s="60"/>
      <c r="CV348" s="60"/>
      <c r="CW348" s="60"/>
      <c r="CX348" s="60"/>
      <c r="CY348" s="60"/>
      <c r="CZ348" s="60"/>
      <c r="DA348" s="60"/>
      <c r="DB348" s="60"/>
      <c r="DC348" s="60"/>
      <c r="DD348" s="60"/>
      <c r="DE348" s="60"/>
      <c r="DF348" s="60"/>
      <c r="DG348" s="60"/>
      <c r="DH348" s="60"/>
      <c r="DI348" s="60"/>
      <c r="DJ348" s="60"/>
      <c r="DK348" s="60"/>
      <c r="DL348" s="60"/>
      <c r="DM348" s="60"/>
      <c r="DN348" s="60"/>
      <c r="DO348" s="60"/>
      <c r="DP348" s="60"/>
      <c r="GO348" s="78"/>
      <c r="GP348" s="78"/>
      <c r="GQ348" s="78"/>
      <c r="GR348" s="78"/>
      <c r="GS348" s="78"/>
      <c r="GT348" s="78"/>
      <c r="GU348" s="78"/>
      <c r="GV348" s="78"/>
    </row>
    <row r="349" spans="1:204" s="77" customFormat="1" x14ac:dyDescent="0.2">
      <c r="A349" s="74"/>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60"/>
      <c r="AS349" s="60"/>
      <c r="AT349" s="60"/>
      <c r="AU349" s="60"/>
      <c r="AV349" s="60"/>
      <c r="AW349" s="60"/>
      <c r="AX349" s="60"/>
      <c r="AY349" s="60"/>
      <c r="AZ349" s="60"/>
      <c r="BA349" s="60"/>
      <c r="BB349" s="60"/>
      <c r="BC349" s="60"/>
      <c r="BD349" s="60"/>
      <c r="BE349" s="60"/>
      <c r="BF349" s="60"/>
      <c r="BG349" s="60"/>
      <c r="BH349" s="60"/>
      <c r="BI349" s="60"/>
      <c r="BJ349" s="60"/>
      <c r="BK349" s="60"/>
      <c r="BL349" s="60"/>
      <c r="BM349" s="60"/>
      <c r="BN349" s="60"/>
      <c r="BO349" s="60"/>
      <c r="BP349" s="60"/>
      <c r="BQ349" s="60"/>
      <c r="BR349" s="60"/>
      <c r="BS349" s="60"/>
      <c r="BT349" s="60"/>
      <c r="BU349" s="76"/>
      <c r="BV349" s="76"/>
      <c r="BW349" s="76"/>
      <c r="BX349" s="76"/>
      <c r="BY349" s="76"/>
      <c r="BZ349" s="76"/>
      <c r="CA349" s="76"/>
      <c r="CB349" s="76"/>
      <c r="CC349" s="76"/>
      <c r="CD349" s="76"/>
      <c r="CE349" s="76"/>
      <c r="CF349" s="76"/>
      <c r="CG349" s="76"/>
      <c r="CH349" s="76"/>
      <c r="CI349" s="76"/>
      <c r="CJ349" s="76"/>
      <c r="CK349" s="76"/>
      <c r="CL349" s="60"/>
      <c r="CM349" s="60"/>
      <c r="CN349" s="60"/>
      <c r="CO349" s="60"/>
      <c r="CP349" s="60"/>
      <c r="CQ349" s="60"/>
      <c r="CR349" s="60"/>
      <c r="CS349" s="60"/>
      <c r="CT349" s="60"/>
      <c r="CU349" s="60"/>
      <c r="CV349" s="60"/>
      <c r="CW349" s="60"/>
      <c r="CX349" s="60"/>
      <c r="CY349" s="60"/>
      <c r="CZ349" s="60"/>
      <c r="DA349" s="60"/>
      <c r="DB349" s="60"/>
      <c r="DC349" s="60"/>
      <c r="DD349" s="60"/>
      <c r="DE349" s="60"/>
      <c r="DF349" s="60"/>
      <c r="DG349" s="60"/>
      <c r="DH349" s="60"/>
      <c r="DI349" s="60"/>
      <c r="DJ349" s="60"/>
      <c r="DK349" s="60"/>
      <c r="DL349" s="60"/>
      <c r="DM349" s="60"/>
      <c r="DN349" s="60"/>
      <c r="DO349" s="60"/>
      <c r="DP349" s="60"/>
      <c r="GO349" s="78"/>
      <c r="GP349" s="78"/>
      <c r="GQ349" s="78"/>
      <c r="GR349" s="78"/>
      <c r="GS349" s="78"/>
      <c r="GT349" s="78"/>
      <c r="GU349" s="78"/>
      <c r="GV349" s="78"/>
    </row>
    <row r="350" spans="1:204" s="77" customFormat="1" x14ac:dyDescent="0.2">
      <c r="A350" s="74"/>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60"/>
      <c r="AS350" s="60"/>
      <c r="AT350" s="60"/>
      <c r="AU350" s="60"/>
      <c r="AV350" s="60"/>
      <c r="AW350" s="60"/>
      <c r="AX350" s="60"/>
      <c r="AY350" s="60"/>
      <c r="AZ350" s="60"/>
      <c r="BA350" s="60"/>
      <c r="BB350" s="60"/>
      <c r="BC350" s="60"/>
      <c r="BD350" s="60"/>
      <c r="BE350" s="60"/>
      <c r="BF350" s="60"/>
      <c r="BG350" s="60"/>
      <c r="BH350" s="60"/>
      <c r="BI350" s="60"/>
      <c r="BJ350" s="60"/>
      <c r="BK350" s="60"/>
      <c r="BL350" s="60"/>
      <c r="BM350" s="60"/>
      <c r="BN350" s="60"/>
      <c r="BO350" s="60"/>
      <c r="BP350" s="60"/>
      <c r="BQ350" s="60"/>
      <c r="BR350" s="60"/>
      <c r="BS350" s="60"/>
      <c r="BT350" s="60"/>
      <c r="BU350" s="76"/>
      <c r="BV350" s="76"/>
      <c r="BW350" s="76"/>
      <c r="BX350" s="76"/>
      <c r="BY350" s="76"/>
      <c r="BZ350" s="76"/>
      <c r="CA350" s="76"/>
      <c r="CB350" s="76"/>
      <c r="CC350" s="76"/>
      <c r="CD350" s="76"/>
      <c r="CE350" s="76"/>
      <c r="CF350" s="76"/>
      <c r="CG350" s="76"/>
      <c r="CH350" s="76"/>
      <c r="CI350" s="76"/>
      <c r="CJ350" s="76"/>
      <c r="CK350" s="76"/>
      <c r="CL350" s="60"/>
      <c r="CM350" s="60"/>
      <c r="CN350" s="60"/>
      <c r="CO350" s="60"/>
      <c r="CP350" s="60"/>
      <c r="CQ350" s="60"/>
      <c r="CR350" s="60"/>
      <c r="CS350" s="60"/>
      <c r="CT350" s="60"/>
      <c r="CU350" s="60"/>
      <c r="CV350" s="60"/>
      <c r="CW350" s="60"/>
      <c r="CX350" s="60"/>
      <c r="CY350" s="60"/>
      <c r="CZ350" s="60"/>
      <c r="DA350" s="60"/>
      <c r="DB350" s="60"/>
      <c r="DC350" s="60"/>
      <c r="DD350" s="60"/>
      <c r="DE350" s="60"/>
      <c r="DF350" s="60"/>
      <c r="DG350" s="60"/>
      <c r="DH350" s="60"/>
      <c r="DI350" s="60"/>
      <c r="DJ350" s="60"/>
      <c r="DK350" s="60"/>
      <c r="DL350" s="60"/>
      <c r="DM350" s="60"/>
      <c r="DN350" s="60"/>
      <c r="DO350" s="60"/>
      <c r="DP350" s="60"/>
      <c r="GO350" s="78"/>
      <c r="GP350" s="78"/>
      <c r="GQ350" s="78"/>
      <c r="GR350" s="78"/>
      <c r="GS350" s="78"/>
      <c r="GT350" s="78"/>
      <c r="GU350" s="78"/>
      <c r="GV350" s="78"/>
    </row>
    <row r="351" spans="1:204" s="77" customFormat="1" x14ac:dyDescent="0.2">
      <c r="A351" s="74"/>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c r="AQ351" s="60"/>
      <c r="AR351" s="60"/>
      <c r="AS351" s="60"/>
      <c r="AT351" s="60"/>
      <c r="AU351" s="60"/>
      <c r="AV351" s="60"/>
      <c r="AW351" s="60"/>
      <c r="AX351" s="60"/>
      <c r="AY351" s="60"/>
      <c r="AZ351" s="60"/>
      <c r="BA351" s="60"/>
      <c r="BB351" s="60"/>
      <c r="BC351" s="60"/>
      <c r="BD351" s="60"/>
      <c r="BE351" s="60"/>
      <c r="BF351" s="60"/>
      <c r="BG351" s="60"/>
      <c r="BH351" s="60"/>
      <c r="BI351" s="60"/>
      <c r="BJ351" s="60"/>
      <c r="BK351" s="60"/>
      <c r="BL351" s="60"/>
      <c r="BM351" s="60"/>
      <c r="BN351" s="60"/>
      <c r="BO351" s="60"/>
      <c r="BP351" s="60"/>
      <c r="BQ351" s="60"/>
      <c r="BR351" s="60"/>
      <c r="BS351" s="60"/>
      <c r="BT351" s="60"/>
      <c r="BU351" s="76"/>
      <c r="BV351" s="76"/>
      <c r="BW351" s="76"/>
      <c r="BX351" s="76"/>
      <c r="BY351" s="76"/>
      <c r="BZ351" s="76"/>
      <c r="CA351" s="76"/>
      <c r="CB351" s="76"/>
      <c r="CC351" s="76"/>
      <c r="CD351" s="76"/>
      <c r="CE351" s="76"/>
      <c r="CF351" s="76"/>
      <c r="CG351" s="76"/>
      <c r="CH351" s="76"/>
      <c r="CI351" s="76"/>
      <c r="CJ351" s="76"/>
      <c r="CK351" s="76"/>
      <c r="CL351" s="60"/>
      <c r="CM351" s="60"/>
      <c r="CN351" s="60"/>
      <c r="CO351" s="60"/>
      <c r="CP351" s="60"/>
      <c r="CQ351" s="60"/>
      <c r="CR351" s="60"/>
      <c r="CS351" s="60"/>
      <c r="CT351" s="60"/>
      <c r="CU351" s="60"/>
      <c r="CV351" s="60"/>
      <c r="CW351" s="60"/>
      <c r="CX351" s="60"/>
      <c r="CY351" s="60"/>
      <c r="CZ351" s="60"/>
      <c r="DA351" s="60"/>
      <c r="DB351" s="60"/>
      <c r="DC351" s="60"/>
      <c r="DD351" s="60"/>
      <c r="DE351" s="60"/>
      <c r="DF351" s="60"/>
      <c r="DG351" s="60"/>
      <c r="DH351" s="60"/>
      <c r="DI351" s="60"/>
      <c r="DJ351" s="60"/>
      <c r="DK351" s="60"/>
      <c r="DL351" s="60"/>
      <c r="DM351" s="60"/>
      <c r="DN351" s="60"/>
      <c r="DO351" s="60"/>
      <c r="DP351" s="60"/>
      <c r="GO351" s="78"/>
      <c r="GP351" s="78"/>
      <c r="GQ351" s="78"/>
      <c r="GR351" s="78"/>
      <c r="GS351" s="78"/>
      <c r="GT351" s="78"/>
      <c r="GU351" s="78"/>
      <c r="GV351" s="78"/>
    </row>
    <row r="352" spans="1:204" s="77" customFormat="1" x14ac:dyDescent="0.2">
      <c r="A352" s="74"/>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c r="AQ352" s="60"/>
      <c r="AR352" s="60"/>
      <c r="AS352" s="60"/>
      <c r="AT352" s="60"/>
      <c r="AU352" s="60"/>
      <c r="AV352" s="60"/>
      <c r="AW352" s="60"/>
      <c r="AX352" s="60"/>
      <c r="AY352" s="60"/>
      <c r="AZ352" s="60"/>
      <c r="BA352" s="60"/>
      <c r="BB352" s="60"/>
      <c r="BC352" s="60"/>
      <c r="BD352" s="60"/>
      <c r="BE352" s="60"/>
      <c r="BF352" s="60"/>
      <c r="BG352" s="60"/>
      <c r="BH352" s="60"/>
      <c r="BI352" s="60"/>
      <c r="BJ352" s="60"/>
      <c r="BK352" s="60"/>
      <c r="BL352" s="60"/>
      <c r="BM352" s="60"/>
      <c r="BN352" s="60"/>
      <c r="BO352" s="60"/>
      <c r="BP352" s="60"/>
      <c r="BQ352" s="60"/>
      <c r="BR352" s="60"/>
      <c r="BS352" s="60"/>
      <c r="BT352" s="60"/>
      <c r="BU352" s="76"/>
      <c r="BV352" s="76"/>
      <c r="BW352" s="76"/>
      <c r="BX352" s="76"/>
      <c r="BY352" s="76"/>
      <c r="BZ352" s="76"/>
      <c r="CA352" s="76"/>
      <c r="CB352" s="76"/>
      <c r="CC352" s="76"/>
      <c r="CD352" s="76"/>
      <c r="CE352" s="76"/>
      <c r="CF352" s="76"/>
      <c r="CG352" s="76"/>
      <c r="CH352" s="76"/>
      <c r="CI352" s="76"/>
      <c r="CJ352" s="76"/>
      <c r="CK352" s="76"/>
      <c r="CL352" s="60"/>
      <c r="CM352" s="60"/>
      <c r="CN352" s="60"/>
      <c r="CO352" s="60"/>
      <c r="CP352" s="60"/>
      <c r="CQ352" s="60"/>
      <c r="CR352" s="60"/>
      <c r="CS352" s="60"/>
      <c r="CT352" s="60"/>
      <c r="CU352" s="60"/>
      <c r="CV352" s="60"/>
      <c r="CW352" s="60"/>
      <c r="CX352" s="60"/>
      <c r="CY352" s="60"/>
      <c r="CZ352" s="60"/>
      <c r="DA352" s="60"/>
      <c r="DB352" s="60"/>
      <c r="DC352" s="60"/>
      <c r="DD352" s="60"/>
      <c r="DE352" s="60"/>
      <c r="DF352" s="60"/>
      <c r="DG352" s="60"/>
      <c r="DH352" s="60"/>
      <c r="DI352" s="60"/>
      <c r="DJ352" s="60"/>
      <c r="DK352" s="60"/>
      <c r="DL352" s="60"/>
      <c r="DM352" s="60"/>
      <c r="DN352" s="60"/>
      <c r="DO352" s="60"/>
      <c r="DP352" s="60"/>
      <c r="GO352" s="78"/>
      <c r="GP352" s="78"/>
      <c r="GQ352" s="78"/>
      <c r="GR352" s="78"/>
      <c r="GS352" s="78"/>
      <c r="GT352" s="78"/>
      <c r="GU352" s="78"/>
      <c r="GV352" s="78"/>
    </row>
    <row r="353" spans="1:204" s="77" customFormat="1" x14ac:dyDescent="0.2">
      <c r="A353" s="74"/>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c r="AS353" s="60"/>
      <c r="AT353" s="60"/>
      <c r="AU353" s="60"/>
      <c r="AV353" s="60"/>
      <c r="AW353" s="60"/>
      <c r="AX353" s="60"/>
      <c r="AY353" s="60"/>
      <c r="AZ353" s="60"/>
      <c r="BA353" s="60"/>
      <c r="BB353" s="60"/>
      <c r="BC353" s="60"/>
      <c r="BD353" s="60"/>
      <c r="BE353" s="60"/>
      <c r="BF353" s="60"/>
      <c r="BG353" s="60"/>
      <c r="BH353" s="60"/>
      <c r="BI353" s="60"/>
      <c r="BJ353" s="60"/>
      <c r="BK353" s="60"/>
      <c r="BL353" s="60"/>
      <c r="BM353" s="60"/>
      <c r="BN353" s="60"/>
      <c r="BO353" s="60"/>
      <c r="BP353" s="60"/>
      <c r="BQ353" s="60"/>
      <c r="BR353" s="60"/>
      <c r="BS353" s="60"/>
      <c r="BT353" s="60"/>
      <c r="BU353" s="76"/>
      <c r="BV353" s="76"/>
      <c r="BW353" s="76"/>
      <c r="BX353" s="76"/>
      <c r="BY353" s="76"/>
      <c r="BZ353" s="76"/>
      <c r="CA353" s="76"/>
      <c r="CB353" s="76"/>
      <c r="CC353" s="76"/>
      <c r="CD353" s="76"/>
      <c r="CE353" s="76"/>
      <c r="CF353" s="76"/>
      <c r="CG353" s="76"/>
      <c r="CH353" s="76"/>
      <c r="CI353" s="76"/>
      <c r="CJ353" s="76"/>
      <c r="CK353" s="76"/>
      <c r="CL353" s="60"/>
      <c r="CM353" s="60"/>
      <c r="CN353" s="60"/>
      <c r="CO353" s="60"/>
      <c r="CP353" s="60"/>
      <c r="CQ353" s="60"/>
      <c r="CR353" s="60"/>
      <c r="CS353" s="60"/>
      <c r="CT353" s="60"/>
      <c r="CU353" s="60"/>
      <c r="CV353" s="60"/>
      <c r="CW353" s="60"/>
      <c r="CX353" s="60"/>
      <c r="CY353" s="60"/>
      <c r="CZ353" s="60"/>
      <c r="DA353" s="60"/>
      <c r="DB353" s="60"/>
      <c r="DC353" s="60"/>
      <c r="DD353" s="60"/>
      <c r="DE353" s="60"/>
      <c r="DF353" s="60"/>
      <c r="DG353" s="60"/>
      <c r="DH353" s="60"/>
      <c r="DI353" s="60"/>
      <c r="DJ353" s="60"/>
      <c r="DK353" s="60"/>
      <c r="DL353" s="60"/>
      <c r="DM353" s="60"/>
      <c r="DN353" s="60"/>
      <c r="DO353" s="60"/>
      <c r="DP353" s="60"/>
      <c r="GO353" s="78"/>
      <c r="GP353" s="78"/>
      <c r="GQ353" s="78"/>
      <c r="GR353" s="78"/>
      <c r="GS353" s="78"/>
      <c r="GT353" s="78"/>
      <c r="GU353" s="78"/>
      <c r="GV353" s="78"/>
    </row>
    <row r="354" spans="1:204" s="77" customFormat="1" x14ac:dyDescent="0.2">
      <c r="A354" s="74"/>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60"/>
      <c r="AS354" s="60"/>
      <c r="AT354" s="60"/>
      <c r="AU354" s="60"/>
      <c r="AV354" s="60"/>
      <c r="AW354" s="60"/>
      <c r="AX354" s="60"/>
      <c r="AY354" s="60"/>
      <c r="AZ354" s="60"/>
      <c r="BA354" s="60"/>
      <c r="BB354" s="60"/>
      <c r="BC354" s="60"/>
      <c r="BD354" s="60"/>
      <c r="BE354" s="60"/>
      <c r="BF354" s="60"/>
      <c r="BG354" s="60"/>
      <c r="BH354" s="60"/>
      <c r="BI354" s="60"/>
      <c r="BJ354" s="60"/>
      <c r="BK354" s="60"/>
      <c r="BL354" s="60"/>
      <c r="BM354" s="60"/>
      <c r="BN354" s="60"/>
      <c r="BO354" s="60"/>
      <c r="BP354" s="60"/>
      <c r="BQ354" s="60"/>
      <c r="BR354" s="60"/>
      <c r="BS354" s="60"/>
      <c r="BT354" s="60"/>
      <c r="BU354" s="76"/>
      <c r="BV354" s="76"/>
      <c r="BW354" s="76"/>
      <c r="BX354" s="76"/>
      <c r="BY354" s="76"/>
      <c r="BZ354" s="76"/>
      <c r="CA354" s="76"/>
      <c r="CB354" s="76"/>
      <c r="CC354" s="76"/>
      <c r="CD354" s="76"/>
      <c r="CE354" s="76"/>
      <c r="CF354" s="76"/>
      <c r="CG354" s="76"/>
      <c r="CH354" s="76"/>
      <c r="CI354" s="76"/>
      <c r="CJ354" s="76"/>
      <c r="CK354" s="76"/>
      <c r="CL354" s="60"/>
      <c r="CM354" s="60"/>
      <c r="CN354" s="60"/>
      <c r="CO354" s="60"/>
      <c r="CP354" s="60"/>
      <c r="CQ354" s="60"/>
      <c r="CR354" s="60"/>
      <c r="CS354" s="60"/>
      <c r="CT354" s="60"/>
      <c r="CU354" s="60"/>
      <c r="CV354" s="60"/>
      <c r="CW354" s="60"/>
      <c r="CX354" s="60"/>
      <c r="CY354" s="60"/>
      <c r="CZ354" s="60"/>
      <c r="DA354" s="60"/>
      <c r="DB354" s="60"/>
      <c r="DC354" s="60"/>
      <c r="DD354" s="60"/>
      <c r="DE354" s="60"/>
      <c r="DF354" s="60"/>
      <c r="DG354" s="60"/>
      <c r="DH354" s="60"/>
      <c r="DI354" s="60"/>
      <c r="DJ354" s="60"/>
      <c r="DK354" s="60"/>
      <c r="DL354" s="60"/>
      <c r="DM354" s="60"/>
      <c r="DN354" s="60"/>
      <c r="DO354" s="60"/>
      <c r="DP354" s="60"/>
      <c r="GO354" s="78"/>
      <c r="GP354" s="78"/>
      <c r="GQ354" s="78"/>
      <c r="GR354" s="78"/>
      <c r="GS354" s="78"/>
      <c r="GT354" s="78"/>
      <c r="GU354" s="78"/>
      <c r="GV354" s="78"/>
    </row>
    <row r="355" spans="1:204" s="77" customFormat="1" x14ac:dyDescent="0.2">
      <c r="A355" s="74"/>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c r="AS355" s="60"/>
      <c r="AT355" s="60"/>
      <c r="AU355" s="60"/>
      <c r="AV355" s="60"/>
      <c r="AW355" s="60"/>
      <c r="AX355" s="60"/>
      <c r="AY355" s="60"/>
      <c r="AZ355" s="60"/>
      <c r="BA355" s="60"/>
      <c r="BB355" s="60"/>
      <c r="BC355" s="60"/>
      <c r="BD355" s="60"/>
      <c r="BE355" s="60"/>
      <c r="BF355" s="60"/>
      <c r="BG355" s="60"/>
      <c r="BH355" s="60"/>
      <c r="BI355" s="60"/>
      <c r="BJ355" s="60"/>
      <c r="BK355" s="60"/>
      <c r="BL355" s="60"/>
      <c r="BM355" s="60"/>
      <c r="BN355" s="60"/>
      <c r="BO355" s="60"/>
      <c r="BP355" s="60"/>
      <c r="BQ355" s="60"/>
      <c r="BR355" s="60"/>
      <c r="BS355" s="60"/>
      <c r="BT355" s="60"/>
      <c r="BU355" s="76"/>
      <c r="BV355" s="76"/>
      <c r="BW355" s="76"/>
      <c r="BX355" s="76"/>
      <c r="BY355" s="76"/>
      <c r="BZ355" s="76"/>
      <c r="CA355" s="76"/>
      <c r="CB355" s="76"/>
      <c r="CC355" s="76"/>
      <c r="CD355" s="76"/>
      <c r="CE355" s="76"/>
      <c r="CF355" s="76"/>
      <c r="CG355" s="76"/>
      <c r="CH355" s="76"/>
      <c r="CI355" s="76"/>
      <c r="CJ355" s="76"/>
      <c r="CK355" s="76"/>
      <c r="CL355" s="60"/>
      <c r="CM355" s="60"/>
      <c r="CN355" s="60"/>
      <c r="CO355" s="60"/>
      <c r="CP355" s="60"/>
      <c r="CQ355" s="60"/>
      <c r="CR355" s="60"/>
      <c r="CS355" s="60"/>
      <c r="CT355" s="60"/>
      <c r="CU355" s="60"/>
      <c r="CV355" s="60"/>
      <c r="CW355" s="60"/>
      <c r="CX355" s="60"/>
      <c r="CY355" s="60"/>
      <c r="CZ355" s="60"/>
      <c r="DA355" s="60"/>
      <c r="DB355" s="60"/>
      <c r="DC355" s="60"/>
      <c r="DD355" s="60"/>
      <c r="DE355" s="60"/>
      <c r="DF355" s="60"/>
      <c r="DG355" s="60"/>
      <c r="DH355" s="60"/>
      <c r="DI355" s="60"/>
      <c r="DJ355" s="60"/>
      <c r="DK355" s="60"/>
      <c r="DL355" s="60"/>
      <c r="DM355" s="60"/>
      <c r="DN355" s="60"/>
      <c r="DO355" s="60"/>
      <c r="DP355" s="60"/>
      <c r="GO355" s="78"/>
      <c r="GP355" s="78"/>
      <c r="GQ355" s="78"/>
      <c r="GR355" s="78"/>
      <c r="GS355" s="78"/>
      <c r="GT355" s="78"/>
      <c r="GU355" s="78"/>
      <c r="GV355" s="78"/>
    </row>
    <row r="356" spans="1:204" s="77" customFormat="1" x14ac:dyDescent="0.2">
      <c r="A356" s="74"/>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c r="AU356" s="60"/>
      <c r="AV356" s="60"/>
      <c r="AW356" s="60"/>
      <c r="AX356" s="60"/>
      <c r="AY356" s="60"/>
      <c r="AZ356" s="60"/>
      <c r="BA356" s="60"/>
      <c r="BB356" s="60"/>
      <c r="BC356" s="60"/>
      <c r="BD356" s="60"/>
      <c r="BE356" s="60"/>
      <c r="BF356" s="60"/>
      <c r="BG356" s="60"/>
      <c r="BH356" s="60"/>
      <c r="BI356" s="60"/>
      <c r="BJ356" s="60"/>
      <c r="BK356" s="60"/>
      <c r="BL356" s="60"/>
      <c r="BM356" s="60"/>
      <c r="BN356" s="60"/>
      <c r="BO356" s="60"/>
      <c r="BP356" s="60"/>
      <c r="BQ356" s="60"/>
      <c r="BR356" s="60"/>
      <c r="BS356" s="60"/>
      <c r="BT356" s="60"/>
      <c r="BU356" s="76"/>
      <c r="BV356" s="76"/>
      <c r="BW356" s="76"/>
      <c r="BX356" s="76"/>
      <c r="BY356" s="76"/>
      <c r="BZ356" s="76"/>
      <c r="CA356" s="76"/>
      <c r="CB356" s="76"/>
      <c r="CC356" s="76"/>
      <c r="CD356" s="76"/>
      <c r="CE356" s="76"/>
      <c r="CF356" s="76"/>
      <c r="CG356" s="76"/>
      <c r="CH356" s="76"/>
      <c r="CI356" s="76"/>
      <c r="CJ356" s="76"/>
      <c r="CK356" s="76"/>
      <c r="CL356" s="60"/>
      <c r="CM356" s="60"/>
      <c r="CN356" s="60"/>
      <c r="CO356" s="60"/>
      <c r="CP356" s="60"/>
      <c r="CQ356" s="60"/>
      <c r="CR356" s="60"/>
      <c r="CS356" s="60"/>
      <c r="CT356" s="60"/>
      <c r="CU356" s="60"/>
      <c r="CV356" s="60"/>
      <c r="CW356" s="60"/>
      <c r="CX356" s="60"/>
      <c r="CY356" s="60"/>
      <c r="CZ356" s="60"/>
      <c r="DA356" s="60"/>
      <c r="DB356" s="60"/>
      <c r="DC356" s="60"/>
      <c r="DD356" s="60"/>
      <c r="DE356" s="60"/>
      <c r="DF356" s="60"/>
      <c r="DG356" s="60"/>
      <c r="DH356" s="60"/>
      <c r="DI356" s="60"/>
      <c r="DJ356" s="60"/>
      <c r="DK356" s="60"/>
      <c r="DL356" s="60"/>
      <c r="DM356" s="60"/>
      <c r="DN356" s="60"/>
      <c r="DO356" s="60"/>
      <c r="DP356" s="60"/>
      <c r="GO356" s="78"/>
      <c r="GP356" s="78"/>
      <c r="GQ356" s="78"/>
      <c r="GR356" s="78"/>
      <c r="GS356" s="78"/>
      <c r="GT356" s="78"/>
      <c r="GU356" s="78"/>
      <c r="GV356" s="78"/>
    </row>
    <row r="357" spans="1:204" s="77" customFormat="1" x14ac:dyDescent="0.2">
      <c r="A357" s="74"/>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c r="AR357" s="60"/>
      <c r="AS357" s="60"/>
      <c r="AT357" s="60"/>
      <c r="AU357" s="60"/>
      <c r="AV357" s="60"/>
      <c r="AW357" s="60"/>
      <c r="AX357" s="60"/>
      <c r="AY357" s="60"/>
      <c r="AZ357" s="60"/>
      <c r="BA357" s="60"/>
      <c r="BB357" s="60"/>
      <c r="BC357" s="60"/>
      <c r="BD357" s="60"/>
      <c r="BE357" s="60"/>
      <c r="BF357" s="60"/>
      <c r="BG357" s="60"/>
      <c r="BH357" s="60"/>
      <c r="BI357" s="60"/>
      <c r="BJ357" s="60"/>
      <c r="BK357" s="60"/>
      <c r="BL357" s="60"/>
      <c r="BM357" s="60"/>
      <c r="BN357" s="60"/>
      <c r="BO357" s="60"/>
      <c r="BP357" s="60"/>
      <c r="BQ357" s="60"/>
      <c r="BR357" s="60"/>
      <c r="BS357" s="60"/>
      <c r="BT357" s="60"/>
      <c r="BU357" s="76"/>
      <c r="BV357" s="76"/>
      <c r="BW357" s="76"/>
      <c r="BX357" s="76"/>
      <c r="BY357" s="76"/>
      <c r="BZ357" s="76"/>
      <c r="CA357" s="76"/>
      <c r="CB357" s="76"/>
      <c r="CC357" s="76"/>
      <c r="CD357" s="76"/>
      <c r="CE357" s="76"/>
      <c r="CF357" s="76"/>
      <c r="CG357" s="76"/>
      <c r="CH357" s="76"/>
      <c r="CI357" s="76"/>
      <c r="CJ357" s="76"/>
      <c r="CK357" s="76"/>
      <c r="CL357" s="60"/>
      <c r="CM357" s="60"/>
      <c r="CN357" s="60"/>
      <c r="CO357" s="60"/>
      <c r="CP357" s="60"/>
      <c r="CQ357" s="60"/>
      <c r="CR357" s="60"/>
      <c r="CS357" s="60"/>
      <c r="CT357" s="60"/>
      <c r="CU357" s="60"/>
      <c r="CV357" s="60"/>
      <c r="CW357" s="60"/>
      <c r="CX357" s="60"/>
      <c r="CY357" s="60"/>
      <c r="CZ357" s="60"/>
      <c r="DA357" s="60"/>
      <c r="DB357" s="60"/>
      <c r="DC357" s="60"/>
      <c r="DD357" s="60"/>
      <c r="DE357" s="60"/>
      <c r="DF357" s="60"/>
      <c r="DG357" s="60"/>
      <c r="DH357" s="60"/>
      <c r="DI357" s="60"/>
      <c r="DJ357" s="60"/>
      <c r="DK357" s="60"/>
      <c r="DL357" s="60"/>
      <c r="DM357" s="60"/>
      <c r="DN357" s="60"/>
      <c r="DO357" s="60"/>
      <c r="DP357" s="60"/>
      <c r="GO357" s="78"/>
      <c r="GP357" s="78"/>
      <c r="GQ357" s="78"/>
      <c r="GR357" s="78"/>
      <c r="GS357" s="78"/>
      <c r="GT357" s="78"/>
      <c r="GU357" s="78"/>
      <c r="GV357" s="78"/>
    </row>
    <row r="358" spans="1:204" s="77" customFormat="1" x14ac:dyDescent="0.2">
      <c r="A358" s="74"/>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c r="AR358" s="60"/>
      <c r="AS358" s="60"/>
      <c r="AT358" s="60"/>
      <c r="AU358" s="60"/>
      <c r="AV358" s="60"/>
      <c r="AW358" s="60"/>
      <c r="AX358" s="60"/>
      <c r="AY358" s="60"/>
      <c r="AZ358" s="60"/>
      <c r="BA358" s="60"/>
      <c r="BB358" s="60"/>
      <c r="BC358" s="60"/>
      <c r="BD358" s="60"/>
      <c r="BE358" s="60"/>
      <c r="BF358" s="60"/>
      <c r="BG358" s="60"/>
      <c r="BH358" s="60"/>
      <c r="BI358" s="60"/>
      <c r="BJ358" s="60"/>
      <c r="BK358" s="60"/>
      <c r="BL358" s="60"/>
      <c r="BM358" s="60"/>
      <c r="BN358" s="60"/>
      <c r="BO358" s="60"/>
      <c r="BP358" s="60"/>
      <c r="BQ358" s="60"/>
      <c r="BR358" s="60"/>
      <c r="BS358" s="60"/>
      <c r="BT358" s="60"/>
      <c r="BU358" s="76"/>
      <c r="BV358" s="76"/>
      <c r="BW358" s="76"/>
      <c r="BX358" s="76"/>
      <c r="BY358" s="76"/>
      <c r="BZ358" s="76"/>
      <c r="CA358" s="76"/>
      <c r="CB358" s="76"/>
      <c r="CC358" s="76"/>
      <c r="CD358" s="76"/>
      <c r="CE358" s="76"/>
      <c r="CF358" s="76"/>
      <c r="CG358" s="76"/>
      <c r="CH358" s="76"/>
      <c r="CI358" s="76"/>
      <c r="CJ358" s="76"/>
      <c r="CK358" s="76"/>
      <c r="CL358" s="60"/>
      <c r="CM358" s="60"/>
      <c r="CN358" s="60"/>
      <c r="CO358" s="60"/>
      <c r="CP358" s="60"/>
      <c r="CQ358" s="60"/>
      <c r="CR358" s="60"/>
      <c r="CS358" s="60"/>
      <c r="CT358" s="60"/>
      <c r="CU358" s="60"/>
      <c r="CV358" s="60"/>
      <c r="CW358" s="60"/>
      <c r="CX358" s="60"/>
      <c r="CY358" s="60"/>
      <c r="CZ358" s="60"/>
      <c r="DA358" s="60"/>
      <c r="DB358" s="60"/>
      <c r="DC358" s="60"/>
      <c r="DD358" s="60"/>
      <c r="DE358" s="60"/>
      <c r="DF358" s="60"/>
      <c r="DG358" s="60"/>
      <c r="DH358" s="60"/>
      <c r="DI358" s="60"/>
      <c r="DJ358" s="60"/>
      <c r="DK358" s="60"/>
      <c r="DL358" s="60"/>
      <c r="DM358" s="60"/>
      <c r="DN358" s="60"/>
      <c r="DO358" s="60"/>
      <c r="DP358" s="60"/>
      <c r="GO358" s="78"/>
      <c r="GP358" s="78"/>
      <c r="GQ358" s="78"/>
      <c r="GR358" s="78"/>
      <c r="GS358" s="78"/>
      <c r="GT358" s="78"/>
      <c r="GU358" s="78"/>
      <c r="GV358" s="78"/>
    </row>
    <row r="359" spans="1:204" s="77" customFormat="1" x14ac:dyDescent="0.2">
      <c r="A359" s="74"/>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c r="AQ359" s="60"/>
      <c r="AR359" s="60"/>
      <c r="AS359" s="60"/>
      <c r="AT359" s="60"/>
      <c r="AU359" s="60"/>
      <c r="AV359" s="60"/>
      <c r="AW359" s="60"/>
      <c r="AX359" s="60"/>
      <c r="AY359" s="60"/>
      <c r="AZ359" s="60"/>
      <c r="BA359" s="60"/>
      <c r="BB359" s="60"/>
      <c r="BC359" s="60"/>
      <c r="BD359" s="60"/>
      <c r="BE359" s="60"/>
      <c r="BF359" s="60"/>
      <c r="BG359" s="60"/>
      <c r="BH359" s="60"/>
      <c r="BI359" s="60"/>
      <c r="BJ359" s="60"/>
      <c r="BK359" s="60"/>
      <c r="BL359" s="60"/>
      <c r="BM359" s="60"/>
      <c r="BN359" s="60"/>
      <c r="BO359" s="60"/>
      <c r="BP359" s="60"/>
      <c r="BQ359" s="60"/>
      <c r="BR359" s="60"/>
      <c r="BS359" s="60"/>
      <c r="BT359" s="60"/>
      <c r="BU359" s="76"/>
      <c r="BV359" s="76"/>
      <c r="BW359" s="76"/>
      <c r="BX359" s="76"/>
      <c r="BY359" s="76"/>
      <c r="BZ359" s="76"/>
      <c r="CA359" s="76"/>
      <c r="CB359" s="76"/>
      <c r="CC359" s="76"/>
      <c r="CD359" s="76"/>
      <c r="CE359" s="76"/>
      <c r="CF359" s="76"/>
      <c r="CG359" s="76"/>
      <c r="CH359" s="76"/>
      <c r="CI359" s="76"/>
      <c r="CJ359" s="76"/>
      <c r="CK359" s="76"/>
      <c r="CL359" s="60"/>
      <c r="CM359" s="60"/>
      <c r="CN359" s="60"/>
      <c r="CO359" s="60"/>
      <c r="CP359" s="60"/>
      <c r="CQ359" s="60"/>
      <c r="CR359" s="60"/>
      <c r="CS359" s="60"/>
      <c r="CT359" s="60"/>
      <c r="CU359" s="60"/>
      <c r="CV359" s="60"/>
      <c r="CW359" s="60"/>
      <c r="CX359" s="60"/>
      <c r="CY359" s="60"/>
      <c r="CZ359" s="60"/>
      <c r="DA359" s="60"/>
      <c r="DB359" s="60"/>
      <c r="DC359" s="60"/>
      <c r="DD359" s="60"/>
      <c r="DE359" s="60"/>
      <c r="DF359" s="60"/>
      <c r="DG359" s="60"/>
      <c r="DH359" s="60"/>
      <c r="DI359" s="60"/>
      <c r="DJ359" s="60"/>
      <c r="DK359" s="60"/>
      <c r="DL359" s="60"/>
      <c r="DM359" s="60"/>
      <c r="DN359" s="60"/>
      <c r="DO359" s="60"/>
      <c r="DP359" s="60"/>
      <c r="GO359" s="78"/>
      <c r="GP359" s="78"/>
      <c r="GQ359" s="78"/>
      <c r="GR359" s="78"/>
      <c r="GS359" s="78"/>
      <c r="GT359" s="78"/>
      <c r="GU359" s="78"/>
      <c r="GV359" s="78"/>
    </row>
    <row r="360" spans="1:204" s="77" customFormat="1" x14ac:dyDescent="0.2">
      <c r="A360" s="74"/>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c r="AR360" s="60"/>
      <c r="AS360" s="60"/>
      <c r="AT360" s="60"/>
      <c r="AU360" s="60"/>
      <c r="AV360" s="60"/>
      <c r="AW360" s="60"/>
      <c r="AX360" s="60"/>
      <c r="AY360" s="60"/>
      <c r="AZ360" s="60"/>
      <c r="BA360" s="60"/>
      <c r="BB360" s="60"/>
      <c r="BC360" s="60"/>
      <c r="BD360" s="60"/>
      <c r="BE360" s="60"/>
      <c r="BF360" s="60"/>
      <c r="BG360" s="60"/>
      <c r="BH360" s="60"/>
      <c r="BI360" s="60"/>
      <c r="BJ360" s="60"/>
      <c r="BK360" s="60"/>
      <c r="BL360" s="60"/>
      <c r="BM360" s="60"/>
      <c r="BN360" s="60"/>
      <c r="BO360" s="60"/>
      <c r="BP360" s="60"/>
      <c r="BQ360" s="60"/>
      <c r="BR360" s="60"/>
      <c r="BS360" s="60"/>
      <c r="BT360" s="60"/>
      <c r="BU360" s="76"/>
      <c r="BV360" s="76"/>
      <c r="BW360" s="76"/>
      <c r="BX360" s="76"/>
      <c r="BY360" s="76"/>
      <c r="BZ360" s="76"/>
      <c r="CA360" s="76"/>
      <c r="CB360" s="76"/>
      <c r="CC360" s="76"/>
      <c r="CD360" s="76"/>
      <c r="CE360" s="76"/>
      <c r="CF360" s="76"/>
      <c r="CG360" s="76"/>
      <c r="CH360" s="76"/>
      <c r="CI360" s="76"/>
      <c r="CJ360" s="76"/>
      <c r="CK360" s="76"/>
      <c r="CL360" s="60"/>
      <c r="CM360" s="60"/>
      <c r="CN360" s="60"/>
      <c r="CO360" s="60"/>
      <c r="CP360" s="60"/>
      <c r="CQ360" s="60"/>
      <c r="CR360" s="60"/>
      <c r="CS360" s="60"/>
      <c r="CT360" s="60"/>
      <c r="CU360" s="60"/>
      <c r="CV360" s="60"/>
      <c r="CW360" s="60"/>
      <c r="CX360" s="60"/>
      <c r="CY360" s="60"/>
      <c r="CZ360" s="60"/>
      <c r="DA360" s="60"/>
      <c r="DB360" s="60"/>
      <c r="DC360" s="60"/>
      <c r="DD360" s="60"/>
      <c r="DE360" s="60"/>
      <c r="DF360" s="60"/>
      <c r="DG360" s="60"/>
      <c r="DH360" s="60"/>
      <c r="DI360" s="60"/>
      <c r="DJ360" s="60"/>
      <c r="DK360" s="60"/>
      <c r="DL360" s="60"/>
      <c r="DM360" s="60"/>
      <c r="DN360" s="60"/>
      <c r="DO360" s="60"/>
      <c r="DP360" s="60"/>
      <c r="GO360" s="78"/>
      <c r="GP360" s="78"/>
      <c r="GQ360" s="78"/>
      <c r="GR360" s="78"/>
      <c r="GS360" s="78"/>
      <c r="GT360" s="78"/>
      <c r="GU360" s="78"/>
      <c r="GV360" s="78"/>
    </row>
    <row r="361" spans="1:204" s="77" customFormat="1" x14ac:dyDescent="0.2">
      <c r="A361" s="74"/>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60"/>
      <c r="AS361" s="60"/>
      <c r="AT361" s="60"/>
      <c r="AU361" s="60"/>
      <c r="AV361" s="60"/>
      <c r="AW361" s="60"/>
      <c r="AX361" s="60"/>
      <c r="AY361" s="60"/>
      <c r="AZ361" s="60"/>
      <c r="BA361" s="60"/>
      <c r="BB361" s="60"/>
      <c r="BC361" s="60"/>
      <c r="BD361" s="60"/>
      <c r="BE361" s="60"/>
      <c r="BF361" s="60"/>
      <c r="BG361" s="60"/>
      <c r="BH361" s="60"/>
      <c r="BI361" s="60"/>
      <c r="BJ361" s="60"/>
      <c r="BK361" s="60"/>
      <c r="BL361" s="60"/>
      <c r="BM361" s="60"/>
      <c r="BN361" s="60"/>
      <c r="BO361" s="60"/>
      <c r="BP361" s="60"/>
      <c r="BQ361" s="60"/>
      <c r="BR361" s="60"/>
      <c r="BS361" s="60"/>
      <c r="BT361" s="60"/>
      <c r="BU361" s="76"/>
      <c r="BV361" s="76"/>
      <c r="BW361" s="76"/>
      <c r="BX361" s="76"/>
      <c r="BY361" s="76"/>
      <c r="BZ361" s="76"/>
      <c r="CA361" s="76"/>
      <c r="CB361" s="76"/>
      <c r="CC361" s="76"/>
      <c r="CD361" s="76"/>
      <c r="CE361" s="76"/>
      <c r="CF361" s="76"/>
      <c r="CG361" s="76"/>
      <c r="CH361" s="76"/>
      <c r="CI361" s="76"/>
      <c r="CJ361" s="76"/>
      <c r="CK361" s="76"/>
      <c r="CL361" s="60"/>
      <c r="CM361" s="60"/>
      <c r="CN361" s="60"/>
      <c r="CO361" s="60"/>
      <c r="CP361" s="60"/>
      <c r="CQ361" s="60"/>
      <c r="CR361" s="60"/>
      <c r="CS361" s="60"/>
      <c r="CT361" s="60"/>
      <c r="CU361" s="60"/>
      <c r="CV361" s="60"/>
      <c r="CW361" s="60"/>
      <c r="CX361" s="60"/>
      <c r="CY361" s="60"/>
      <c r="CZ361" s="60"/>
      <c r="DA361" s="60"/>
      <c r="DB361" s="60"/>
      <c r="DC361" s="60"/>
      <c r="DD361" s="60"/>
      <c r="DE361" s="60"/>
      <c r="DF361" s="60"/>
      <c r="DG361" s="60"/>
      <c r="DH361" s="60"/>
      <c r="DI361" s="60"/>
      <c r="DJ361" s="60"/>
      <c r="DK361" s="60"/>
      <c r="DL361" s="60"/>
      <c r="DM361" s="60"/>
      <c r="DN361" s="60"/>
      <c r="DO361" s="60"/>
      <c r="DP361" s="60"/>
      <c r="GO361" s="78"/>
      <c r="GP361" s="78"/>
      <c r="GQ361" s="78"/>
      <c r="GR361" s="78"/>
      <c r="GS361" s="78"/>
      <c r="GT361" s="78"/>
      <c r="GU361" s="78"/>
      <c r="GV361" s="78"/>
    </row>
    <row r="362" spans="1:204" s="77" customFormat="1" x14ac:dyDescent="0.2">
      <c r="A362" s="74"/>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60"/>
      <c r="AS362" s="60"/>
      <c r="AT362" s="60"/>
      <c r="AU362" s="60"/>
      <c r="AV362" s="60"/>
      <c r="AW362" s="60"/>
      <c r="AX362" s="60"/>
      <c r="AY362" s="60"/>
      <c r="AZ362" s="60"/>
      <c r="BA362" s="60"/>
      <c r="BB362" s="60"/>
      <c r="BC362" s="60"/>
      <c r="BD362" s="60"/>
      <c r="BE362" s="60"/>
      <c r="BF362" s="60"/>
      <c r="BG362" s="60"/>
      <c r="BH362" s="60"/>
      <c r="BI362" s="60"/>
      <c r="BJ362" s="60"/>
      <c r="BK362" s="60"/>
      <c r="BL362" s="60"/>
      <c r="BM362" s="60"/>
      <c r="BN362" s="60"/>
      <c r="BO362" s="60"/>
      <c r="BP362" s="60"/>
      <c r="BQ362" s="60"/>
      <c r="BR362" s="60"/>
      <c r="BS362" s="60"/>
      <c r="BT362" s="60"/>
      <c r="BU362" s="76"/>
      <c r="BV362" s="76"/>
      <c r="BW362" s="76"/>
      <c r="BX362" s="76"/>
      <c r="BY362" s="76"/>
      <c r="BZ362" s="76"/>
      <c r="CA362" s="76"/>
      <c r="CB362" s="76"/>
      <c r="CC362" s="76"/>
      <c r="CD362" s="76"/>
      <c r="CE362" s="76"/>
      <c r="CF362" s="76"/>
      <c r="CG362" s="76"/>
      <c r="CH362" s="76"/>
      <c r="CI362" s="76"/>
      <c r="CJ362" s="76"/>
      <c r="CK362" s="76"/>
      <c r="CL362" s="60"/>
      <c r="CM362" s="60"/>
      <c r="CN362" s="60"/>
      <c r="CO362" s="60"/>
      <c r="CP362" s="60"/>
      <c r="CQ362" s="60"/>
      <c r="CR362" s="60"/>
      <c r="CS362" s="60"/>
      <c r="CT362" s="60"/>
      <c r="CU362" s="60"/>
      <c r="CV362" s="60"/>
      <c r="CW362" s="60"/>
      <c r="CX362" s="60"/>
      <c r="CY362" s="60"/>
      <c r="CZ362" s="60"/>
      <c r="DA362" s="60"/>
      <c r="DB362" s="60"/>
      <c r="DC362" s="60"/>
      <c r="DD362" s="60"/>
      <c r="DE362" s="60"/>
      <c r="DF362" s="60"/>
      <c r="DG362" s="60"/>
      <c r="DH362" s="60"/>
      <c r="DI362" s="60"/>
      <c r="DJ362" s="60"/>
      <c r="DK362" s="60"/>
      <c r="DL362" s="60"/>
      <c r="DM362" s="60"/>
      <c r="DN362" s="60"/>
      <c r="DO362" s="60"/>
      <c r="DP362" s="60"/>
      <c r="GO362" s="78"/>
      <c r="GP362" s="78"/>
      <c r="GQ362" s="78"/>
      <c r="GR362" s="78"/>
      <c r="GS362" s="78"/>
      <c r="GT362" s="78"/>
      <c r="GU362" s="78"/>
      <c r="GV362" s="78"/>
    </row>
    <row r="363" spans="1:204" s="77" customFormat="1" x14ac:dyDescent="0.2">
      <c r="A363" s="74"/>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c r="AR363" s="60"/>
      <c r="AS363" s="60"/>
      <c r="AT363" s="60"/>
      <c r="AU363" s="60"/>
      <c r="AV363" s="60"/>
      <c r="AW363" s="60"/>
      <c r="AX363" s="60"/>
      <c r="AY363" s="60"/>
      <c r="AZ363" s="60"/>
      <c r="BA363" s="60"/>
      <c r="BB363" s="60"/>
      <c r="BC363" s="60"/>
      <c r="BD363" s="60"/>
      <c r="BE363" s="60"/>
      <c r="BF363" s="60"/>
      <c r="BG363" s="60"/>
      <c r="BH363" s="60"/>
      <c r="BI363" s="60"/>
      <c r="BJ363" s="60"/>
      <c r="BK363" s="60"/>
      <c r="BL363" s="60"/>
      <c r="BM363" s="60"/>
      <c r="BN363" s="60"/>
      <c r="BO363" s="60"/>
      <c r="BP363" s="60"/>
      <c r="BQ363" s="60"/>
      <c r="BR363" s="60"/>
      <c r="BS363" s="60"/>
      <c r="BT363" s="60"/>
      <c r="BU363" s="76"/>
      <c r="BV363" s="76"/>
      <c r="BW363" s="76"/>
      <c r="BX363" s="76"/>
      <c r="BY363" s="76"/>
      <c r="BZ363" s="76"/>
      <c r="CA363" s="76"/>
      <c r="CB363" s="76"/>
      <c r="CC363" s="76"/>
      <c r="CD363" s="76"/>
      <c r="CE363" s="76"/>
      <c r="CF363" s="76"/>
      <c r="CG363" s="76"/>
      <c r="CH363" s="76"/>
      <c r="CI363" s="76"/>
      <c r="CJ363" s="76"/>
      <c r="CK363" s="76"/>
      <c r="CL363" s="60"/>
      <c r="CM363" s="60"/>
      <c r="CN363" s="60"/>
      <c r="CO363" s="60"/>
      <c r="CP363" s="60"/>
      <c r="CQ363" s="60"/>
      <c r="CR363" s="60"/>
      <c r="CS363" s="60"/>
      <c r="CT363" s="60"/>
      <c r="CU363" s="60"/>
      <c r="CV363" s="60"/>
      <c r="CW363" s="60"/>
      <c r="CX363" s="60"/>
      <c r="CY363" s="60"/>
      <c r="CZ363" s="60"/>
      <c r="DA363" s="60"/>
      <c r="DB363" s="60"/>
      <c r="DC363" s="60"/>
      <c r="DD363" s="60"/>
      <c r="DE363" s="60"/>
      <c r="DF363" s="60"/>
      <c r="DG363" s="60"/>
      <c r="DH363" s="60"/>
      <c r="DI363" s="60"/>
      <c r="DJ363" s="60"/>
      <c r="DK363" s="60"/>
      <c r="DL363" s="60"/>
      <c r="DM363" s="60"/>
      <c r="DN363" s="60"/>
      <c r="DO363" s="60"/>
      <c r="DP363" s="60"/>
      <c r="GO363" s="78"/>
      <c r="GP363" s="78"/>
      <c r="GQ363" s="78"/>
      <c r="GR363" s="78"/>
      <c r="GS363" s="78"/>
      <c r="GT363" s="78"/>
      <c r="GU363" s="78"/>
      <c r="GV363" s="78"/>
    </row>
    <row r="364" spans="1:204" s="77" customFormat="1" x14ac:dyDescent="0.2">
      <c r="A364" s="74"/>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60"/>
      <c r="AS364" s="60"/>
      <c r="AT364" s="60"/>
      <c r="AU364" s="60"/>
      <c r="AV364" s="60"/>
      <c r="AW364" s="60"/>
      <c r="AX364" s="60"/>
      <c r="AY364" s="60"/>
      <c r="AZ364" s="60"/>
      <c r="BA364" s="60"/>
      <c r="BB364" s="60"/>
      <c r="BC364" s="60"/>
      <c r="BD364" s="60"/>
      <c r="BE364" s="60"/>
      <c r="BF364" s="60"/>
      <c r="BG364" s="60"/>
      <c r="BH364" s="60"/>
      <c r="BI364" s="60"/>
      <c r="BJ364" s="60"/>
      <c r="BK364" s="60"/>
      <c r="BL364" s="60"/>
      <c r="BM364" s="60"/>
      <c r="BN364" s="60"/>
      <c r="BO364" s="60"/>
      <c r="BP364" s="60"/>
      <c r="BQ364" s="60"/>
      <c r="BR364" s="60"/>
      <c r="BS364" s="60"/>
      <c r="BT364" s="60"/>
      <c r="BU364" s="76"/>
      <c r="BV364" s="76"/>
      <c r="BW364" s="76"/>
      <c r="BX364" s="76"/>
      <c r="BY364" s="76"/>
      <c r="BZ364" s="76"/>
      <c r="CA364" s="76"/>
      <c r="CB364" s="76"/>
      <c r="CC364" s="76"/>
      <c r="CD364" s="76"/>
      <c r="CE364" s="76"/>
      <c r="CF364" s="76"/>
      <c r="CG364" s="76"/>
      <c r="CH364" s="76"/>
      <c r="CI364" s="76"/>
      <c r="CJ364" s="76"/>
      <c r="CK364" s="76"/>
      <c r="CL364" s="60"/>
      <c r="CM364" s="60"/>
      <c r="CN364" s="60"/>
      <c r="CO364" s="60"/>
      <c r="CP364" s="60"/>
      <c r="CQ364" s="60"/>
      <c r="CR364" s="60"/>
      <c r="CS364" s="60"/>
      <c r="CT364" s="60"/>
      <c r="CU364" s="60"/>
      <c r="CV364" s="60"/>
      <c r="CW364" s="60"/>
      <c r="CX364" s="60"/>
      <c r="CY364" s="60"/>
      <c r="CZ364" s="60"/>
      <c r="DA364" s="60"/>
      <c r="DB364" s="60"/>
      <c r="DC364" s="60"/>
      <c r="DD364" s="60"/>
      <c r="DE364" s="60"/>
      <c r="DF364" s="60"/>
      <c r="DG364" s="60"/>
      <c r="DH364" s="60"/>
      <c r="DI364" s="60"/>
      <c r="DJ364" s="60"/>
      <c r="DK364" s="60"/>
      <c r="DL364" s="60"/>
      <c r="DM364" s="60"/>
      <c r="DN364" s="60"/>
      <c r="DO364" s="60"/>
      <c r="DP364" s="60"/>
      <c r="GO364" s="78"/>
      <c r="GP364" s="78"/>
      <c r="GQ364" s="78"/>
      <c r="GR364" s="78"/>
      <c r="GS364" s="78"/>
      <c r="GT364" s="78"/>
      <c r="GU364" s="78"/>
      <c r="GV364" s="78"/>
    </row>
    <row r="365" spans="1:204" s="77" customFormat="1" x14ac:dyDescent="0.2">
      <c r="A365" s="74"/>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c r="AR365" s="60"/>
      <c r="AS365" s="60"/>
      <c r="AT365" s="60"/>
      <c r="AU365" s="60"/>
      <c r="AV365" s="60"/>
      <c r="AW365" s="60"/>
      <c r="AX365" s="60"/>
      <c r="AY365" s="60"/>
      <c r="AZ365" s="60"/>
      <c r="BA365" s="60"/>
      <c r="BB365" s="60"/>
      <c r="BC365" s="60"/>
      <c r="BD365" s="60"/>
      <c r="BE365" s="60"/>
      <c r="BF365" s="60"/>
      <c r="BG365" s="60"/>
      <c r="BH365" s="60"/>
      <c r="BI365" s="60"/>
      <c r="BJ365" s="60"/>
      <c r="BK365" s="60"/>
      <c r="BL365" s="60"/>
      <c r="BM365" s="60"/>
      <c r="BN365" s="60"/>
      <c r="BO365" s="60"/>
      <c r="BP365" s="60"/>
      <c r="BQ365" s="60"/>
      <c r="BR365" s="60"/>
      <c r="BS365" s="60"/>
      <c r="BT365" s="60"/>
      <c r="BU365" s="76"/>
      <c r="BV365" s="76"/>
      <c r="BW365" s="76"/>
      <c r="BX365" s="76"/>
      <c r="BY365" s="76"/>
      <c r="BZ365" s="76"/>
      <c r="CA365" s="76"/>
      <c r="CB365" s="76"/>
      <c r="CC365" s="76"/>
      <c r="CD365" s="76"/>
      <c r="CE365" s="76"/>
      <c r="CF365" s="76"/>
      <c r="CG365" s="76"/>
      <c r="CH365" s="76"/>
      <c r="CI365" s="76"/>
      <c r="CJ365" s="76"/>
      <c r="CK365" s="76"/>
      <c r="CL365" s="60"/>
      <c r="CM365" s="60"/>
      <c r="CN365" s="60"/>
      <c r="CO365" s="60"/>
      <c r="CP365" s="60"/>
      <c r="CQ365" s="60"/>
      <c r="CR365" s="60"/>
      <c r="CS365" s="60"/>
      <c r="CT365" s="60"/>
      <c r="CU365" s="60"/>
      <c r="CV365" s="60"/>
      <c r="CW365" s="60"/>
      <c r="CX365" s="60"/>
      <c r="CY365" s="60"/>
      <c r="CZ365" s="60"/>
      <c r="DA365" s="60"/>
      <c r="DB365" s="60"/>
      <c r="DC365" s="60"/>
      <c r="DD365" s="60"/>
      <c r="DE365" s="60"/>
      <c r="DF365" s="60"/>
      <c r="DG365" s="60"/>
      <c r="DH365" s="60"/>
      <c r="DI365" s="60"/>
      <c r="DJ365" s="60"/>
      <c r="DK365" s="60"/>
      <c r="DL365" s="60"/>
      <c r="DM365" s="60"/>
      <c r="DN365" s="60"/>
      <c r="DO365" s="60"/>
      <c r="DP365" s="60"/>
      <c r="GO365" s="78"/>
      <c r="GP365" s="78"/>
      <c r="GQ365" s="78"/>
      <c r="GR365" s="78"/>
      <c r="GS365" s="78"/>
      <c r="GT365" s="78"/>
      <c r="GU365" s="78"/>
      <c r="GV365" s="78"/>
    </row>
    <row r="366" spans="1:204" s="77" customFormat="1" x14ac:dyDescent="0.2">
      <c r="A366" s="74"/>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c r="AR366" s="60"/>
      <c r="AS366" s="60"/>
      <c r="AT366" s="60"/>
      <c r="AU366" s="60"/>
      <c r="AV366" s="60"/>
      <c r="AW366" s="60"/>
      <c r="AX366" s="60"/>
      <c r="AY366" s="60"/>
      <c r="AZ366" s="60"/>
      <c r="BA366" s="60"/>
      <c r="BB366" s="60"/>
      <c r="BC366" s="60"/>
      <c r="BD366" s="60"/>
      <c r="BE366" s="60"/>
      <c r="BF366" s="60"/>
      <c r="BG366" s="60"/>
      <c r="BH366" s="60"/>
      <c r="BI366" s="60"/>
      <c r="BJ366" s="60"/>
      <c r="BK366" s="60"/>
      <c r="BL366" s="60"/>
      <c r="BM366" s="60"/>
      <c r="BN366" s="60"/>
      <c r="BO366" s="60"/>
      <c r="BP366" s="60"/>
      <c r="BQ366" s="60"/>
      <c r="BR366" s="60"/>
      <c r="BS366" s="60"/>
      <c r="BT366" s="60"/>
      <c r="BU366" s="76"/>
      <c r="BV366" s="76"/>
      <c r="BW366" s="76"/>
      <c r="BX366" s="76"/>
      <c r="BY366" s="76"/>
      <c r="BZ366" s="76"/>
      <c r="CA366" s="76"/>
      <c r="CB366" s="76"/>
      <c r="CC366" s="76"/>
      <c r="CD366" s="76"/>
      <c r="CE366" s="76"/>
      <c r="CF366" s="76"/>
      <c r="CG366" s="76"/>
      <c r="CH366" s="76"/>
      <c r="CI366" s="76"/>
      <c r="CJ366" s="76"/>
      <c r="CK366" s="76"/>
      <c r="CL366" s="60"/>
      <c r="CM366" s="60"/>
      <c r="CN366" s="60"/>
      <c r="CO366" s="60"/>
      <c r="CP366" s="60"/>
      <c r="CQ366" s="60"/>
      <c r="CR366" s="60"/>
      <c r="CS366" s="60"/>
      <c r="CT366" s="60"/>
      <c r="CU366" s="60"/>
      <c r="CV366" s="60"/>
      <c r="CW366" s="60"/>
      <c r="CX366" s="60"/>
      <c r="CY366" s="60"/>
      <c r="CZ366" s="60"/>
      <c r="DA366" s="60"/>
      <c r="DB366" s="60"/>
      <c r="DC366" s="60"/>
      <c r="DD366" s="60"/>
      <c r="DE366" s="60"/>
      <c r="DF366" s="60"/>
      <c r="DG366" s="60"/>
      <c r="DH366" s="60"/>
      <c r="DI366" s="60"/>
      <c r="DJ366" s="60"/>
      <c r="DK366" s="60"/>
      <c r="DL366" s="60"/>
      <c r="DM366" s="60"/>
      <c r="DN366" s="60"/>
      <c r="DO366" s="60"/>
      <c r="DP366" s="60"/>
      <c r="GO366" s="78"/>
      <c r="GP366" s="78"/>
      <c r="GQ366" s="78"/>
      <c r="GR366" s="78"/>
      <c r="GS366" s="78"/>
      <c r="GT366" s="78"/>
      <c r="GU366" s="78"/>
      <c r="GV366" s="78"/>
    </row>
    <row r="367" spans="1:204" s="77" customFormat="1" x14ac:dyDescent="0.2">
      <c r="A367" s="74"/>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c r="AU367" s="60"/>
      <c r="AV367" s="60"/>
      <c r="AW367" s="60"/>
      <c r="AX367" s="60"/>
      <c r="AY367" s="60"/>
      <c r="AZ367" s="60"/>
      <c r="BA367" s="60"/>
      <c r="BB367" s="60"/>
      <c r="BC367" s="60"/>
      <c r="BD367" s="60"/>
      <c r="BE367" s="60"/>
      <c r="BF367" s="60"/>
      <c r="BG367" s="60"/>
      <c r="BH367" s="60"/>
      <c r="BI367" s="60"/>
      <c r="BJ367" s="60"/>
      <c r="BK367" s="60"/>
      <c r="BL367" s="60"/>
      <c r="BM367" s="60"/>
      <c r="BN367" s="60"/>
      <c r="BO367" s="60"/>
      <c r="BP367" s="60"/>
      <c r="BQ367" s="60"/>
      <c r="BR367" s="60"/>
      <c r="BS367" s="60"/>
      <c r="BT367" s="60"/>
      <c r="BU367" s="76"/>
      <c r="BV367" s="76"/>
      <c r="BW367" s="76"/>
      <c r="BX367" s="76"/>
      <c r="BY367" s="76"/>
      <c r="BZ367" s="76"/>
      <c r="CA367" s="76"/>
      <c r="CB367" s="76"/>
      <c r="CC367" s="76"/>
      <c r="CD367" s="76"/>
      <c r="CE367" s="76"/>
      <c r="CF367" s="76"/>
      <c r="CG367" s="76"/>
      <c r="CH367" s="76"/>
      <c r="CI367" s="76"/>
      <c r="CJ367" s="76"/>
      <c r="CK367" s="76"/>
      <c r="CL367" s="60"/>
      <c r="CM367" s="60"/>
      <c r="CN367" s="60"/>
      <c r="CO367" s="60"/>
      <c r="CP367" s="60"/>
      <c r="CQ367" s="60"/>
      <c r="CR367" s="60"/>
      <c r="CS367" s="60"/>
      <c r="CT367" s="60"/>
      <c r="CU367" s="60"/>
      <c r="CV367" s="60"/>
      <c r="CW367" s="60"/>
      <c r="CX367" s="60"/>
      <c r="CY367" s="60"/>
      <c r="CZ367" s="60"/>
      <c r="DA367" s="60"/>
      <c r="DB367" s="60"/>
      <c r="DC367" s="60"/>
      <c r="DD367" s="60"/>
      <c r="DE367" s="60"/>
      <c r="DF367" s="60"/>
      <c r="DG367" s="60"/>
      <c r="DH367" s="60"/>
      <c r="DI367" s="60"/>
      <c r="DJ367" s="60"/>
      <c r="DK367" s="60"/>
      <c r="DL367" s="60"/>
      <c r="DM367" s="60"/>
      <c r="DN367" s="60"/>
      <c r="DO367" s="60"/>
      <c r="DP367" s="60"/>
      <c r="GO367" s="78"/>
      <c r="GP367" s="78"/>
      <c r="GQ367" s="78"/>
      <c r="GR367" s="78"/>
      <c r="GS367" s="78"/>
      <c r="GT367" s="78"/>
      <c r="GU367" s="78"/>
      <c r="GV367" s="78"/>
    </row>
    <row r="368" spans="1:204" s="77" customFormat="1" x14ac:dyDescent="0.2">
      <c r="A368" s="74"/>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c r="AQ368" s="60"/>
      <c r="AR368" s="60"/>
      <c r="AS368" s="60"/>
      <c r="AT368" s="60"/>
      <c r="AU368" s="60"/>
      <c r="AV368" s="60"/>
      <c r="AW368" s="60"/>
      <c r="AX368" s="60"/>
      <c r="AY368" s="60"/>
      <c r="AZ368" s="60"/>
      <c r="BA368" s="60"/>
      <c r="BB368" s="60"/>
      <c r="BC368" s="60"/>
      <c r="BD368" s="60"/>
      <c r="BE368" s="60"/>
      <c r="BF368" s="60"/>
      <c r="BG368" s="60"/>
      <c r="BH368" s="60"/>
      <c r="BI368" s="60"/>
      <c r="BJ368" s="60"/>
      <c r="BK368" s="60"/>
      <c r="BL368" s="60"/>
      <c r="BM368" s="60"/>
      <c r="BN368" s="60"/>
      <c r="BO368" s="60"/>
      <c r="BP368" s="60"/>
      <c r="BQ368" s="60"/>
      <c r="BR368" s="60"/>
      <c r="BS368" s="60"/>
      <c r="BT368" s="60"/>
      <c r="BU368" s="76"/>
      <c r="BV368" s="76"/>
      <c r="BW368" s="76"/>
      <c r="BX368" s="76"/>
      <c r="BY368" s="76"/>
      <c r="BZ368" s="76"/>
      <c r="CA368" s="76"/>
      <c r="CB368" s="76"/>
      <c r="CC368" s="76"/>
      <c r="CD368" s="76"/>
      <c r="CE368" s="76"/>
      <c r="CF368" s="76"/>
      <c r="CG368" s="76"/>
      <c r="CH368" s="76"/>
      <c r="CI368" s="76"/>
      <c r="CJ368" s="76"/>
      <c r="CK368" s="76"/>
      <c r="CL368" s="60"/>
      <c r="CM368" s="60"/>
      <c r="CN368" s="60"/>
      <c r="CO368" s="60"/>
      <c r="CP368" s="60"/>
      <c r="CQ368" s="60"/>
      <c r="CR368" s="60"/>
      <c r="CS368" s="60"/>
      <c r="CT368" s="60"/>
      <c r="CU368" s="60"/>
      <c r="CV368" s="60"/>
      <c r="CW368" s="60"/>
      <c r="CX368" s="60"/>
      <c r="CY368" s="60"/>
      <c r="CZ368" s="60"/>
      <c r="DA368" s="60"/>
      <c r="DB368" s="60"/>
      <c r="DC368" s="60"/>
      <c r="DD368" s="60"/>
      <c r="DE368" s="60"/>
      <c r="DF368" s="60"/>
      <c r="DG368" s="60"/>
      <c r="DH368" s="60"/>
      <c r="DI368" s="60"/>
      <c r="DJ368" s="60"/>
      <c r="DK368" s="60"/>
      <c r="DL368" s="60"/>
      <c r="DM368" s="60"/>
      <c r="DN368" s="60"/>
      <c r="DO368" s="60"/>
      <c r="DP368" s="60"/>
      <c r="GO368" s="78"/>
      <c r="GP368" s="78"/>
      <c r="GQ368" s="78"/>
      <c r="GR368" s="78"/>
      <c r="GS368" s="78"/>
      <c r="GT368" s="78"/>
      <c r="GU368" s="78"/>
      <c r="GV368" s="78"/>
    </row>
    <row r="369" spans="1:204" s="77" customFormat="1" x14ac:dyDescent="0.2">
      <c r="A369" s="74"/>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0"/>
      <c r="AI369" s="60"/>
      <c r="AJ369" s="60"/>
      <c r="AK369" s="60"/>
      <c r="AL369" s="60"/>
      <c r="AM369" s="60"/>
      <c r="AN369" s="60"/>
      <c r="AO369" s="60"/>
      <c r="AP369" s="60"/>
      <c r="AQ369" s="60"/>
      <c r="AR369" s="60"/>
      <c r="AS369" s="60"/>
      <c r="AT369" s="60"/>
      <c r="AU369" s="60"/>
      <c r="AV369" s="60"/>
      <c r="AW369" s="60"/>
      <c r="AX369" s="60"/>
      <c r="AY369" s="60"/>
      <c r="AZ369" s="60"/>
      <c r="BA369" s="60"/>
      <c r="BB369" s="60"/>
      <c r="BC369" s="60"/>
      <c r="BD369" s="60"/>
      <c r="BE369" s="60"/>
      <c r="BF369" s="60"/>
      <c r="BG369" s="60"/>
      <c r="BH369" s="60"/>
      <c r="BI369" s="60"/>
      <c r="BJ369" s="60"/>
      <c r="BK369" s="60"/>
      <c r="BL369" s="60"/>
      <c r="BM369" s="60"/>
      <c r="BN369" s="60"/>
      <c r="BO369" s="60"/>
      <c r="BP369" s="60"/>
      <c r="BQ369" s="60"/>
      <c r="BR369" s="60"/>
      <c r="BS369" s="60"/>
      <c r="BT369" s="60"/>
      <c r="BU369" s="76"/>
      <c r="BV369" s="76"/>
      <c r="BW369" s="76"/>
      <c r="BX369" s="76"/>
      <c r="BY369" s="76"/>
      <c r="BZ369" s="76"/>
      <c r="CA369" s="76"/>
      <c r="CB369" s="76"/>
      <c r="CC369" s="76"/>
      <c r="CD369" s="76"/>
      <c r="CE369" s="76"/>
      <c r="CF369" s="76"/>
      <c r="CG369" s="76"/>
      <c r="CH369" s="76"/>
      <c r="CI369" s="76"/>
      <c r="CJ369" s="76"/>
      <c r="CK369" s="76"/>
      <c r="CL369" s="60"/>
      <c r="CM369" s="60"/>
      <c r="CN369" s="60"/>
      <c r="CO369" s="60"/>
      <c r="CP369" s="60"/>
      <c r="CQ369" s="60"/>
      <c r="CR369" s="60"/>
      <c r="CS369" s="60"/>
      <c r="CT369" s="60"/>
      <c r="CU369" s="60"/>
      <c r="CV369" s="60"/>
      <c r="CW369" s="60"/>
      <c r="CX369" s="60"/>
      <c r="CY369" s="60"/>
      <c r="CZ369" s="60"/>
      <c r="DA369" s="60"/>
      <c r="DB369" s="60"/>
      <c r="DC369" s="60"/>
      <c r="DD369" s="60"/>
      <c r="DE369" s="60"/>
      <c r="DF369" s="60"/>
      <c r="DG369" s="60"/>
      <c r="DH369" s="60"/>
      <c r="DI369" s="60"/>
      <c r="DJ369" s="60"/>
      <c r="DK369" s="60"/>
      <c r="DL369" s="60"/>
      <c r="DM369" s="60"/>
      <c r="DN369" s="60"/>
      <c r="DO369" s="60"/>
      <c r="DP369" s="60"/>
      <c r="GO369" s="78"/>
      <c r="GP369" s="78"/>
      <c r="GQ369" s="78"/>
      <c r="GR369" s="78"/>
      <c r="GS369" s="78"/>
      <c r="GT369" s="78"/>
      <c r="GU369" s="78"/>
      <c r="GV369" s="78"/>
    </row>
    <row r="370" spans="1:204" s="77" customFormat="1" x14ac:dyDescent="0.2">
      <c r="A370" s="74"/>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0"/>
      <c r="AI370" s="60"/>
      <c r="AJ370" s="60"/>
      <c r="AK370" s="60"/>
      <c r="AL370" s="60"/>
      <c r="AM370" s="60"/>
      <c r="AN370" s="60"/>
      <c r="AO370" s="60"/>
      <c r="AP370" s="60"/>
      <c r="AQ370" s="60"/>
      <c r="AR370" s="60"/>
      <c r="AS370" s="60"/>
      <c r="AT370" s="60"/>
      <c r="AU370" s="60"/>
      <c r="AV370" s="60"/>
      <c r="AW370" s="60"/>
      <c r="AX370" s="60"/>
      <c r="AY370" s="60"/>
      <c r="AZ370" s="60"/>
      <c r="BA370" s="60"/>
      <c r="BB370" s="60"/>
      <c r="BC370" s="60"/>
      <c r="BD370" s="60"/>
      <c r="BE370" s="60"/>
      <c r="BF370" s="60"/>
      <c r="BG370" s="60"/>
      <c r="BH370" s="60"/>
      <c r="BI370" s="60"/>
      <c r="BJ370" s="60"/>
      <c r="BK370" s="60"/>
      <c r="BL370" s="60"/>
      <c r="BM370" s="60"/>
      <c r="BN370" s="60"/>
      <c r="BO370" s="60"/>
      <c r="BP370" s="60"/>
      <c r="BQ370" s="60"/>
      <c r="BR370" s="60"/>
      <c r="BS370" s="60"/>
      <c r="BT370" s="60"/>
      <c r="BU370" s="76"/>
      <c r="BV370" s="76"/>
      <c r="BW370" s="76"/>
      <c r="BX370" s="76"/>
      <c r="BY370" s="76"/>
      <c r="BZ370" s="76"/>
      <c r="CA370" s="76"/>
      <c r="CB370" s="76"/>
      <c r="CC370" s="76"/>
      <c r="CD370" s="76"/>
      <c r="CE370" s="76"/>
      <c r="CF370" s="76"/>
      <c r="CG370" s="76"/>
      <c r="CH370" s="76"/>
      <c r="CI370" s="76"/>
      <c r="CJ370" s="76"/>
      <c r="CK370" s="76"/>
      <c r="CL370" s="60"/>
      <c r="CM370" s="60"/>
      <c r="CN370" s="60"/>
      <c r="CO370" s="60"/>
      <c r="CP370" s="60"/>
      <c r="CQ370" s="60"/>
      <c r="CR370" s="60"/>
      <c r="CS370" s="60"/>
      <c r="CT370" s="60"/>
      <c r="CU370" s="60"/>
      <c r="CV370" s="60"/>
      <c r="CW370" s="60"/>
      <c r="CX370" s="60"/>
      <c r="CY370" s="60"/>
      <c r="CZ370" s="60"/>
      <c r="DA370" s="60"/>
      <c r="DB370" s="60"/>
      <c r="DC370" s="60"/>
      <c r="DD370" s="60"/>
      <c r="DE370" s="60"/>
      <c r="DF370" s="60"/>
      <c r="DG370" s="60"/>
      <c r="DH370" s="60"/>
      <c r="DI370" s="60"/>
      <c r="DJ370" s="60"/>
      <c r="DK370" s="60"/>
      <c r="DL370" s="60"/>
      <c r="DM370" s="60"/>
      <c r="DN370" s="60"/>
      <c r="DO370" s="60"/>
      <c r="DP370" s="60"/>
      <c r="GO370" s="78"/>
      <c r="GP370" s="78"/>
      <c r="GQ370" s="78"/>
      <c r="GR370" s="78"/>
      <c r="GS370" s="78"/>
      <c r="GT370" s="78"/>
      <c r="GU370" s="78"/>
      <c r="GV370" s="78"/>
    </row>
    <row r="371" spans="1:204" s="77" customFormat="1" x14ac:dyDescent="0.2">
      <c r="A371" s="74"/>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0"/>
      <c r="AI371" s="60"/>
      <c r="AJ371" s="60"/>
      <c r="AK371" s="60"/>
      <c r="AL371" s="60"/>
      <c r="AM371" s="60"/>
      <c r="AN371" s="60"/>
      <c r="AO371" s="60"/>
      <c r="AP371" s="60"/>
      <c r="AQ371" s="60"/>
      <c r="AR371" s="60"/>
      <c r="AS371" s="60"/>
      <c r="AT371" s="60"/>
      <c r="AU371" s="60"/>
      <c r="AV371" s="60"/>
      <c r="AW371" s="60"/>
      <c r="AX371" s="60"/>
      <c r="AY371" s="60"/>
      <c r="AZ371" s="60"/>
      <c r="BA371" s="60"/>
      <c r="BB371" s="60"/>
      <c r="BC371" s="60"/>
      <c r="BD371" s="60"/>
      <c r="BE371" s="60"/>
      <c r="BF371" s="60"/>
      <c r="BG371" s="60"/>
      <c r="BH371" s="60"/>
      <c r="BI371" s="60"/>
      <c r="BJ371" s="60"/>
      <c r="BK371" s="60"/>
      <c r="BL371" s="60"/>
      <c r="BM371" s="60"/>
      <c r="BN371" s="60"/>
      <c r="BO371" s="60"/>
      <c r="BP371" s="60"/>
      <c r="BQ371" s="60"/>
      <c r="BR371" s="60"/>
      <c r="BS371" s="60"/>
      <c r="BT371" s="60"/>
      <c r="BU371" s="76"/>
      <c r="BV371" s="76"/>
      <c r="BW371" s="76"/>
      <c r="BX371" s="76"/>
      <c r="BY371" s="76"/>
      <c r="BZ371" s="76"/>
      <c r="CA371" s="76"/>
      <c r="CB371" s="76"/>
      <c r="CC371" s="76"/>
      <c r="CD371" s="76"/>
      <c r="CE371" s="76"/>
      <c r="CF371" s="76"/>
      <c r="CG371" s="76"/>
      <c r="CH371" s="76"/>
      <c r="CI371" s="76"/>
      <c r="CJ371" s="76"/>
      <c r="CK371" s="76"/>
      <c r="CL371" s="60"/>
      <c r="CM371" s="60"/>
      <c r="CN371" s="60"/>
      <c r="CO371" s="60"/>
      <c r="CP371" s="60"/>
      <c r="CQ371" s="60"/>
      <c r="CR371" s="60"/>
      <c r="CS371" s="60"/>
      <c r="CT371" s="60"/>
      <c r="CU371" s="60"/>
      <c r="CV371" s="60"/>
      <c r="CW371" s="60"/>
      <c r="CX371" s="60"/>
      <c r="CY371" s="60"/>
      <c r="CZ371" s="60"/>
      <c r="DA371" s="60"/>
      <c r="DB371" s="60"/>
      <c r="DC371" s="60"/>
      <c r="DD371" s="60"/>
      <c r="DE371" s="60"/>
      <c r="DF371" s="60"/>
      <c r="DG371" s="60"/>
      <c r="DH371" s="60"/>
      <c r="DI371" s="60"/>
      <c r="DJ371" s="60"/>
      <c r="DK371" s="60"/>
      <c r="DL371" s="60"/>
      <c r="DM371" s="60"/>
      <c r="DN371" s="60"/>
      <c r="DO371" s="60"/>
      <c r="DP371" s="60"/>
      <c r="GO371" s="78"/>
      <c r="GP371" s="78"/>
      <c r="GQ371" s="78"/>
      <c r="GR371" s="78"/>
      <c r="GS371" s="78"/>
      <c r="GT371" s="78"/>
      <c r="GU371" s="78"/>
      <c r="GV371" s="78"/>
    </row>
    <row r="372" spans="1:204" s="77" customFormat="1" x14ac:dyDescent="0.2">
      <c r="A372" s="74"/>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c r="AQ372" s="60"/>
      <c r="AR372" s="60"/>
      <c r="AS372" s="60"/>
      <c r="AT372" s="60"/>
      <c r="AU372" s="60"/>
      <c r="AV372" s="60"/>
      <c r="AW372" s="60"/>
      <c r="AX372" s="60"/>
      <c r="AY372" s="60"/>
      <c r="AZ372" s="60"/>
      <c r="BA372" s="60"/>
      <c r="BB372" s="60"/>
      <c r="BC372" s="60"/>
      <c r="BD372" s="60"/>
      <c r="BE372" s="60"/>
      <c r="BF372" s="60"/>
      <c r="BG372" s="60"/>
      <c r="BH372" s="60"/>
      <c r="BI372" s="60"/>
      <c r="BJ372" s="60"/>
      <c r="BK372" s="60"/>
      <c r="BL372" s="60"/>
      <c r="BM372" s="60"/>
      <c r="BN372" s="60"/>
      <c r="BO372" s="60"/>
      <c r="BP372" s="60"/>
      <c r="BQ372" s="60"/>
      <c r="BR372" s="60"/>
      <c r="BS372" s="60"/>
      <c r="BT372" s="60"/>
      <c r="BU372" s="76"/>
      <c r="BV372" s="76"/>
      <c r="BW372" s="76"/>
      <c r="BX372" s="76"/>
      <c r="BY372" s="76"/>
      <c r="BZ372" s="76"/>
      <c r="CA372" s="76"/>
      <c r="CB372" s="76"/>
      <c r="CC372" s="76"/>
      <c r="CD372" s="76"/>
      <c r="CE372" s="76"/>
      <c r="CF372" s="76"/>
      <c r="CG372" s="76"/>
      <c r="CH372" s="76"/>
      <c r="CI372" s="76"/>
      <c r="CJ372" s="76"/>
      <c r="CK372" s="76"/>
      <c r="CL372" s="60"/>
      <c r="CM372" s="60"/>
      <c r="CN372" s="60"/>
      <c r="CO372" s="60"/>
      <c r="CP372" s="60"/>
      <c r="CQ372" s="60"/>
      <c r="CR372" s="60"/>
      <c r="CS372" s="60"/>
      <c r="CT372" s="60"/>
      <c r="CU372" s="60"/>
      <c r="CV372" s="60"/>
      <c r="CW372" s="60"/>
      <c r="CX372" s="60"/>
      <c r="CY372" s="60"/>
      <c r="CZ372" s="60"/>
      <c r="DA372" s="60"/>
      <c r="DB372" s="60"/>
      <c r="DC372" s="60"/>
      <c r="DD372" s="60"/>
      <c r="DE372" s="60"/>
      <c r="DF372" s="60"/>
      <c r="DG372" s="60"/>
      <c r="DH372" s="60"/>
      <c r="DI372" s="60"/>
      <c r="DJ372" s="60"/>
      <c r="DK372" s="60"/>
      <c r="DL372" s="60"/>
      <c r="DM372" s="60"/>
      <c r="DN372" s="60"/>
      <c r="DO372" s="60"/>
      <c r="DP372" s="60"/>
      <c r="GO372" s="78"/>
      <c r="GP372" s="78"/>
      <c r="GQ372" s="78"/>
      <c r="GR372" s="78"/>
      <c r="GS372" s="78"/>
      <c r="GT372" s="78"/>
      <c r="GU372" s="78"/>
      <c r="GV372" s="78"/>
    </row>
    <row r="373" spans="1:204" s="77" customFormat="1" x14ac:dyDescent="0.2">
      <c r="A373" s="74"/>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0"/>
      <c r="AI373" s="60"/>
      <c r="AJ373" s="60"/>
      <c r="AK373" s="60"/>
      <c r="AL373" s="60"/>
      <c r="AM373" s="60"/>
      <c r="AN373" s="60"/>
      <c r="AO373" s="60"/>
      <c r="AP373" s="60"/>
      <c r="AQ373" s="60"/>
      <c r="AR373" s="60"/>
      <c r="AS373" s="60"/>
      <c r="AT373" s="60"/>
      <c r="AU373" s="60"/>
      <c r="AV373" s="60"/>
      <c r="AW373" s="60"/>
      <c r="AX373" s="60"/>
      <c r="AY373" s="60"/>
      <c r="AZ373" s="60"/>
      <c r="BA373" s="60"/>
      <c r="BB373" s="60"/>
      <c r="BC373" s="60"/>
      <c r="BD373" s="60"/>
      <c r="BE373" s="60"/>
      <c r="BF373" s="60"/>
      <c r="BG373" s="60"/>
      <c r="BH373" s="60"/>
      <c r="BI373" s="60"/>
      <c r="BJ373" s="60"/>
      <c r="BK373" s="60"/>
      <c r="BL373" s="60"/>
      <c r="BM373" s="60"/>
      <c r="BN373" s="60"/>
      <c r="BO373" s="60"/>
      <c r="BP373" s="60"/>
      <c r="BQ373" s="60"/>
      <c r="BR373" s="60"/>
      <c r="BS373" s="60"/>
      <c r="BT373" s="60"/>
      <c r="BU373" s="76"/>
      <c r="BV373" s="76"/>
      <c r="BW373" s="76"/>
      <c r="BX373" s="76"/>
      <c r="BY373" s="76"/>
      <c r="BZ373" s="76"/>
      <c r="CA373" s="76"/>
      <c r="CB373" s="76"/>
      <c r="CC373" s="76"/>
      <c r="CD373" s="76"/>
      <c r="CE373" s="76"/>
      <c r="CF373" s="76"/>
      <c r="CG373" s="76"/>
      <c r="CH373" s="76"/>
      <c r="CI373" s="76"/>
      <c r="CJ373" s="76"/>
      <c r="CK373" s="76"/>
      <c r="CL373" s="60"/>
      <c r="CM373" s="60"/>
      <c r="CN373" s="60"/>
      <c r="CO373" s="60"/>
      <c r="CP373" s="60"/>
      <c r="CQ373" s="60"/>
      <c r="CR373" s="60"/>
      <c r="CS373" s="60"/>
      <c r="CT373" s="60"/>
      <c r="CU373" s="60"/>
      <c r="CV373" s="60"/>
      <c r="CW373" s="60"/>
      <c r="CX373" s="60"/>
      <c r="CY373" s="60"/>
      <c r="CZ373" s="60"/>
      <c r="DA373" s="60"/>
      <c r="DB373" s="60"/>
      <c r="DC373" s="60"/>
      <c r="DD373" s="60"/>
      <c r="DE373" s="60"/>
      <c r="DF373" s="60"/>
      <c r="DG373" s="60"/>
      <c r="DH373" s="60"/>
      <c r="DI373" s="60"/>
      <c r="DJ373" s="60"/>
      <c r="DK373" s="60"/>
      <c r="DL373" s="60"/>
      <c r="DM373" s="60"/>
      <c r="DN373" s="60"/>
      <c r="DO373" s="60"/>
      <c r="DP373" s="60"/>
      <c r="GO373" s="78"/>
      <c r="GP373" s="78"/>
      <c r="GQ373" s="78"/>
      <c r="GR373" s="78"/>
      <c r="GS373" s="78"/>
      <c r="GT373" s="78"/>
      <c r="GU373" s="78"/>
      <c r="GV373" s="78"/>
    </row>
    <row r="374" spans="1:204" s="77" customFormat="1" x14ac:dyDescent="0.2">
      <c r="A374" s="74"/>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c r="AU374" s="60"/>
      <c r="AV374" s="60"/>
      <c r="AW374" s="60"/>
      <c r="AX374" s="60"/>
      <c r="AY374" s="60"/>
      <c r="AZ374" s="60"/>
      <c r="BA374" s="60"/>
      <c r="BB374" s="60"/>
      <c r="BC374" s="60"/>
      <c r="BD374" s="60"/>
      <c r="BE374" s="60"/>
      <c r="BF374" s="60"/>
      <c r="BG374" s="60"/>
      <c r="BH374" s="60"/>
      <c r="BI374" s="60"/>
      <c r="BJ374" s="60"/>
      <c r="BK374" s="60"/>
      <c r="BL374" s="60"/>
      <c r="BM374" s="60"/>
      <c r="BN374" s="60"/>
      <c r="BO374" s="60"/>
      <c r="BP374" s="60"/>
      <c r="BQ374" s="60"/>
      <c r="BR374" s="60"/>
      <c r="BS374" s="60"/>
      <c r="BT374" s="60"/>
      <c r="BU374" s="76"/>
      <c r="BV374" s="76"/>
      <c r="BW374" s="76"/>
      <c r="BX374" s="76"/>
      <c r="BY374" s="76"/>
      <c r="BZ374" s="76"/>
      <c r="CA374" s="76"/>
      <c r="CB374" s="76"/>
      <c r="CC374" s="76"/>
      <c r="CD374" s="76"/>
      <c r="CE374" s="76"/>
      <c r="CF374" s="76"/>
      <c r="CG374" s="76"/>
      <c r="CH374" s="76"/>
      <c r="CI374" s="76"/>
      <c r="CJ374" s="76"/>
      <c r="CK374" s="76"/>
      <c r="CL374" s="60"/>
      <c r="CM374" s="60"/>
      <c r="CN374" s="60"/>
      <c r="CO374" s="60"/>
      <c r="CP374" s="60"/>
      <c r="CQ374" s="60"/>
      <c r="CR374" s="60"/>
      <c r="CS374" s="60"/>
      <c r="CT374" s="60"/>
      <c r="CU374" s="60"/>
      <c r="CV374" s="60"/>
      <c r="CW374" s="60"/>
      <c r="CX374" s="60"/>
      <c r="CY374" s="60"/>
      <c r="CZ374" s="60"/>
      <c r="DA374" s="60"/>
      <c r="DB374" s="60"/>
      <c r="DC374" s="60"/>
      <c r="DD374" s="60"/>
      <c r="DE374" s="60"/>
      <c r="DF374" s="60"/>
      <c r="DG374" s="60"/>
      <c r="DH374" s="60"/>
      <c r="DI374" s="60"/>
      <c r="DJ374" s="60"/>
      <c r="DK374" s="60"/>
      <c r="DL374" s="60"/>
      <c r="DM374" s="60"/>
      <c r="DN374" s="60"/>
      <c r="DO374" s="60"/>
      <c r="DP374" s="60"/>
      <c r="GO374" s="78"/>
      <c r="GP374" s="78"/>
      <c r="GQ374" s="78"/>
      <c r="GR374" s="78"/>
      <c r="GS374" s="78"/>
      <c r="GT374" s="78"/>
      <c r="GU374" s="78"/>
      <c r="GV374" s="78"/>
    </row>
    <row r="375" spans="1:204" s="77" customFormat="1" x14ac:dyDescent="0.2">
      <c r="A375" s="74"/>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c r="AQ375" s="60"/>
      <c r="AR375" s="60"/>
      <c r="AS375" s="60"/>
      <c r="AT375" s="60"/>
      <c r="AU375" s="60"/>
      <c r="AV375" s="60"/>
      <c r="AW375" s="60"/>
      <c r="AX375" s="60"/>
      <c r="AY375" s="60"/>
      <c r="AZ375" s="60"/>
      <c r="BA375" s="60"/>
      <c r="BB375" s="60"/>
      <c r="BC375" s="60"/>
      <c r="BD375" s="60"/>
      <c r="BE375" s="60"/>
      <c r="BF375" s="60"/>
      <c r="BG375" s="60"/>
      <c r="BH375" s="60"/>
      <c r="BI375" s="60"/>
      <c r="BJ375" s="60"/>
      <c r="BK375" s="60"/>
      <c r="BL375" s="60"/>
      <c r="BM375" s="60"/>
      <c r="BN375" s="60"/>
      <c r="BO375" s="60"/>
      <c r="BP375" s="60"/>
      <c r="BQ375" s="60"/>
      <c r="BR375" s="60"/>
      <c r="BS375" s="60"/>
      <c r="BT375" s="60"/>
      <c r="BU375" s="76"/>
      <c r="BV375" s="76"/>
      <c r="BW375" s="76"/>
      <c r="BX375" s="76"/>
      <c r="BY375" s="76"/>
      <c r="BZ375" s="76"/>
      <c r="CA375" s="76"/>
      <c r="CB375" s="76"/>
      <c r="CC375" s="76"/>
      <c r="CD375" s="76"/>
      <c r="CE375" s="76"/>
      <c r="CF375" s="76"/>
      <c r="CG375" s="76"/>
      <c r="CH375" s="76"/>
      <c r="CI375" s="76"/>
      <c r="CJ375" s="76"/>
      <c r="CK375" s="76"/>
      <c r="CL375" s="60"/>
      <c r="CM375" s="60"/>
      <c r="CN375" s="60"/>
      <c r="CO375" s="60"/>
      <c r="CP375" s="60"/>
      <c r="CQ375" s="60"/>
      <c r="CR375" s="60"/>
      <c r="CS375" s="60"/>
      <c r="CT375" s="60"/>
      <c r="CU375" s="60"/>
      <c r="CV375" s="60"/>
      <c r="CW375" s="60"/>
      <c r="CX375" s="60"/>
      <c r="CY375" s="60"/>
      <c r="CZ375" s="60"/>
      <c r="DA375" s="60"/>
      <c r="DB375" s="60"/>
      <c r="DC375" s="60"/>
      <c r="DD375" s="60"/>
      <c r="DE375" s="60"/>
      <c r="DF375" s="60"/>
      <c r="DG375" s="60"/>
      <c r="DH375" s="60"/>
      <c r="DI375" s="60"/>
      <c r="DJ375" s="60"/>
      <c r="DK375" s="60"/>
      <c r="DL375" s="60"/>
      <c r="DM375" s="60"/>
      <c r="DN375" s="60"/>
      <c r="DO375" s="60"/>
      <c r="DP375" s="60"/>
      <c r="GO375" s="78"/>
      <c r="GP375" s="78"/>
      <c r="GQ375" s="78"/>
      <c r="GR375" s="78"/>
      <c r="GS375" s="78"/>
      <c r="GT375" s="78"/>
      <c r="GU375" s="78"/>
      <c r="GV375" s="78"/>
    </row>
    <row r="376" spans="1:204" s="77" customFormat="1" x14ac:dyDescent="0.2">
      <c r="A376" s="74"/>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60"/>
      <c r="AD376" s="60"/>
      <c r="AE376" s="60"/>
      <c r="AF376" s="60"/>
      <c r="AG376" s="60"/>
      <c r="AH376" s="60"/>
      <c r="AI376" s="60"/>
      <c r="AJ376" s="60"/>
      <c r="AK376" s="60"/>
      <c r="AL376" s="60"/>
      <c r="AM376" s="60"/>
      <c r="AN376" s="60"/>
      <c r="AO376" s="60"/>
      <c r="AP376" s="60"/>
      <c r="AQ376" s="60"/>
      <c r="AR376" s="60"/>
      <c r="AS376" s="60"/>
      <c r="AT376" s="60"/>
      <c r="AU376" s="60"/>
      <c r="AV376" s="60"/>
      <c r="AW376" s="60"/>
      <c r="AX376" s="60"/>
      <c r="AY376" s="60"/>
      <c r="AZ376" s="60"/>
      <c r="BA376" s="60"/>
      <c r="BB376" s="60"/>
      <c r="BC376" s="60"/>
      <c r="BD376" s="60"/>
      <c r="BE376" s="60"/>
      <c r="BF376" s="60"/>
      <c r="BG376" s="60"/>
      <c r="BH376" s="60"/>
      <c r="BI376" s="60"/>
      <c r="BJ376" s="60"/>
      <c r="BK376" s="60"/>
      <c r="BL376" s="60"/>
      <c r="BM376" s="60"/>
      <c r="BN376" s="60"/>
      <c r="BO376" s="60"/>
      <c r="BP376" s="60"/>
      <c r="BQ376" s="60"/>
      <c r="BR376" s="60"/>
      <c r="BS376" s="60"/>
      <c r="BT376" s="60"/>
      <c r="BU376" s="76"/>
      <c r="BV376" s="76"/>
      <c r="BW376" s="76"/>
      <c r="BX376" s="76"/>
      <c r="BY376" s="76"/>
      <c r="BZ376" s="76"/>
      <c r="CA376" s="76"/>
      <c r="CB376" s="76"/>
      <c r="CC376" s="76"/>
      <c r="CD376" s="76"/>
      <c r="CE376" s="76"/>
      <c r="CF376" s="76"/>
      <c r="CG376" s="76"/>
      <c r="CH376" s="76"/>
      <c r="CI376" s="76"/>
      <c r="CJ376" s="76"/>
      <c r="CK376" s="76"/>
      <c r="CL376" s="60"/>
      <c r="CM376" s="60"/>
      <c r="CN376" s="60"/>
      <c r="CO376" s="60"/>
      <c r="CP376" s="60"/>
      <c r="CQ376" s="60"/>
      <c r="CR376" s="60"/>
      <c r="CS376" s="60"/>
      <c r="CT376" s="60"/>
      <c r="CU376" s="60"/>
      <c r="CV376" s="60"/>
      <c r="CW376" s="60"/>
      <c r="CX376" s="60"/>
      <c r="CY376" s="60"/>
      <c r="CZ376" s="60"/>
      <c r="DA376" s="60"/>
      <c r="DB376" s="60"/>
      <c r="DC376" s="60"/>
      <c r="DD376" s="60"/>
      <c r="DE376" s="60"/>
      <c r="DF376" s="60"/>
      <c r="DG376" s="60"/>
      <c r="DH376" s="60"/>
      <c r="DI376" s="60"/>
      <c r="DJ376" s="60"/>
      <c r="DK376" s="60"/>
      <c r="DL376" s="60"/>
      <c r="DM376" s="60"/>
      <c r="DN376" s="60"/>
      <c r="DO376" s="60"/>
      <c r="DP376" s="60"/>
      <c r="GO376" s="78"/>
      <c r="GP376" s="78"/>
      <c r="GQ376" s="78"/>
      <c r="GR376" s="78"/>
      <c r="GS376" s="78"/>
      <c r="GT376" s="78"/>
      <c r="GU376" s="78"/>
      <c r="GV376" s="78"/>
    </row>
    <row r="377" spans="1:204" s="77" customFormat="1" x14ac:dyDescent="0.2">
      <c r="A377" s="74"/>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60"/>
      <c r="AD377" s="60"/>
      <c r="AE377" s="60"/>
      <c r="AF377" s="60"/>
      <c r="AG377" s="60"/>
      <c r="AH377" s="60"/>
      <c r="AI377" s="60"/>
      <c r="AJ377" s="60"/>
      <c r="AK377" s="60"/>
      <c r="AL377" s="60"/>
      <c r="AM377" s="60"/>
      <c r="AN377" s="60"/>
      <c r="AO377" s="60"/>
      <c r="AP377" s="60"/>
      <c r="AQ377" s="60"/>
      <c r="AR377" s="60"/>
      <c r="AS377" s="60"/>
      <c r="AT377" s="60"/>
      <c r="AU377" s="60"/>
      <c r="AV377" s="60"/>
      <c r="AW377" s="60"/>
      <c r="AX377" s="60"/>
      <c r="AY377" s="60"/>
      <c r="AZ377" s="60"/>
      <c r="BA377" s="60"/>
      <c r="BB377" s="60"/>
      <c r="BC377" s="60"/>
      <c r="BD377" s="60"/>
      <c r="BE377" s="60"/>
      <c r="BF377" s="60"/>
      <c r="BG377" s="60"/>
      <c r="BH377" s="60"/>
      <c r="BI377" s="60"/>
      <c r="BJ377" s="60"/>
      <c r="BK377" s="60"/>
      <c r="BL377" s="60"/>
      <c r="BM377" s="60"/>
      <c r="BN377" s="60"/>
      <c r="BO377" s="60"/>
      <c r="BP377" s="60"/>
      <c r="BQ377" s="60"/>
      <c r="BR377" s="60"/>
      <c r="BS377" s="60"/>
      <c r="BT377" s="60"/>
      <c r="BU377" s="76"/>
      <c r="BV377" s="76"/>
      <c r="BW377" s="76"/>
      <c r="BX377" s="76"/>
      <c r="BY377" s="76"/>
      <c r="BZ377" s="76"/>
      <c r="CA377" s="76"/>
      <c r="CB377" s="76"/>
      <c r="CC377" s="76"/>
      <c r="CD377" s="76"/>
      <c r="CE377" s="76"/>
      <c r="CF377" s="76"/>
      <c r="CG377" s="76"/>
      <c r="CH377" s="76"/>
      <c r="CI377" s="76"/>
      <c r="CJ377" s="76"/>
      <c r="CK377" s="76"/>
      <c r="CL377" s="60"/>
      <c r="CM377" s="60"/>
      <c r="CN377" s="60"/>
      <c r="CO377" s="60"/>
      <c r="CP377" s="60"/>
      <c r="CQ377" s="60"/>
      <c r="CR377" s="60"/>
      <c r="CS377" s="60"/>
      <c r="CT377" s="60"/>
      <c r="CU377" s="60"/>
      <c r="CV377" s="60"/>
      <c r="CW377" s="60"/>
      <c r="CX377" s="60"/>
      <c r="CY377" s="60"/>
      <c r="CZ377" s="60"/>
      <c r="DA377" s="60"/>
      <c r="DB377" s="60"/>
      <c r="DC377" s="60"/>
      <c r="DD377" s="60"/>
      <c r="DE377" s="60"/>
      <c r="DF377" s="60"/>
      <c r="DG377" s="60"/>
      <c r="DH377" s="60"/>
      <c r="DI377" s="60"/>
      <c r="DJ377" s="60"/>
      <c r="DK377" s="60"/>
      <c r="DL377" s="60"/>
      <c r="DM377" s="60"/>
      <c r="DN377" s="60"/>
      <c r="DO377" s="60"/>
      <c r="DP377" s="60"/>
      <c r="GO377" s="78"/>
      <c r="GP377" s="78"/>
      <c r="GQ377" s="78"/>
      <c r="GR377" s="78"/>
      <c r="GS377" s="78"/>
      <c r="GT377" s="78"/>
      <c r="GU377" s="78"/>
      <c r="GV377" s="78"/>
    </row>
    <row r="378" spans="1:204" s="77" customFormat="1" x14ac:dyDescent="0.2">
      <c r="A378" s="74"/>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60"/>
      <c r="AD378" s="60"/>
      <c r="AE378" s="60"/>
      <c r="AF378" s="60"/>
      <c r="AG378" s="60"/>
      <c r="AH378" s="60"/>
      <c r="AI378" s="60"/>
      <c r="AJ378" s="60"/>
      <c r="AK378" s="60"/>
      <c r="AL378" s="60"/>
      <c r="AM378" s="60"/>
      <c r="AN378" s="60"/>
      <c r="AO378" s="60"/>
      <c r="AP378" s="60"/>
      <c r="AQ378" s="60"/>
      <c r="AR378" s="60"/>
      <c r="AS378" s="60"/>
      <c r="AT378" s="60"/>
      <c r="AU378" s="60"/>
      <c r="AV378" s="60"/>
      <c r="AW378" s="60"/>
      <c r="AX378" s="60"/>
      <c r="AY378" s="60"/>
      <c r="AZ378" s="60"/>
      <c r="BA378" s="60"/>
      <c r="BB378" s="60"/>
      <c r="BC378" s="60"/>
      <c r="BD378" s="60"/>
      <c r="BE378" s="60"/>
      <c r="BF378" s="60"/>
      <c r="BG378" s="60"/>
      <c r="BH378" s="60"/>
      <c r="BI378" s="60"/>
      <c r="BJ378" s="60"/>
      <c r="BK378" s="60"/>
      <c r="BL378" s="60"/>
      <c r="BM378" s="60"/>
      <c r="BN378" s="60"/>
      <c r="BO378" s="60"/>
      <c r="BP378" s="60"/>
      <c r="BQ378" s="60"/>
      <c r="BR378" s="60"/>
      <c r="BS378" s="60"/>
      <c r="BT378" s="60"/>
      <c r="BU378" s="76"/>
      <c r="BV378" s="76"/>
      <c r="BW378" s="76"/>
      <c r="BX378" s="76"/>
      <c r="BY378" s="76"/>
      <c r="BZ378" s="76"/>
      <c r="CA378" s="76"/>
      <c r="CB378" s="76"/>
      <c r="CC378" s="76"/>
      <c r="CD378" s="76"/>
      <c r="CE378" s="76"/>
      <c r="CF378" s="76"/>
      <c r="CG378" s="76"/>
      <c r="CH378" s="76"/>
      <c r="CI378" s="76"/>
      <c r="CJ378" s="76"/>
      <c r="CK378" s="76"/>
      <c r="CL378" s="60"/>
      <c r="CM378" s="60"/>
      <c r="CN378" s="60"/>
      <c r="CO378" s="60"/>
      <c r="CP378" s="60"/>
      <c r="CQ378" s="60"/>
      <c r="CR378" s="60"/>
      <c r="CS378" s="60"/>
      <c r="CT378" s="60"/>
      <c r="CU378" s="60"/>
      <c r="CV378" s="60"/>
      <c r="CW378" s="60"/>
      <c r="CX378" s="60"/>
      <c r="CY378" s="60"/>
      <c r="CZ378" s="60"/>
      <c r="DA378" s="60"/>
      <c r="DB378" s="60"/>
      <c r="DC378" s="60"/>
      <c r="DD378" s="60"/>
      <c r="DE378" s="60"/>
      <c r="DF378" s="60"/>
      <c r="DG378" s="60"/>
      <c r="DH378" s="60"/>
      <c r="DI378" s="60"/>
      <c r="DJ378" s="60"/>
      <c r="DK378" s="60"/>
      <c r="DL378" s="60"/>
      <c r="DM378" s="60"/>
      <c r="DN378" s="60"/>
      <c r="DO378" s="60"/>
      <c r="DP378" s="60"/>
      <c r="GO378" s="78"/>
      <c r="GP378" s="78"/>
      <c r="GQ378" s="78"/>
      <c r="GR378" s="78"/>
      <c r="GS378" s="78"/>
      <c r="GT378" s="78"/>
      <c r="GU378" s="78"/>
      <c r="GV378" s="78"/>
    </row>
    <row r="379" spans="1:204" s="77" customFormat="1" x14ac:dyDescent="0.2">
      <c r="A379" s="74"/>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60"/>
      <c r="AD379" s="60"/>
      <c r="AE379" s="60"/>
      <c r="AF379" s="60"/>
      <c r="AG379" s="60"/>
      <c r="AH379" s="60"/>
      <c r="AI379" s="60"/>
      <c r="AJ379" s="60"/>
      <c r="AK379" s="60"/>
      <c r="AL379" s="60"/>
      <c r="AM379" s="60"/>
      <c r="AN379" s="60"/>
      <c r="AO379" s="60"/>
      <c r="AP379" s="60"/>
      <c r="AQ379" s="60"/>
      <c r="AR379" s="60"/>
      <c r="AS379" s="60"/>
      <c r="AT379" s="60"/>
      <c r="AU379" s="60"/>
      <c r="AV379" s="60"/>
      <c r="AW379" s="60"/>
      <c r="AX379" s="60"/>
      <c r="AY379" s="60"/>
      <c r="AZ379" s="60"/>
      <c r="BA379" s="60"/>
      <c r="BB379" s="60"/>
      <c r="BC379" s="60"/>
      <c r="BD379" s="60"/>
      <c r="BE379" s="60"/>
      <c r="BF379" s="60"/>
      <c r="BG379" s="60"/>
      <c r="BH379" s="60"/>
      <c r="BI379" s="60"/>
      <c r="BJ379" s="60"/>
      <c r="BK379" s="60"/>
      <c r="BL379" s="60"/>
      <c r="BM379" s="60"/>
      <c r="BN379" s="60"/>
      <c r="BO379" s="60"/>
      <c r="BP379" s="60"/>
      <c r="BQ379" s="60"/>
      <c r="BR379" s="60"/>
      <c r="BS379" s="60"/>
      <c r="BT379" s="60"/>
      <c r="BU379" s="76"/>
      <c r="BV379" s="76"/>
      <c r="BW379" s="76"/>
      <c r="BX379" s="76"/>
      <c r="BY379" s="76"/>
      <c r="BZ379" s="76"/>
      <c r="CA379" s="76"/>
      <c r="CB379" s="76"/>
      <c r="CC379" s="76"/>
      <c r="CD379" s="76"/>
      <c r="CE379" s="76"/>
      <c r="CF379" s="76"/>
      <c r="CG379" s="76"/>
      <c r="CH379" s="76"/>
      <c r="CI379" s="76"/>
      <c r="CJ379" s="76"/>
      <c r="CK379" s="76"/>
      <c r="CL379" s="60"/>
      <c r="CM379" s="60"/>
      <c r="CN379" s="60"/>
      <c r="CO379" s="60"/>
      <c r="CP379" s="60"/>
      <c r="CQ379" s="60"/>
      <c r="CR379" s="60"/>
      <c r="CS379" s="60"/>
      <c r="CT379" s="60"/>
      <c r="CU379" s="60"/>
      <c r="CV379" s="60"/>
      <c r="CW379" s="60"/>
      <c r="CX379" s="60"/>
      <c r="CY379" s="60"/>
      <c r="CZ379" s="60"/>
      <c r="DA379" s="60"/>
      <c r="DB379" s="60"/>
      <c r="DC379" s="60"/>
      <c r="DD379" s="60"/>
      <c r="DE379" s="60"/>
      <c r="DF379" s="60"/>
      <c r="DG379" s="60"/>
      <c r="DH379" s="60"/>
      <c r="DI379" s="60"/>
      <c r="DJ379" s="60"/>
      <c r="DK379" s="60"/>
      <c r="DL379" s="60"/>
      <c r="DM379" s="60"/>
      <c r="DN379" s="60"/>
      <c r="DO379" s="60"/>
      <c r="DP379" s="60"/>
      <c r="GO379" s="78"/>
      <c r="GP379" s="78"/>
      <c r="GQ379" s="78"/>
      <c r="GR379" s="78"/>
      <c r="GS379" s="78"/>
      <c r="GT379" s="78"/>
      <c r="GU379" s="78"/>
      <c r="GV379" s="78"/>
    </row>
    <row r="380" spans="1:204" s="77" customFormat="1" x14ac:dyDescent="0.2">
      <c r="A380" s="74"/>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60"/>
      <c r="AD380" s="60"/>
      <c r="AE380" s="60"/>
      <c r="AF380" s="60"/>
      <c r="AG380" s="60"/>
      <c r="AH380" s="60"/>
      <c r="AI380" s="60"/>
      <c r="AJ380" s="60"/>
      <c r="AK380" s="60"/>
      <c r="AL380" s="60"/>
      <c r="AM380" s="60"/>
      <c r="AN380" s="60"/>
      <c r="AO380" s="60"/>
      <c r="AP380" s="60"/>
      <c r="AQ380" s="60"/>
      <c r="AR380" s="60"/>
      <c r="AS380" s="60"/>
      <c r="AT380" s="60"/>
      <c r="AU380" s="60"/>
      <c r="AV380" s="60"/>
      <c r="AW380" s="60"/>
      <c r="AX380" s="60"/>
      <c r="AY380" s="60"/>
      <c r="AZ380" s="60"/>
      <c r="BA380" s="60"/>
      <c r="BB380" s="60"/>
      <c r="BC380" s="60"/>
      <c r="BD380" s="60"/>
      <c r="BE380" s="60"/>
      <c r="BF380" s="60"/>
      <c r="BG380" s="60"/>
      <c r="BH380" s="60"/>
      <c r="BI380" s="60"/>
      <c r="BJ380" s="60"/>
      <c r="BK380" s="60"/>
      <c r="BL380" s="60"/>
      <c r="BM380" s="60"/>
      <c r="BN380" s="60"/>
      <c r="BO380" s="60"/>
      <c r="BP380" s="60"/>
      <c r="BQ380" s="60"/>
      <c r="BR380" s="60"/>
      <c r="BS380" s="60"/>
      <c r="BT380" s="60"/>
      <c r="BU380" s="76"/>
      <c r="BV380" s="76"/>
      <c r="BW380" s="76"/>
      <c r="BX380" s="76"/>
      <c r="BY380" s="76"/>
      <c r="BZ380" s="76"/>
      <c r="CA380" s="76"/>
      <c r="CB380" s="76"/>
      <c r="CC380" s="76"/>
      <c r="CD380" s="76"/>
      <c r="CE380" s="76"/>
      <c r="CF380" s="76"/>
      <c r="CG380" s="76"/>
      <c r="CH380" s="76"/>
      <c r="CI380" s="76"/>
      <c r="CJ380" s="76"/>
      <c r="CK380" s="76"/>
      <c r="CL380" s="60"/>
      <c r="CM380" s="60"/>
      <c r="CN380" s="60"/>
      <c r="CO380" s="60"/>
      <c r="CP380" s="60"/>
      <c r="CQ380" s="60"/>
      <c r="CR380" s="60"/>
      <c r="CS380" s="60"/>
      <c r="CT380" s="60"/>
      <c r="CU380" s="60"/>
      <c r="CV380" s="60"/>
      <c r="CW380" s="60"/>
      <c r="CX380" s="60"/>
      <c r="CY380" s="60"/>
      <c r="CZ380" s="60"/>
      <c r="DA380" s="60"/>
      <c r="DB380" s="60"/>
      <c r="DC380" s="60"/>
      <c r="DD380" s="60"/>
      <c r="DE380" s="60"/>
      <c r="DF380" s="60"/>
      <c r="DG380" s="60"/>
      <c r="DH380" s="60"/>
      <c r="DI380" s="60"/>
      <c r="DJ380" s="60"/>
      <c r="DK380" s="60"/>
      <c r="DL380" s="60"/>
      <c r="DM380" s="60"/>
      <c r="DN380" s="60"/>
      <c r="DO380" s="60"/>
      <c r="DP380" s="60"/>
      <c r="GO380" s="78"/>
      <c r="GP380" s="78"/>
      <c r="GQ380" s="78"/>
      <c r="GR380" s="78"/>
      <c r="GS380" s="78"/>
      <c r="GT380" s="78"/>
      <c r="GU380" s="78"/>
      <c r="GV380" s="78"/>
    </row>
    <row r="381" spans="1:204" s="77" customFormat="1" x14ac:dyDescent="0.2">
      <c r="A381" s="74"/>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60"/>
      <c r="AD381" s="60"/>
      <c r="AE381" s="60"/>
      <c r="AF381" s="60"/>
      <c r="AG381" s="60"/>
      <c r="AH381" s="60"/>
      <c r="AI381" s="60"/>
      <c r="AJ381" s="60"/>
      <c r="AK381" s="60"/>
      <c r="AL381" s="60"/>
      <c r="AM381" s="60"/>
      <c r="AN381" s="60"/>
      <c r="AO381" s="60"/>
      <c r="AP381" s="60"/>
      <c r="AQ381" s="60"/>
      <c r="AR381" s="60"/>
      <c r="AS381" s="60"/>
      <c r="AT381" s="60"/>
      <c r="AU381" s="60"/>
      <c r="AV381" s="60"/>
      <c r="AW381" s="60"/>
      <c r="AX381" s="60"/>
      <c r="AY381" s="60"/>
      <c r="AZ381" s="60"/>
      <c r="BA381" s="60"/>
      <c r="BB381" s="60"/>
      <c r="BC381" s="60"/>
      <c r="BD381" s="60"/>
      <c r="BE381" s="60"/>
      <c r="BF381" s="60"/>
      <c r="BG381" s="60"/>
      <c r="BH381" s="60"/>
      <c r="BI381" s="60"/>
      <c r="BJ381" s="60"/>
      <c r="BK381" s="60"/>
      <c r="BL381" s="60"/>
      <c r="BM381" s="60"/>
      <c r="BN381" s="60"/>
      <c r="BO381" s="60"/>
      <c r="BP381" s="60"/>
      <c r="BQ381" s="60"/>
      <c r="BR381" s="60"/>
      <c r="BS381" s="60"/>
      <c r="BT381" s="60"/>
      <c r="BU381" s="76"/>
      <c r="BV381" s="76"/>
      <c r="BW381" s="76"/>
      <c r="BX381" s="76"/>
      <c r="BY381" s="76"/>
      <c r="BZ381" s="76"/>
      <c r="CA381" s="76"/>
      <c r="CB381" s="76"/>
      <c r="CC381" s="76"/>
      <c r="CD381" s="76"/>
      <c r="CE381" s="76"/>
      <c r="CF381" s="76"/>
      <c r="CG381" s="76"/>
      <c r="CH381" s="76"/>
      <c r="CI381" s="76"/>
      <c r="CJ381" s="76"/>
      <c r="CK381" s="76"/>
      <c r="CL381" s="60"/>
      <c r="CM381" s="60"/>
      <c r="CN381" s="60"/>
      <c r="CO381" s="60"/>
      <c r="CP381" s="60"/>
      <c r="CQ381" s="60"/>
      <c r="CR381" s="60"/>
      <c r="CS381" s="60"/>
      <c r="CT381" s="60"/>
      <c r="CU381" s="60"/>
      <c r="CV381" s="60"/>
      <c r="CW381" s="60"/>
      <c r="CX381" s="60"/>
      <c r="CY381" s="60"/>
      <c r="CZ381" s="60"/>
      <c r="DA381" s="60"/>
      <c r="DB381" s="60"/>
      <c r="DC381" s="60"/>
      <c r="DD381" s="60"/>
      <c r="DE381" s="60"/>
      <c r="DF381" s="60"/>
      <c r="DG381" s="60"/>
      <c r="DH381" s="60"/>
      <c r="DI381" s="60"/>
      <c r="DJ381" s="60"/>
      <c r="DK381" s="60"/>
      <c r="DL381" s="60"/>
      <c r="DM381" s="60"/>
      <c r="DN381" s="60"/>
      <c r="DO381" s="60"/>
      <c r="DP381" s="60"/>
      <c r="GO381" s="78"/>
      <c r="GP381" s="78"/>
      <c r="GQ381" s="78"/>
      <c r="GR381" s="78"/>
      <c r="GS381" s="78"/>
      <c r="GT381" s="78"/>
      <c r="GU381" s="78"/>
      <c r="GV381" s="78"/>
    </row>
    <row r="382" spans="1:204" s="77" customFormat="1" x14ac:dyDescent="0.2">
      <c r="A382" s="74"/>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60"/>
      <c r="AD382" s="60"/>
      <c r="AE382" s="60"/>
      <c r="AF382" s="60"/>
      <c r="AG382" s="60"/>
      <c r="AH382" s="60"/>
      <c r="AI382" s="60"/>
      <c r="AJ382" s="60"/>
      <c r="AK382" s="60"/>
      <c r="AL382" s="60"/>
      <c r="AM382" s="60"/>
      <c r="AN382" s="60"/>
      <c r="AO382" s="60"/>
      <c r="AP382" s="60"/>
      <c r="AQ382" s="60"/>
      <c r="AR382" s="60"/>
      <c r="AS382" s="60"/>
      <c r="AT382" s="60"/>
      <c r="AU382" s="60"/>
      <c r="AV382" s="60"/>
      <c r="AW382" s="60"/>
      <c r="AX382" s="60"/>
      <c r="AY382" s="60"/>
      <c r="AZ382" s="60"/>
      <c r="BA382" s="60"/>
      <c r="BB382" s="60"/>
      <c r="BC382" s="60"/>
      <c r="BD382" s="60"/>
      <c r="BE382" s="60"/>
      <c r="BF382" s="60"/>
      <c r="BG382" s="60"/>
      <c r="BH382" s="60"/>
      <c r="BI382" s="60"/>
      <c r="BJ382" s="60"/>
      <c r="BK382" s="60"/>
      <c r="BL382" s="60"/>
      <c r="BM382" s="60"/>
      <c r="BN382" s="60"/>
      <c r="BO382" s="60"/>
      <c r="BP382" s="60"/>
      <c r="BQ382" s="60"/>
      <c r="BR382" s="60"/>
      <c r="BS382" s="60"/>
      <c r="BT382" s="60"/>
      <c r="BU382" s="76"/>
      <c r="BV382" s="76"/>
      <c r="BW382" s="76"/>
      <c r="BX382" s="76"/>
      <c r="BY382" s="76"/>
      <c r="BZ382" s="76"/>
      <c r="CA382" s="76"/>
      <c r="CB382" s="76"/>
      <c r="CC382" s="76"/>
      <c r="CD382" s="76"/>
      <c r="CE382" s="76"/>
      <c r="CF382" s="76"/>
      <c r="CG382" s="76"/>
      <c r="CH382" s="76"/>
      <c r="CI382" s="76"/>
      <c r="CJ382" s="76"/>
      <c r="CK382" s="76"/>
      <c r="CL382" s="60"/>
      <c r="CM382" s="60"/>
      <c r="CN382" s="60"/>
      <c r="CO382" s="60"/>
      <c r="CP382" s="60"/>
      <c r="CQ382" s="60"/>
      <c r="CR382" s="60"/>
      <c r="CS382" s="60"/>
      <c r="CT382" s="60"/>
      <c r="CU382" s="60"/>
      <c r="CV382" s="60"/>
      <c r="CW382" s="60"/>
      <c r="CX382" s="60"/>
      <c r="CY382" s="60"/>
      <c r="CZ382" s="60"/>
      <c r="DA382" s="60"/>
      <c r="DB382" s="60"/>
      <c r="DC382" s="60"/>
      <c r="DD382" s="60"/>
      <c r="DE382" s="60"/>
      <c r="DF382" s="60"/>
      <c r="DG382" s="60"/>
      <c r="DH382" s="60"/>
      <c r="DI382" s="60"/>
      <c r="DJ382" s="60"/>
      <c r="DK382" s="60"/>
      <c r="DL382" s="60"/>
      <c r="DM382" s="60"/>
      <c r="DN382" s="60"/>
      <c r="DO382" s="60"/>
      <c r="DP382" s="60"/>
      <c r="GO382" s="78"/>
      <c r="GP382" s="78"/>
      <c r="GQ382" s="78"/>
      <c r="GR382" s="78"/>
      <c r="GS382" s="78"/>
      <c r="GT382" s="78"/>
      <c r="GU382" s="78"/>
      <c r="GV382" s="78"/>
    </row>
    <row r="383" spans="1:204" s="77" customFormat="1" x14ac:dyDescent="0.2">
      <c r="A383" s="74"/>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60"/>
      <c r="AD383" s="60"/>
      <c r="AE383" s="60"/>
      <c r="AF383" s="60"/>
      <c r="AG383" s="60"/>
      <c r="AH383" s="60"/>
      <c r="AI383" s="60"/>
      <c r="AJ383" s="60"/>
      <c r="AK383" s="60"/>
      <c r="AL383" s="60"/>
      <c r="AM383" s="60"/>
      <c r="AN383" s="60"/>
      <c r="AO383" s="60"/>
      <c r="AP383" s="60"/>
      <c r="AQ383" s="60"/>
      <c r="AR383" s="60"/>
      <c r="AS383" s="60"/>
      <c r="AT383" s="60"/>
      <c r="AU383" s="60"/>
      <c r="AV383" s="60"/>
      <c r="AW383" s="60"/>
      <c r="AX383" s="60"/>
      <c r="AY383" s="60"/>
      <c r="AZ383" s="60"/>
      <c r="BA383" s="60"/>
      <c r="BB383" s="60"/>
      <c r="BC383" s="60"/>
      <c r="BD383" s="60"/>
      <c r="BE383" s="60"/>
      <c r="BF383" s="60"/>
      <c r="BG383" s="60"/>
      <c r="BH383" s="60"/>
      <c r="BI383" s="60"/>
      <c r="BJ383" s="60"/>
      <c r="BK383" s="60"/>
      <c r="BL383" s="60"/>
      <c r="BM383" s="60"/>
      <c r="BN383" s="60"/>
      <c r="BO383" s="60"/>
      <c r="BP383" s="60"/>
      <c r="BQ383" s="60"/>
      <c r="BR383" s="60"/>
      <c r="BS383" s="60"/>
      <c r="BT383" s="60"/>
      <c r="BU383" s="76"/>
      <c r="BV383" s="76"/>
      <c r="BW383" s="76"/>
      <c r="BX383" s="76"/>
      <c r="BY383" s="76"/>
      <c r="BZ383" s="76"/>
      <c r="CA383" s="76"/>
      <c r="CB383" s="76"/>
      <c r="CC383" s="76"/>
      <c r="CD383" s="76"/>
      <c r="CE383" s="76"/>
      <c r="CF383" s="76"/>
      <c r="CG383" s="76"/>
      <c r="CH383" s="76"/>
      <c r="CI383" s="76"/>
      <c r="CJ383" s="76"/>
      <c r="CK383" s="76"/>
      <c r="CL383" s="60"/>
      <c r="CM383" s="60"/>
      <c r="CN383" s="60"/>
      <c r="CO383" s="60"/>
      <c r="CP383" s="60"/>
      <c r="CQ383" s="60"/>
      <c r="CR383" s="60"/>
      <c r="CS383" s="60"/>
      <c r="CT383" s="60"/>
      <c r="CU383" s="60"/>
      <c r="CV383" s="60"/>
      <c r="CW383" s="60"/>
      <c r="CX383" s="60"/>
      <c r="CY383" s="60"/>
      <c r="CZ383" s="60"/>
      <c r="DA383" s="60"/>
      <c r="DB383" s="60"/>
      <c r="DC383" s="60"/>
      <c r="DD383" s="60"/>
      <c r="DE383" s="60"/>
      <c r="DF383" s="60"/>
      <c r="DG383" s="60"/>
      <c r="DH383" s="60"/>
      <c r="DI383" s="60"/>
      <c r="DJ383" s="60"/>
      <c r="DK383" s="60"/>
      <c r="DL383" s="60"/>
      <c r="DM383" s="60"/>
      <c r="DN383" s="60"/>
      <c r="DO383" s="60"/>
      <c r="DP383" s="60"/>
      <c r="GO383" s="78"/>
      <c r="GP383" s="78"/>
      <c r="GQ383" s="78"/>
      <c r="GR383" s="78"/>
      <c r="GS383" s="78"/>
      <c r="GT383" s="78"/>
      <c r="GU383" s="78"/>
      <c r="GV383" s="78"/>
    </row>
    <row r="384" spans="1:204" s="77" customFormat="1" x14ac:dyDescent="0.2">
      <c r="A384" s="74"/>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60"/>
      <c r="AD384" s="60"/>
      <c r="AE384" s="60"/>
      <c r="AF384" s="60"/>
      <c r="AG384" s="60"/>
      <c r="AH384" s="60"/>
      <c r="AI384" s="60"/>
      <c r="AJ384" s="60"/>
      <c r="AK384" s="60"/>
      <c r="AL384" s="60"/>
      <c r="AM384" s="60"/>
      <c r="AN384" s="60"/>
      <c r="AO384" s="60"/>
      <c r="AP384" s="60"/>
      <c r="AQ384" s="60"/>
      <c r="AR384" s="60"/>
      <c r="AS384" s="60"/>
      <c r="AT384" s="60"/>
      <c r="AU384" s="60"/>
      <c r="AV384" s="60"/>
      <c r="AW384" s="60"/>
      <c r="AX384" s="60"/>
      <c r="AY384" s="60"/>
      <c r="AZ384" s="60"/>
      <c r="BA384" s="60"/>
      <c r="BB384" s="60"/>
      <c r="BC384" s="60"/>
      <c r="BD384" s="60"/>
      <c r="BE384" s="60"/>
      <c r="BF384" s="60"/>
      <c r="BG384" s="60"/>
      <c r="BH384" s="60"/>
      <c r="BI384" s="60"/>
      <c r="BJ384" s="60"/>
      <c r="BK384" s="60"/>
      <c r="BL384" s="60"/>
      <c r="BM384" s="60"/>
      <c r="BN384" s="60"/>
      <c r="BO384" s="60"/>
      <c r="BP384" s="60"/>
      <c r="BQ384" s="60"/>
      <c r="BR384" s="60"/>
      <c r="BS384" s="60"/>
      <c r="BT384" s="60"/>
      <c r="BU384" s="76"/>
      <c r="BV384" s="76"/>
      <c r="BW384" s="76"/>
      <c r="BX384" s="76"/>
      <c r="BY384" s="76"/>
      <c r="BZ384" s="76"/>
      <c r="CA384" s="76"/>
      <c r="CB384" s="76"/>
      <c r="CC384" s="76"/>
      <c r="CD384" s="76"/>
      <c r="CE384" s="76"/>
      <c r="CF384" s="76"/>
      <c r="CG384" s="76"/>
      <c r="CH384" s="76"/>
      <c r="CI384" s="76"/>
      <c r="CJ384" s="76"/>
      <c r="CK384" s="76"/>
      <c r="CL384" s="60"/>
      <c r="CM384" s="60"/>
      <c r="CN384" s="60"/>
      <c r="CO384" s="60"/>
      <c r="CP384" s="60"/>
      <c r="CQ384" s="60"/>
      <c r="CR384" s="60"/>
      <c r="CS384" s="60"/>
      <c r="CT384" s="60"/>
      <c r="CU384" s="60"/>
      <c r="CV384" s="60"/>
      <c r="CW384" s="60"/>
      <c r="CX384" s="60"/>
      <c r="CY384" s="60"/>
      <c r="CZ384" s="60"/>
      <c r="DA384" s="60"/>
      <c r="DB384" s="60"/>
      <c r="DC384" s="60"/>
      <c r="DD384" s="60"/>
      <c r="DE384" s="60"/>
      <c r="DF384" s="60"/>
      <c r="DG384" s="60"/>
      <c r="DH384" s="60"/>
      <c r="DI384" s="60"/>
      <c r="DJ384" s="60"/>
      <c r="DK384" s="60"/>
      <c r="DL384" s="60"/>
      <c r="DM384" s="60"/>
      <c r="DN384" s="60"/>
      <c r="DO384" s="60"/>
      <c r="DP384" s="60"/>
      <c r="GO384" s="78"/>
      <c r="GP384" s="78"/>
      <c r="GQ384" s="78"/>
      <c r="GR384" s="78"/>
      <c r="GS384" s="78"/>
      <c r="GT384" s="78"/>
      <c r="GU384" s="78"/>
      <c r="GV384" s="78"/>
    </row>
    <row r="385" spans="1:204" s="77" customFormat="1" x14ac:dyDescent="0.2">
      <c r="A385" s="74"/>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60"/>
      <c r="AD385" s="60"/>
      <c r="AE385" s="60"/>
      <c r="AF385" s="60"/>
      <c r="AG385" s="60"/>
      <c r="AH385" s="60"/>
      <c r="AI385" s="60"/>
      <c r="AJ385" s="60"/>
      <c r="AK385" s="60"/>
      <c r="AL385" s="60"/>
      <c r="AM385" s="60"/>
      <c r="AN385" s="60"/>
      <c r="AO385" s="60"/>
      <c r="AP385" s="60"/>
      <c r="AQ385" s="60"/>
      <c r="AR385" s="60"/>
      <c r="AS385" s="60"/>
      <c r="AT385" s="60"/>
      <c r="AU385" s="60"/>
      <c r="AV385" s="60"/>
      <c r="AW385" s="60"/>
      <c r="AX385" s="60"/>
      <c r="AY385" s="60"/>
      <c r="AZ385" s="60"/>
      <c r="BA385" s="60"/>
      <c r="BB385" s="60"/>
      <c r="BC385" s="60"/>
      <c r="BD385" s="60"/>
      <c r="BE385" s="60"/>
      <c r="BF385" s="60"/>
      <c r="BG385" s="60"/>
      <c r="BH385" s="60"/>
      <c r="BI385" s="60"/>
      <c r="BJ385" s="60"/>
      <c r="BK385" s="60"/>
      <c r="BL385" s="60"/>
      <c r="BM385" s="60"/>
      <c r="BN385" s="60"/>
      <c r="BO385" s="60"/>
      <c r="BP385" s="60"/>
      <c r="BQ385" s="60"/>
      <c r="BR385" s="60"/>
      <c r="BS385" s="60"/>
      <c r="BT385" s="60"/>
      <c r="BU385" s="76"/>
      <c r="BV385" s="76"/>
      <c r="BW385" s="76"/>
      <c r="BX385" s="76"/>
      <c r="BY385" s="76"/>
      <c r="BZ385" s="76"/>
      <c r="CA385" s="76"/>
      <c r="CB385" s="76"/>
      <c r="CC385" s="76"/>
      <c r="CD385" s="76"/>
      <c r="CE385" s="76"/>
      <c r="CF385" s="76"/>
      <c r="CG385" s="76"/>
      <c r="CH385" s="76"/>
      <c r="CI385" s="76"/>
      <c r="CJ385" s="76"/>
      <c r="CK385" s="76"/>
      <c r="CL385" s="60"/>
      <c r="CM385" s="60"/>
      <c r="CN385" s="60"/>
      <c r="CO385" s="60"/>
      <c r="CP385" s="60"/>
      <c r="CQ385" s="60"/>
      <c r="CR385" s="60"/>
      <c r="CS385" s="60"/>
      <c r="CT385" s="60"/>
      <c r="CU385" s="60"/>
      <c r="CV385" s="60"/>
      <c r="CW385" s="60"/>
      <c r="CX385" s="60"/>
      <c r="CY385" s="60"/>
      <c r="CZ385" s="60"/>
      <c r="DA385" s="60"/>
      <c r="DB385" s="60"/>
      <c r="DC385" s="60"/>
      <c r="DD385" s="60"/>
      <c r="DE385" s="60"/>
      <c r="DF385" s="60"/>
      <c r="DG385" s="60"/>
      <c r="DH385" s="60"/>
      <c r="DI385" s="60"/>
      <c r="DJ385" s="60"/>
      <c r="DK385" s="60"/>
      <c r="DL385" s="60"/>
      <c r="DM385" s="60"/>
      <c r="DN385" s="60"/>
      <c r="DO385" s="60"/>
      <c r="DP385" s="60"/>
      <c r="GO385" s="78"/>
      <c r="GP385" s="78"/>
      <c r="GQ385" s="78"/>
      <c r="GR385" s="78"/>
      <c r="GS385" s="78"/>
      <c r="GT385" s="78"/>
      <c r="GU385" s="78"/>
      <c r="GV385" s="78"/>
    </row>
    <row r="386" spans="1:204" s="77" customFormat="1" x14ac:dyDescent="0.2">
      <c r="A386" s="74"/>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60"/>
      <c r="AD386" s="60"/>
      <c r="AE386" s="60"/>
      <c r="AF386" s="60"/>
      <c r="AG386" s="60"/>
      <c r="AH386" s="60"/>
      <c r="AI386" s="60"/>
      <c r="AJ386" s="60"/>
      <c r="AK386" s="60"/>
      <c r="AL386" s="60"/>
      <c r="AM386" s="60"/>
      <c r="AN386" s="60"/>
      <c r="AO386" s="60"/>
      <c r="AP386" s="60"/>
      <c r="AQ386" s="60"/>
      <c r="AR386" s="60"/>
      <c r="AS386" s="60"/>
      <c r="AT386" s="60"/>
      <c r="AU386" s="60"/>
      <c r="AV386" s="60"/>
      <c r="AW386" s="60"/>
      <c r="AX386" s="60"/>
      <c r="AY386" s="60"/>
      <c r="AZ386" s="60"/>
      <c r="BA386" s="60"/>
      <c r="BB386" s="60"/>
      <c r="BC386" s="60"/>
      <c r="BD386" s="60"/>
      <c r="BE386" s="60"/>
      <c r="BF386" s="60"/>
      <c r="BG386" s="60"/>
      <c r="BH386" s="60"/>
      <c r="BI386" s="60"/>
      <c r="BJ386" s="60"/>
      <c r="BK386" s="60"/>
      <c r="BL386" s="60"/>
      <c r="BM386" s="60"/>
      <c r="BN386" s="60"/>
      <c r="BO386" s="60"/>
      <c r="BP386" s="60"/>
      <c r="BQ386" s="60"/>
      <c r="BR386" s="60"/>
      <c r="BS386" s="60"/>
      <c r="BT386" s="60"/>
      <c r="BU386" s="76"/>
      <c r="BV386" s="76"/>
      <c r="BW386" s="76"/>
      <c r="BX386" s="76"/>
      <c r="BY386" s="76"/>
      <c r="BZ386" s="76"/>
      <c r="CA386" s="76"/>
      <c r="CB386" s="76"/>
      <c r="CC386" s="76"/>
      <c r="CD386" s="76"/>
      <c r="CE386" s="76"/>
      <c r="CF386" s="76"/>
      <c r="CG386" s="76"/>
      <c r="CH386" s="76"/>
      <c r="CI386" s="76"/>
      <c r="CJ386" s="76"/>
      <c r="CK386" s="76"/>
      <c r="CL386" s="60"/>
      <c r="CM386" s="60"/>
      <c r="CN386" s="60"/>
      <c r="CO386" s="60"/>
      <c r="CP386" s="60"/>
      <c r="CQ386" s="60"/>
      <c r="CR386" s="60"/>
      <c r="CS386" s="60"/>
      <c r="CT386" s="60"/>
      <c r="CU386" s="60"/>
      <c r="CV386" s="60"/>
      <c r="CW386" s="60"/>
      <c r="CX386" s="60"/>
      <c r="CY386" s="60"/>
      <c r="CZ386" s="60"/>
      <c r="DA386" s="60"/>
      <c r="DB386" s="60"/>
      <c r="DC386" s="60"/>
      <c r="DD386" s="60"/>
      <c r="DE386" s="60"/>
      <c r="DF386" s="60"/>
      <c r="DG386" s="60"/>
      <c r="DH386" s="60"/>
      <c r="DI386" s="60"/>
      <c r="DJ386" s="60"/>
      <c r="DK386" s="60"/>
      <c r="DL386" s="60"/>
      <c r="DM386" s="60"/>
      <c r="DN386" s="60"/>
      <c r="DO386" s="60"/>
      <c r="DP386" s="60"/>
      <c r="GO386" s="78"/>
      <c r="GP386" s="78"/>
      <c r="GQ386" s="78"/>
      <c r="GR386" s="78"/>
      <c r="GS386" s="78"/>
      <c r="GT386" s="78"/>
      <c r="GU386" s="78"/>
      <c r="GV386" s="78"/>
    </row>
    <row r="387" spans="1:204" s="77" customFormat="1" x14ac:dyDescent="0.2">
      <c r="A387" s="74"/>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60"/>
      <c r="AD387" s="60"/>
      <c r="AE387" s="60"/>
      <c r="AF387" s="60"/>
      <c r="AG387" s="60"/>
      <c r="AH387" s="60"/>
      <c r="AI387" s="60"/>
      <c r="AJ387" s="60"/>
      <c r="AK387" s="60"/>
      <c r="AL387" s="60"/>
      <c r="AM387" s="60"/>
      <c r="AN387" s="60"/>
      <c r="AO387" s="60"/>
      <c r="AP387" s="60"/>
      <c r="AQ387" s="60"/>
      <c r="AR387" s="60"/>
      <c r="AS387" s="60"/>
      <c r="AT387" s="60"/>
      <c r="AU387" s="60"/>
      <c r="AV387" s="60"/>
      <c r="AW387" s="60"/>
      <c r="AX387" s="60"/>
      <c r="AY387" s="60"/>
      <c r="AZ387" s="60"/>
      <c r="BA387" s="60"/>
      <c r="BB387" s="60"/>
      <c r="BC387" s="60"/>
      <c r="BD387" s="60"/>
      <c r="BE387" s="60"/>
      <c r="BF387" s="60"/>
      <c r="BG387" s="60"/>
      <c r="BH387" s="60"/>
      <c r="BI387" s="60"/>
      <c r="BJ387" s="60"/>
      <c r="BK387" s="60"/>
      <c r="BL387" s="60"/>
      <c r="BM387" s="60"/>
      <c r="BN387" s="60"/>
      <c r="BO387" s="60"/>
      <c r="BP387" s="60"/>
      <c r="BQ387" s="60"/>
      <c r="BR387" s="60"/>
      <c r="BS387" s="60"/>
      <c r="BT387" s="60"/>
      <c r="BU387" s="76"/>
      <c r="BV387" s="76"/>
      <c r="BW387" s="76"/>
      <c r="BX387" s="76"/>
      <c r="BY387" s="76"/>
      <c r="BZ387" s="76"/>
      <c r="CA387" s="76"/>
      <c r="CB387" s="76"/>
      <c r="CC387" s="76"/>
      <c r="CD387" s="76"/>
      <c r="CE387" s="76"/>
      <c r="CF387" s="76"/>
      <c r="CG387" s="76"/>
      <c r="CH387" s="76"/>
      <c r="CI387" s="76"/>
      <c r="CJ387" s="76"/>
      <c r="CK387" s="76"/>
      <c r="CL387" s="60"/>
      <c r="CM387" s="60"/>
      <c r="CN387" s="60"/>
      <c r="CO387" s="60"/>
      <c r="CP387" s="60"/>
      <c r="CQ387" s="60"/>
      <c r="CR387" s="60"/>
      <c r="CS387" s="60"/>
      <c r="CT387" s="60"/>
      <c r="CU387" s="60"/>
      <c r="CV387" s="60"/>
      <c r="CW387" s="60"/>
      <c r="CX387" s="60"/>
      <c r="CY387" s="60"/>
      <c r="CZ387" s="60"/>
      <c r="DA387" s="60"/>
      <c r="DB387" s="60"/>
      <c r="DC387" s="60"/>
      <c r="DD387" s="60"/>
      <c r="DE387" s="60"/>
      <c r="DF387" s="60"/>
      <c r="DG387" s="60"/>
      <c r="DH387" s="60"/>
      <c r="DI387" s="60"/>
      <c r="DJ387" s="60"/>
      <c r="DK387" s="60"/>
      <c r="DL387" s="60"/>
      <c r="DM387" s="60"/>
      <c r="DN387" s="60"/>
      <c r="DO387" s="60"/>
      <c r="DP387" s="60"/>
      <c r="GO387" s="78"/>
      <c r="GP387" s="78"/>
      <c r="GQ387" s="78"/>
      <c r="GR387" s="78"/>
      <c r="GS387" s="78"/>
      <c r="GT387" s="78"/>
      <c r="GU387" s="78"/>
      <c r="GV387" s="78"/>
    </row>
    <row r="388" spans="1:204" s="77" customFormat="1" x14ac:dyDescent="0.2">
      <c r="A388" s="74"/>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60"/>
      <c r="AD388" s="60"/>
      <c r="AE388" s="60"/>
      <c r="AF388" s="60"/>
      <c r="AG388" s="60"/>
      <c r="AH388" s="60"/>
      <c r="AI388" s="60"/>
      <c r="AJ388" s="60"/>
      <c r="AK388" s="60"/>
      <c r="AL388" s="60"/>
      <c r="AM388" s="60"/>
      <c r="AN388" s="60"/>
      <c r="AO388" s="60"/>
      <c r="AP388" s="60"/>
      <c r="AQ388" s="60"/>
      <c r="AR388" s="60"/>
      <c r="AS388" s="60"/>
      <c r="AT388" s="60"/>
      <c r="AU388" s="60"/>
      <c r="AV388" s="60"/>
      <c r="AW388" s="60"/>
      <c r="AX388" s="60"/>
      <c r="AY388" s="60"/>
      <c r="AZ388" s="60"/>
      <c r="BA388" s="60"/>
      <c r="BB388" s="60"/>
      <c r="BC388" s="60"/>
      <c r="BD388" s="60"/>
      <c r="BE388" s="60"/>
      <c r="BF388" s="60"/>
      <c r="BG388" s="60"/>
      <c r="BH388" s="60"/>
      <c r="BI388" s="60"/>
      <c r="BJ388" s="60"/>
      <c r="BK388" s="60"/>
      <c r="BL388" s="60"/>
      <c r="BM388" s="60"/>
      <c r="BN388" s="60"/>
      <c r="BO388" s="60"/>
      <c r="BP388" s="60"/>
      <c r="BQ388" s="60"/>
      <c r="BR388" s="60"/>
      <c r="BS388" s="60"/>
      <c r="BT388" s="60"/>
      <c r="BU388" s="76"/>
      <c r="BV388" s="76"/>
      <c r="BW388" s="76"/>
      <c r="BX388" s="76"/>
      <c r="BY388" s="76"/>
      <c r="BZ388" s="76"/>
      <c r="CA388" s="76"/>
      <c r="CB388" s="76"/>
      <c r="CC388" s="76"/>
      <c r="CD388" s="76"/>
      <c r="CE388" s="76"/>
      <c r="CF388" s="76"/>
      <c r="CG388" s="76"/>
      <c r="CH388" s="76"/>
      <c r="CI388" s="76"/>
      <c r="CJ388" s="76"/>
      <c r="CK388" s="76"/>
      <c r="CL388" s="60"/>
      <c r="CM388" s="60"/>
      <c r="CN388" s="60"/>
      <c r="CO388" s="60"/>
      <c r="CP388" s="60"/>
      <c r="CQ388" s="60"/>
      <c r="CR388" s="60"/>
      <c r="CS388" s="60"/>
      <c r="CT388" s="60"/>
      <c r="CU388" s="60"/>
      <c r="CV388" s="60"/>
      <c r="CW388" s="60"/>
      <c r="CX388" s="60"/>
      <c r="CY388" s="60"/>
      <c r="CZ388" s="60"/>
      <c r="DA388" s="60"/>
      <c r="DB388" s="60"/>
      <c r="DC388" s="60"/>
      <c r="DD388" s="60"/>
      <c r="DE388" s="60"/>
      <c r="DF388" s="60"/>
      <c r="DG388" s="60"/>
      <c r="DH388" s="60"/>
      <c r="DI388" s="60"/>
      <c r="DJ388" s="60"/>
      <c r="DK388" s="60"/>
      <c r="DL388" s="60"/>
      <c r="DM388" s="60"/>
      <c r="DN388" s="60"/>
      <c r="DO388" s="60"/>
      <c r="DP388" s="60"/>
      <c r="GO388" s="78"/>
      <c r="GP388" s="78"/>
      <c r="GQ388" s="78"/>
      <c r="GR388" s="78"/>
      <c r="GS388" s="78"/>
      <c r="GT388" s="78"/>
      <c r="GU388" s="78"/>
      <c r="GV388" s="78"/>
    </row>
    <row r="389" spans="1:204" s="77" customFormat="1" x14ac:dyDescent="0.2">
      <c r="A389" s="74"/>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60"/>
      <c r="AD389" s="60"/>
      <c r="AE389" s="60"/>
      <c r="AF389" s="60"/>
      <c r="AG389" s="60"/>
      <c r="AH389" s="60"/>
      <c r="AI389" s="60"/>
      <c r="AJ389" s="60"/>
      <c r="AK389" s="60"/>
      <c r="AL389" s="60"/>
      <c r="AM389" s="60"/>
      <c r="AN389" s="60"/>
      <c r="AO389" s="60"/>
      <c r="AP389" s="60"/>
      <c r="AQ389" s="60"/>
      <c r="AR389" s="60"/>
      <c r="AS389" s="60"/>
      <c r="AT389" s="60"/>
      <c r="AU389" s="60"/>
      <c r="AV389" s="60"/>
      <c r="AW389" s="60"/>
      <c r="AX389" s="60"/>
      <c r="AY389" s="60"/>
      <c r="AZ389" s="60"/>
      <c r="BA389" s="60"/>
      <c r="BB389" s="60"/>
      <c r="BC389" s="60"/>
      <c r="BD389" s="60"/>
      <c r="BE389" s="60"/>
      <c r="BF389" s="60"/>
      <c r="BG389" s="60"/>
      <c r="BH389" s="60"/>
      <c r="BI389" s="60"/>
      <c r="BJ389" s="60"/>
      <c r="BK389" s="60"/>
      <c r="BL389" s="60"/>
      <c r="BM389" s="60"/>
      <c r="BN389" s="60"/>
      <c r="BO389" s="60"/>
      <c r="BP389" s="60"/>
      <c r="BQ389" s="60"/>
      <c r="BR389" s="60"/>
      <c r="BS389" s="60"/>
      <c r="BT389" s="60"/>
      <c r="BU389" s="76"/>
      <c r="BV389" s="76"/>
      <c r="BW389" s="76"/>
      <c r="BX389" s="76"/>
      <c r="BY389" s="76"/>
      <c r="BZ389" s="76"/>
      <c r="CA389" s="76"/>
      <c r="CB389" s="76"/>
      <c r="CC389" s="76"/>
      <c r="CD389" s="76"/>
      <c r="CE389" s="76"/>
      <c r="CF389" s="76"/>
      <c r="CG389" s="76"/>
      <c r="CH389" s="76"/>
      <c r="CI389" s="76"/>
      <c r="CJ389" s="76"/>
      <c r="CK389" s="76"/>
      <c r="CL389" s="60"/>
      <c r="CM389" s="60"/>
      <c r="CN389" s="60"/>
      <c r="CO389" s="60"/>
      <c r="CP389" s="60"/>
      <c r="CQ389" s="60"/>
      <c r="CR389" s="60"/>
      <c r="CS389" s="60"/>
      <c r="CT389" s="60"/>
      <c r="CU389" s="60"/>
      <c r="CV389" s="60"/>
      <c r="CW389" s="60"/>
      <c r="CX389" s="60"/>
      <c r="CY389" s="60"/>
      <c r="CZ389" s="60"/>
      <c r="DA389" s="60"/>
      <c r="DB389" s="60"/>
      <c r="DC389" s="60"/>
      <c r="DD389" s="60"/>
      <c r="DE389" s="60"/>
      <c r="DF389" s="60"/>
      <c r="DG389" s="60"/>
      <c r="DH389" s="60"/>
      <c r="DI389" s="60"/>
      <c r="DJ389" s="60"/>
      <c r="DK389" s="60"/>
      <c r="DL389" s="60"/>
      <c r="DM389" s="60"/>
      <c r="DN389" s="60"/>
      <c r="DO389" s="60"/>
      <c r="DP389" s="60"/>
      <c r="GO389" s="78"/>
      <c r="GP389" s="78"/>
      <c r="GQ389" s="78"/>
      <c r="GR389" s="78"/>
      <c r="GS389" s="78"/>
      <c r="GT389" s="78"/>
      <c r="GU389" s="78"/>
      <c r="GV389" s="78"/>
    </row>
    <row r="390" spans="1:204" s="77" customFormat="1" x14ac:dyDescent="0.2">
      <c r="A390" s="74"/>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60"/>
      <c r="AD390" s="60"/>
      <c r="AE390" s="60"/>
      <c r="AF390" s="60"/>
      <c r="AG390" s="60"/>
      <c r="AH390" s="60"/>
      <c r="AI390" s="60"/>
      <c r="AJ390" s="60"/>
      <c r="AK390" s="60"/>
      <c r="AL390" s="60"/>
      <c r="AM390" s="60"/>
      <c r="AN390" s="60"/>
      <c r="AO390" s="60"/>
      <c r="AP390" s="60"/>
      <c r="AQ390" s="60"/>
      <c r="AR390" s="60"/>
      <c r="AS390" s="60"/>
      <c r="AT390" s="60"/>
      <c r="AU390" s="60"/>
      <c r="AV390" s="60"/>
      <c r="AW390" s="60"/>
      <c r="AX390" s="60"/>
      <c r="AY390" s="60"/>
      <c r="AZ390" s="60"/>
      <c r="BA390" s="60"/>
      <c r="BB390" s="60"/>
      <c r="BC390" s="60"/>
      <c r="BD390" s="60"/>
      <c r="BE390" s="60"/>
      <c r="BF390" s="60"/>
      <c r="BG390" s="60"/>
      <c r="BH390" s="60"/>
      <c r="BI390" s="60"/>
      <c r="BJ390" s="60"/>
      <c r="BK390" s="60"/>
      <c r="BL390" s="60"/>
      <c r="BM390" s="60"/>
      <c r="BN390" s="60"/>
      <c r="BO390" s="60"/>
      <c r="BP390" s="60"/>
      <c r="BQ390" s="60"/>
      <c r="BR390" s="60"/>
      <c r="BS390" s="60"/>
      <c r="BT390" s="60"/>
      <c r="BU390" s="76"/>
      <c r="BV390" s="76"/>
      <c r="BW390" s="76"/>
      <c r="BX390" s="76"/>
      <c r="BY390" s="76"/>
      <c r="BZ390" s="76"/>
      <c r="CA390" s="76"/>
      <c r="CB390" s="76"/>
      <c r="CC390" s="76"/>
      <c r="CD390" s="76"/>
      <c r="CE390" s="76"/>
      <c r="CF390" s="76"/>
      <c r="CG390" s="76"/>
      <c r="CH390" s="76"/>
      <c r="CI390" s="76"/>
      <c r="CJ390" s="76"/>
      <c r="CK390" s="76"/>
      <c r="CL390" s="60"/>
      <c r="CM390" s="60"/>
      <c r="CN390" s="60"/>
      <c r="CO390" s="60"/>
      <c r="CP390" s="60"/>
      <c r="CQ390" s="60"/>
      <c r="CR390" s="60"/>
      <c r="CS390" s="60"/>
      <c r="CT390" s="60"/>
      <c r="CU390" s="60"/>
      <c r="CV390" s="60"/>
      <c r="CW390" s="60"/>
      <c r="CX390" s="60"/>
      <c r="CY390" s="60"/>
      <c r="CZ390" s="60"/>
      <c r="DA390" s="60"/>
      <c r="DB390" s="60"/>
      <c r="DC390" s="60"/>
      <c r="DD390" s="60"/>
      <c r="DE390" s="60"/>
      <c r="DF390" s="60"/>
      <c r="DG390" s="60"/>
      <c r="DH390" s="60"/>
      <c r="DI390" s="60"/>
      <c r="DJ390" s="60"/>
      <c r="DK390" s="60"/>
      <c r="DL390" s="60"/>
      <c r="DM390" s="60"/>
      <c r="DN390" s="60"/>
      <c r="DO390" s="60"/>
      <c r="DP390" s="60"/>
      <c r="GO390" s="78"/>
      <c r="GP390" s="78"/>
      <c r="GQ390" s="78"/>
      <c r="GR390" s="78"/>
      <c r="GS390" s="78"/>
      <c r="GT390" s="78"/>
      <c r="GU390" s="78"/>
      <c r="GV390" s="78"/>
    </row>
    <row r="391" spans="1:204" s="77" customFormat="1" x14ac:dyDescent="0.2">
      <c r="A391" s="74"/>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60"/>
      <c r="AD391" s="60"/>
      <c r="AE391" s="60"/>
      <c r="AF391" s="60"/>
      <c r="AG391" s="60"/>
      <c r="AH391" s="60"/>
      <c r="AI391" s="60"/>
      <c r="AJ391" s="60"/>
      <c r="AK391" s="60"/>
      <c r="AL391" s="60"/>
      <c r="AM391" s="60"/>
      <c r="AN391" s="60"/>
      <c r="AO391" s="60"/>
      <c r="AP391" s="60"/>
      <c r="AQ391" s="60"/>
      <c r="AR391" s="60"/>
      <c r="AS391" s="60"/>
      <c r="AT391" s="60"/>
      <c r="AU391" s="60"/>
      <c r="AV391" s="60"/>
      <c r="AW391" s="60"/>
      <c r="AX391" s="60"/>
      <c r="AY391" s="60"/>
      <c r="AZ391" s="60"/>
      <c r="BA391" s="60"/>
      <c r="BB391" s="60"/>
      <c r="BC391" s="60"/>
      <c r="BD391" s="60"/>
      <c r="BE391" s="60"/>
      <c r="BF391" s="60"/>
      <c r="BG391" s="60"/>
      <c r="BH391" s="60"/>
      <c r="BI391" s="60"/>
      <c r="BJ391" s="60"/>
      <c r="BK391" s="60"/>
      <c r="BL391" s="60"/>
      <c r="BM391" s="60"/>
      <c r="BN391" s="60"/>
      <c r="BO391" s="60"/>
      <c r="BP391" s="60"/>
      <c r="BQ391" s="60"/>
      <c r="BR391" s="60"/>
      <c r="BS391" s="60"/>
      <c r="BT391" s="60"/>
      <c r="BU391" s="76"/>
      <c r="BV391" s="76"/>
      <c r="BW391" s="76"/>
      <c r="BX391" s="76"/>
      <c r="BY391" s="76"/>
      <c r="BZ391" s="76"/>
      <c r="CA391" s="76"/>
      <c r="CB391" s="76"/>
      <c r="CC391" s="76"/>
      <c r="CD391" s="76"/>
      <c r="CE391" s="76"/>
      <c r="CF391" s="76"/>
      <c r="CG391" s="76"/>
      <c r="CH391" s="76"/>
      <c r="CI391" s="76"/>
      <c r="CJ391" s="76"/>
      <c r="CK391" s="76"/>
      <c r="CL391" s="60"/>
      <c r="CM391" s="60"/>
      <c r="CN391" s="60"/>
      <c r="CO391" s="60"/>
      <c r="CP391" s="60"/>
      <c r="CQ391" s="60"/>
      <c r="CR391" s="60"/>
      <c r="CS391" s="60"/>
      <c r="CT391" s="60"/>
      <c r="CU391" s="60"/>
      <c r="CV391" s="60"/>
      <c r="CW391" s="60"/>
      <c r="CX391" s="60"/>
      <c r="CY391" s="60"/>
      <c r="CZ391" s="60"/>
      <c r="DA391" s="60"/>
      <c r="DB391" s="60"/>
      <c r="DC391" s="60"/>
      <c r="DD391" s="60"/>
      <c r="DE391" s="60"/>
      <c r="DF391" s="60"/>
      <c r="DG391" s="60"/>
      <c r="DH391" s="60"/>
      <c r="DI391" s="60"/>
      <c r="DJ391" s="60"/>
      <c r="DK391" s="60"/>
      <c r="DL391" s="60"/>
      <c r="DM391" s="60"/>
      <c r="DN391" s="60"/>
      <c r="DO391" s="60"/>
      <c r="DP391" s="60"/>
      <c r="GO391" s="78"/>
      <c r="GP391" s="78"/>
      <c r="GQ391" s="78"/>
      <c r="GR391" s="78"/>
      <c r="GS391" s="78"/>
      <c r="GT391" s="78"/>
      <c r="GU391" s="78"/>
      <c r="GV391" s="78"/>
    </row>
    <row r="392" spans="1:204" s="77" customFormat="1" x14ac:dyDescent="0.2">
      <c r="A392" s="74"/>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60"/>
      <c r="AD392" s="60"/>
      <c r="AE392" s="60"/>
      <c r="AF392" s="60"/>
      <c r="AG392" s="60"/>
      <c r="AH392" s="60"/>
      <c r="AI392" s="60"/>
      <c r="AJ392" s="60"/>
      <c r="AK392" s="60"/>
      <c r="AL392" s="60"/>
      <c r="AM392" s="60"/>
      <c r="AN392" s="60"/>
      <c r="AO392" s="60"/>
      <c r="AP392" s="60"/>
      <c r="AQ392" s="60"/>
      <c r="AR392" s="60"/>
      <c r="AS392" s="60"/>
      <c r="AT392" s="60"/>
      <c r="AU392" s="60"/>
      <c r="AV392" s="60"/>
      <c r="AW392" s="60"/>
      <c r="AX392" s="60"/>
      <c r="AY392" s="60"/>
      <c r="AZ392" s="60"/>
      <c r="BA392" s="60"/>
      <c r="BB392" s="60"/>
      <c r="BC392" s="60"/>
      <c r="BD392" s="60"/>
      <c r="BE392" s="60"/>
      <c r="BF392" s="60"/>
      <c r="BG392" s="60"/>
      <c r="BH392" s="60"/>
      <c r="BI392" s="60"/>
      <c r="BJ392" s="60"/>
      <c r="BK392" s="60"/>
      <c r="BL392" s="60"/>
      <c r="BM392" s="60"/>
      <c r="BN392" s="60"/>
      <c r="BO392" s="60"/>
      <c r="BP392" s="60"/>
      <c r="BQ392" s="60"/>
      <c r="BR392" s="60"/>
      <c r="BS392" s="60"/>
      <c r="BT392" s="60"/>
      <c r="BU392" s="76"/>
      <c r="BV392" s="76"/>
      <c r="BW392" s="76"/>
      <c r="BX392" s="76"/>
      <c r="BY392" s="76"/>
      <c r="BZ392" s="76"/>
      <c r="CA392" s="76"/>
      <c r="CB392" s="76"/>
      <c r="CC392" s="76"/>
      <c r="CD392" s="76"/>
      <c r="CE392" s="76"/>
      <c r="CF392" s="76"/>
      <c r="CG392" s="76"/>
      <c r="CH392" s="76"/>
      <c r="CI392" s="76"/>
      <c r="CJ392" s="76"/>
      <c r="CK392" s="76"/>
      <c r="CL392" s="60"/>
      <c r="CM392" s="60"/>
      <c r="CN392" s="60"/>
      <c r="CO392" s="60"/>
      <c r="CP392" s="60"/>
      <c r="CQ392" s="60"/>
      <c r="CR392" s="60"/>
      <c r="CS392" s="60"/>
      <c r="CT392" s="60"/>
      <c r="CU392" s="60"/>
      <c r="CV392" s="60"/>
      <c r="CW392" s="60"/>
      <c r="CX392" s="60"/>
      <c r="CY392" s="60"/>
      <c r="CZ392" s="60"/>
      <c r="DA392" s="60"/>
      <c r="DB392" s="60"/>
      <c r="DC392" s="60"/>
      <c r="DD392" s="60"/>
      <c r="DE392" s="60"/>
      <c r="DF392" s="60"/>
      <c r="DG392" s="60"/>
      <c r="DH392" s="60"/>
      <c r="DI392" s="60"/>
      <c r="DJ392" s="60"/>
      <c r="DK392" s="60"/>
      <c r="DL392" s="60"/>
      <c r="DM392" s="60"/>
      <c r="DN392" s="60"/>
      <c r="DO392" s="60"/>
      <c r="DP392" s="60"/>
      <c r="GO392" s="78"/>
      <c r="GP392" s="78"/>
      <c r="GQ392" s="78"/>
      <c r="GR392" s="78"/>
      <c r="GS392" s="78"/>
      <c r="GT392" s="78"/>
      <c r="GU392" s="78"/>
      <c r="GV392" s="78"/>
    </row>
    <row r="393" spans="1:204" s="77" customFormat="1" x14ac:dyDescent="0.2">
      <c r="A393" s="74"/>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60"/>
      <c r="AD393" s="60"/>
      <c r="AE393" s="60"/>
      <c r="AF393" s="60"/>
      <c r="AG393" s="60"/>
      <c r="AH393" s="60"/>
      <c r="AI393" s="60"/>
      <c r="AJ393" s="60"/>
      <c r="AK393" s="60"/>
      <c r="AL393" s="60"/>
      <c r="AM393" s="60"/>
      <c r="AN393" s="60"/>
      <c r="AO393" s="60"/>
      <c r="AP393" s="60"/>
      <c r="AQ393" s="60"/>
      <c r="AR393" s="60"/>
      <c r="AS393" s="60"/>
      <c r="AT393" s="60"/>
      <c r="AU393" s="60"/>
      <c r="AV393" s="60"/>
      <c r="AW393" s="60"/>
      <c r="AX393" s="60"/>
      <c r="AY393" s="60"/>
      <c r="AZ393" s="60"/>
      <c r="BA393" s="60"/>
      <c r="BB393" s="60"/>
      <c r="BC393" s="60"/>
      <c r="BD393" s="60"/>
      <c r="BE393" s="60"/>
      <c r="BF393" s="60"/>
      <c r="BG393" s="60"/>
      <c r="BH393" s="60"/>
      <c r="BI393" s="60"/>
      <c r="BJ393" s="60"/>
      <c r="BK393" s="60"/>
      <c r="BL393" s="60"/>
      <c r="BM393" s="60"/>
      <c r="BN393" s="60"/>
      <c r="BO393" s="60"/>
      <c r="BP393" s="60"/>
      <c r="BQ393" s="60"/>
      <c r="BR393" s="60"/>
      <c r="BS393" s="60"/>
      <c r="BT393" s="60"/>
      <c r="BU393" s="76"/>
      <c r="BV393" s="76"/>
      <c r="BW393" s="76"/>
      <c r="BX393" s="76"/>
      <c r="BY393" s="76"/>
      <c r="BZ393" s="76"/>
      <c r="CA393" s="76"/>
      <c r="CB393" s="76"/>
      <c r="CC393" s="76"/>
      <c r="CD393" s="76"/>
      <c r="CE393" s="76"/>
      <c r="CF393" s="76"/>
      <c r="CG393" s="76"/>
      <c r="CH393" s="76"/>
      <c r="CI393" s="76"/>
      <c r="CJ393" s="76"/>
      <c r="CK393" s="76"/>
      <c r="CL393" s="60"/>
      <c r="CM393" s="60"/>
      <c r="CN393" s="60"/>
      <c r="CO393" s="60"/>
      <c r="CP393" s="60"/>
      <c r="CQ393" s="60"/>
      <c r="CR393" s="60"/>
      <c r="CS393" s="60"/>
      <c r="CT393" s="60"/>
      <c r="CU393" s="60"/>
      <c r="CV393" s="60"/>
      <c r="CW393" s="60"/>
      <c r="CX393" s="60"/>
      <c r="CY393" s="60"/>
      <c r="CZ393" s="60"/>
      <c r="DA393" s="60"/>
      <c r="DB393" s="60"/>
      <c r="DC393" s="60"/>
      <c r="DD393" s="60"/>
      <c r="DE393" s="60"/>
      <c r="DF393" s="60"/>
      <c r="DG393" s="60"/>
      <c r="DH393" s="60"/>
      <c r="DI393" s="60"/>
      <c r="DJ393" s="60"/>
      <c r="DK393" s="60"/>
      <c r="DL393" s="60"/>
      <c r="DM393" s="60"/>
      <c r="DN393" s="60"/>
      <c r="DO393" s="60"/>
      <c r="DP393" s="60"/>
      <c r="GO393" s="78"/>
      <c r="GP393" s="78"/>
      <c r="GQ393" s="78"/>
      <c r="GR393" s="78"/>
      <c r="GS393" s="78"/>
      <c r="GT393" s="78"/>
      <c r="GU393" s="78"/>
      <c r="GV393" s="78"/>
    </row>
    <row r="394" spans="1:204" s="77" customFormat="1" x14ac:dyDescent="0.2">
      <c r="A394" s="74"/>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60"/>
      <c r="AD394" s="60"/>
      <c r="AE394" s="60"/>
      <c r="AF394" s="60"/>
      <c r="AG394" s="60"/>
      <c r="AH394" s="60"/>
      <c r="AI394" s="60"/>
      <c r="AJ394" s="60"/>
      <c r="AK394" s="60"/>
      <c r="AL394" s="60"/>
      <c r="AM394" s="60"/>
      <c r="AN394" s="60"/>
      <c r="AO394" s="60"/>
      <c r="AP394" s="60"/>
      <c r="AQ394" s="60"/>
      <c r="AR394" s="60"/>
      <c r="AS394" s="60"/>
      <c r="AT394" s="60"/>
      <c r="AU394" s="60"/>
      <c r="AV394" s="60"/>
      <c r="AW394" s="60"/>
      <c r="AX394" s="60"/>
      <c r="AY394" s="60"/>
      <c r="AZ394" s="60"/>
      <c r="BA394" s="60"/>
      <c r="BB394" s="60"/>
      <c r="BC394" s="60"/>
      <c r="BD394" s="60"/>
      <c r="BE394" s="60"/>
      <c r="BF394" s="60"/>
      <c r="BG394" s="60"/>
      <c r="BH394" s="60"/>
      <c r="BI394" s="60"/>
      <c r="BJ394" s="60"/>
      <c r="BK394" s="60"/>
      <c r="BL394" s="60"/>
      <c r="BM394" s="60"/>
      <c r="BN394" s="60"/>
      <c r="BO394" s="60"/>
      <c r="BP394" s="60"/>
      <c r="BQ394" s="60"/>
      <c r="BR394" s="60"/>
      <c r="BS394" s="60"/>
      <c r="BT394" s="60"/>
      <c r="BU394" s="76"/>
      <c r="BV394" s="76"/>
      <c r="BW394" s="76"/>
      <c r="BX394" s="76"/>
      <c r="BY394" s="76"/>
      <c r="BZ394" s="76"/>
      <c r="CA394" s="76"/>
      <c r="CB394" s="76"/>
      <c r="CC394" s="76"/>
      <c r="CD394" s="76"/>
      <c r="CE394" s="76"/>
      <c r="CF394" s="76"/>
      <c r="CG394" s="76"/>
      <c r="CH394" s="76"/>
      <c r="CI394" s="76"/>
      <c r="CJ394" s="76"/>
      <c r="CK394" s="76"/>
      <c r="CL394" s="60"/>
      <c r="CM394" s="60"/>
      <c r="CN394" s="60"/>
      <c r="CO394" s="60"/>
      <c r="CP394" s="60"/>
      <c r="CQ394" s="60"/>
      <c r="CR394" s="60"/>
      <c r="CS394" s="60"/>
      <c r="CT394" s="60"/>
      <c r="CU394" s="60"/>
      <c r="CV394" s="60"/>
      <c r="CW394" s="60"/>
      <c r="CX394" s="60"/>
      <c r="CY394" s="60"/>
      <c r="CZ394" s="60"/>
      <c r="DA394" s="60"/>
      <c r="DB394" s="60"/>
      <c r="DC394" s="60"/>
      <c r="DD394" s="60"/>
      <c r="DE394" s="60"/>
      <c r="DF394" s="60"/>
      <c r="DG394" s="60"/>
      <c r="DH394" s="60"/>
      <c r="DI394" s="60"/>
      <c r="DJ394" s="60"/>
      <c r="DK394" s="60"/>
      <c r="DL394" s="60"/>
      <c r="DM394" s="60"/>
      <c r="DN394" s="60"/>
      <c r="DO394" s="60"/>
      <c r="DP394" s="60"/>
      <c r="GO394" s="78"/>
      <c r="GP394" s="78"/>
      <c r="GQ394" s="78"/>
      <c r="GR394" s="78"/>
      <c r="GS394" s="78"/>
      <c r="GT394" s="78"/>
      <c r="GU394" s="78"/>
      <c r="GV394" s="78"/>
    </row>
    <row r="395" spans="1:204" s="77" customFormat="1" x14ac:dyDescent="0.2">
      <c r="A395" s="74"/>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60"/>
      <c r="AD395" s="60"/>
      <c r="AE395" s="60"/>
      <c r="AF395" s="60"/>
      <c r="AG395" s="60"/>
      <c r="AH395" s="60"/>
      <c r="AI395" s="60"/>
      <c r="AJ395" s="60"/>
      <c r="AK395" s="60"/>
      <c r="AL395" s="60"/>
      <c r="AM395" s="60"/>
      <c r="AN395" s="60"/>
      <c r="AO395" s="60"/>
      <c r="AP395" s="60"/>
      <c r="AQ395" s="60"/>
      <c r="AR395" s="60"/>
      <c r="AS395" s="60"/>
      <c r="AT395" s="60"/>
      <c r="AU395" s="60"/>
      <c r="AV395" s="60"/>
      <c r="AW395" s="60"/>
      <c r="AX395" s="60"/>
      <c r="AY395" s="60"/>
      <c r="AZ395" s="60"/>
      <c r="BA395" s="60"/>
      <c r="BB395" s="60"/>
      <c r="BC395" s="60"/>
      <c r="BD395" s="60"/>
      <c r="BE395" s="60"/>
      <c r="BF395" s="60"/>
      <c r="BG395" s="60"/>
      <c r="BH395" s="60"/>
      <c r="BI395" s="60"/>
      <c r="BJ395" s="60"/>
      <c r="BK395" s="60"/>
      <c r="BL395" s="60"/>
      <c r="BM395" s="60"/>
      <c r="BN395" s="60"/>
      <c r="BO395" s="60"/>
      <c r="BP395" s="60"/>
      <c r="BQ395" s="60"/>
      <c r="BR395" s="60"/>
      <c r="BS395" s="60"/>
      <c r="BT395" s="60"/>
      <c r="BU395" s="76"/>
      <c r="BV395" s="76"/>
      <c r="BW395" s="76"/>
      <c r="BX395" s="76"/>
      <c r="BY395" s="76"/>
      <c r="BZ395" s="76"/>
      <c r="CA395" s="76"/>
      <c r="CB395" s="76"/>
      <c r="CC395" s="76"/>
      <c r="CD395" s="76"/>
      <c r="CE395" s="76"/>
      <c r="CF395" s="76"/>
      <c r="CG395" s="76"/>
      <c r="CH395" s="76"/>
      <c r="CI395" s="76"/>
      <c r="CJ395" s="76"/>
      <c r="CK395" s="76"/>
      <c r="CL395" s="60"/>
      <c r="CM395" s="60"/>
      <c r="CN395" s="60"/>
      <c r="CO395" s="60"/>
      <c r="CP395" s="60"/>
      <c r="CQ395" s="60"/>
      <c r="CR395" s="60"/>
      <c r="CS395" s="60"/>
      <c r="CT395" s="60"/>
      <c r="CU395" s="60"/>
      <c r="CV395" s="60"/>
      <c r="CW395" s="60"/>
      <c r="CX395" s="60"/>
      <c r="CY395" s="60"/>
      <c r="CZ395" s="60"/>
      <c r="DA395" s="60"/>
      <c r="DB395" s="60"/>
      <c r="DC395" s="60"/>
      <c r="DD395" s="60"/>
      <c r="DE395" s="60"/>
      <c r="DF395" s="60"/>
      <c r="DG395" s="60"/>
      <c r="DH395" s="60"/>
      <c r="DI395" s="60"/>
      <c r="DJ395" s="60"/>
      <c r="DK395" s="60"/>
      <c r="DL395" s="60"/>
      <c r="DM395" s="60"/>
      <c r="DN395" s="60"/>
      <c r="DO395" s="60"/>
      <c r="DP395" s="60"/>
      <c r="GO395" s="78"/>
      <c r="GP395" s="78"/>
      <c r="GQ395" s="78"/>
      <c r="GR395" s="78"/>
      <c r="GS395" s="78"/>
      <c r="GT395" s="78"/>
      <c r="GU395" s="78"/>
      <c r="GV395" s="78"/>
    </row>
    <row r="396" spans="1:204" s="77" customFormat="1" x14ac:dyDescent="0.2">
      <c r="A396" s="74"/>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60"/>
      <c r="AD396" s="60"/>
      <c r="AE396" s="60"/>
      <c r="AF396" s="60"/>
      <c r="AG396" s="60"/>
      <c r="AH396" s="60"/>
      <c r="AI396" s="60"/>
      <c r="AJ396" s="60"/>
      <c r="AK396" s="60"/>
      <c r="AL396" s="60"/>
      <c r="AM396" s="60"/>
      <c r="AN396" s="60"/>
      <c r="AO396" s="60"/>
      <c r="AP396" s="60"/>
      <c r="AQ396" s="60"/>
      <c r="AR396" s="60"/>
      <c r="AS396" s="60"/>
      <c r="AT396" s="60"/>
      <c r="AU396" s="60"/>
      <c r="AV396" s="60"/>
      <c r="AW396" s="60"/>
      <c r="AX396" s="60"/>
      <c r="AY396" s="60"/>
      <c r="AZ396" s="60"/>
      <c r="BA396" s="60"/>
      <c r="BB396" s="60"/>
      <c r="BC396" s="60"/>
      <c r="BD396" s="60"/>
      <c r="BE396" s="60"/>
      <c r="BF396" s="60"/>
      <c r="BG396" s="60"/>
      <c r="BH396" s="60"/>
      <c r="BI396" s="60"/>
      <c r="BJ396" s="60"/>
      <c r="BK396" s="60"/>
      <c r="BL396" s="60"/>
      <c r="BM396" s="60"/>
      <c r="BN396" s="60"/>
      <c r="BO396" s="60"/>
      <c r="BP396" s="60"/>
      <c r="BQ396" s="60"/>
      <c r="BR396" s="60"/>
      <c r="BS396" s="60"/>
      <c r="BT396" s="60"/>
      <c r="BU396" s="76"/>
      <c r="BV396" s="76"/>
      <c r="BW396" s="76"/>
      <c r="BX396" s="76"/>
      <c r="BY396" s="76"/>
      <c r="BZ396" s="76"/>
      <c r="CA396" s="76"/>
      <c r="CB396" s="76"/>
      <c r="CC396" s="76"/>
      <c r="CD396" s="76"/>
      <c r="CE396" s="76"/>
      <c r="CF396" s="76"/>
      <c r="CG396" s="76"/>
      <c r="CH396" s="76"/>
      <c r="CI396" s="76"/>
      <c r="CJ396" s="76"/>
      <c r="CK396" s="76"/>
      <c r="CL396" s="60"/>
      <c r="CM396" s="60"/>
      <c r="CN396" s="60"/>
      <c r="CO396" s="60"/>
      <c r="CP396" s="60"/>
      <c r="CQ396" s="60"/>
      <c r="CR396" s="60"/>
      <c r="CS396" s="60"/>
      <c r="CT396" s="60"/>
      <c r="CU396" s="60"/>
      <c r="CV396" s="60"/>
      <c r="CW396" s="60"/>
      <c r="CX396" s="60"/>
      <c r="CY396" s="60"/>
      <c r="CZ396" s="60"/>
      <c r="DA396" s="60"/>
      <c r="DB396" s="60"/>
      <c r="DC396" s="60"/>
      <c r="DD396" s="60"/>
      <c r="DE396" s="60"/>
      <c r="DF396" s="60"/>
      <c r="DG396" s="60"/>
      <c r="DH396" s="60"/>
      <c r="DI396" s="60"/>
      <c r="DJ396" s="60"/>
      <c r="DK396" s="60"/>
      <c r="DL396" s="60"/>
      <c r="DM396" s="60"/>
      <c r="DN396" s="60"/>
      <c r="DO396" s="60"/>
      <c r="DP396" s="60"/>
      <c r="GO396" s="78"/>
      <c r="GP396" s="78"/>
      <c r="GQ396" s="78"/>
      <c r="GR396" s="78"/>
      <c r="GS396" s="78"/>
      <c r="GT396" s="78"/>
      <c r="GU396" s="78"/>
      <c r="GV396" s="78"/>
    </row>
    <row r="397" spans="1:204" s="77" customFormat="1" x14ac:dyDescent="0.2">
      <c r="A397" s="74"/>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60"/>
      <c r="AD397" s="60"/>
      <c r="AE397" s="60"/>
      <c r="AF397" s="60"/>
      <c r="AG397" s="60"/>
      <c r="AH397" s="60"/>
      <c r="AI397" s="60"/>
      <c r="AJ397" s="60"/>
      <c r="AK397" s="60"/>
      <c r="AL397" s="60"/>
      <c r="AM397" s="60"/>
      <c r="AN397" s="60"/>
      <c r="AO397" s="60"/>
      <c r="AP397" s="60"/>
      <c r="AQ397" s="60"/>
      <c r="AR397" s="60"/>
      <c r="AS397" s="60"/>
      <c r="AT397" s="60"/>
      <c r="AU397" s="60"/>
      <c r="AV397" s="60"/>
      <c r="AW397" s="60"/>
      <c r="AX397" s="60"/>
      <c r="AY397" s="60"/>
      <c r="AZ397" s="60"/>
      <c r="BA397" s="60"/>
      <c r="BB397" s="60"/>
      <c r="BC397" s="60"/>
      <c r="BD397" s="60"/>
      <c r="BE397" s="60"/>
      <c r="BF397" s="60"/>
      <c r="BG397" s="60"/>
      <c r="BH397" s="60"/>
      <c r="BI397" s="60"/>
      <c r="BJ397" s="60"/>
      <c r="BK397" s="60"/>
      <c r="BL397" s="60"/>
      <c r="BM397" s="60"/>
      <c r="BN397" s="60"/>
      <c r="BO397" s="60"/>
      <c r="BP397" s="60"/>
      <c r="BQ397" s="60"/>
      <c r="BR397" s="60"/>
      <c r="BS397" s="60"/>
      <c r="BT397" s="60"/>
      <c r="BU397" s="76"/>
      <c r="BV397" s="76"/>
      <c r="BW397" s="76"/>
      <c r="BX397" s="76"/>
      <c r="BY397" s="76"/>
      <c r="BZ397" s="76"/>
      <c r="CA397" s="76"/>
      <c r="CB397" s="76"/>
      <c r="CC397" s="76"/>
      <c r="CD397" s="76"/>
      <c r="CE397" s="76"/>
      <c r="CF397" s="76"/>
      <c r="CG397" s="76"/>
      <c r="CH397" s="76"/>
      <c r="CI397" s="76"/>
      <c r="CJ397" s="76"/>
      <c r="CK397" s="76"/>
      <c r="CL397" s="60"/>
      <c r="CM397" s="60"/>
      <c r="CN397" s="60"/>
      <c r="CO397" s="60"/>
      <c r="CP397" s="60"/>
      <c r="CQ397" s="60"/>
      <c r="CR397" s="60"/>
      <c r="CS397" s="60"/>
      <c r="CT397" s="60"/>
      <c r="CU397" s="60"/>
      <c r="CV397" s="60"/>
      <c r="CW397" s="60"/>
      <c r="CX397" s="60"/>
      <c r="CY397" s="60"/>
      <c r="CZ397" s="60"/>
      <c r="DA397" s="60"/>
      <c r="DB397" s="60"/>
      <c r="DC397" s="60"/>
      <c r="DD397" s="60"/>
      <c r="DE397" s="60"/>
      <c r="DF397" s="60"/>
      <c r="DG397" s="60"/>
      <c r="DH397" s="60"/>
      <c r="DI397" s="60"/>
      <c r="DJ397" s="60"/>
      <c r="DK397" s="60"/>
      <c r="DL397" s="60"/>
      <c r="DM397" s="60"/>
      <c r="DN397" s="60"/>
      <c r="DO397" s="60"/>
      <c r="DP397" s="60"/>
      <c r="GO397" s="78"/>
      <c r="GP397" s="78"/>
      <c r="GQ397" s="78"/>
      <c r="GR397" s="78"/>
      <c r="GS397" s="78"/>
      <c r="GT397" s="78"/>
      <c r="GU397" s="78"/>
      <c r="GV397" s="78"/>
    </row>
    <row r="398" spans="1:204" s="77" customFormat="1" x14ac:dyDescent="0.2">
      <c r="A398" s="74"/>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60"/>
      <c r="AD398" s="60"/>
      <c r="AE398" s="60"/>
      <c r="AF398" s="60"/>
      <c r="AG398" s="60"/>
      <c r="AH398" s="60"/>
      <c r="AI398" s="60"/>
      <c r="AJ398" s="60"/>
      <c r="AK398" s="60"/>
      <c r="AL398" s="60"/>
      <c r="AM398" s="60"/>
      <c r="AN398" s="60"/>
      <c r="AO398" s="60"/>
      <c r="AP398" s="60"/>
      <c r="AQ398" s="60"/>
      <c r="AR398" s="60"/>
      <c r="AS398" s="60"/>
      <c r="AT398" s="60"/>
      <c r="AU398" s="60"/>
      <c r="AV398" s="60"/>
      <c r="AW398" s="60"/>
      <c r="AX398" s="60"/>
      <c r="AY398" s="60"/>
      <c r="AZ398" s="60"/>
      <c r="BA398" s="60"/>
      <c r="BB398" s="60"/>
      <c r="BC398" s="60"/>
      <c r="BD398" s="60"/>
      <c r="BE398" s="60"/>
      <c r="BF398" s="60"/>
      <c r="BG398" s="60"/>
      <c r="BH398" s="60"/>
      <c r="BI398" s="60"/>
      <c r="BJ398" s="60"/>
      <c r="BK398" s="60"/>
      <c r="BL398" s="60"/>
      <c r="BM398" s="60"/>
      <c r="BN398" s="60"/>
      <c r="BO398" s="60"/>
      <c r="BP398" s="60"/>
      <c r="BQ398" s="60"/>
      <c r="BR398" s="60"/>
      <c r="BS398" s="60"/>
      <c r="BT398" s="60"/>
      <c r="BU398" s="76"/>
      <c r="BV398" s="76"/>
      <c r="BW398" s="76"/>
      <c r="BX398" s="76"/>
      <c r="BY398" s="76"/>
      <c r="BZ398" s="76"/>
      <c r="CA398" s="76"/>
      <c r="CB398" s="76"/>
      <c r="CC398" s="76"/>
      <c r="CD398" s="76"/>
      <c r="CE398" s="76"/>
      <c r="CF398" s="76"/>
      <c r="CG398" s="76"/>
      <c r="CH398" s="76"/>
      <c r="CI398" s="76"/>
      <c r="CJ398" s="76"/>
      <c r="CK398" s="76"/>
      <c r="CL398" s="60"/>
      <c r="CM398" s="60"/>
      <c r="CN398" s="60"/>
      <c r="CO398" s="60"/>
      <c r="CP398" s="60"/>
      <c r="CQ398" s="60"/>
      <c r="CR398" s="60"/>
      <c r="CS398" s="60"/>
      <c r="CT398" s="60"/>
      <c r="CU398" s="60"/>
      <c r="CV398" s="60"/>
      <c r="CW398" s="60"/>
      <c r="CX398" s="60"/>
      <c r="CY398" s="60"/>
      <c r="CZ398" s="60"/>
      <c r="DA398" s="60"/>
      <c r="DB398" s="60"/>
      <c r="DC398" s="60"/>
      <c r="DD398" s="60"/>
      <c r="DE398" s="60"/>
      <c r="DF398" s="60"/>
      <c r="DG398" s="60"/>
      <c r="DH398" s="60"/>
      <c r="DI398" s="60"/>
      <c r="DJ398" s="60"/>
      <c r="DK398" s="60"/>
      <c r="DL398" s="60"/>
      <c r="DM398" s="60"/>
      <c r="DN398" s="60"/>
      <c r="DO398" s="60"/>
      <c r="DP398" s="60"/>
      <c r="GO398" s="78"/>
      <c r="GP398" s="78"/>
      <c r="GQ398" s="78"/>
      <c r="GR398" s="78"/>
      <c r="GS398" s="78"/>
      <c r="GT398" s="78"/>
      <c r="GU398" s="78"/>
      <c r="GV398" s="78"/>
    </row>
    <row r="399" spans="1:204" s="77" customFormat="1" x14ac:dyDescent="0.2">
      <c r="A399" s="74"/>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60"/>
      <c r="AD399" s="60"/>
      <c r="AE399" s="60"/>
      <c r="AF399" s="60"/>
      <c r="AG399" s="60"/>
      <c r="AH399" s="60"/>
      <c r="AI399" s="60"/>
      <c r="AJ399" s="60"/>
      <c r="AK399" s="60"/>
      <c r="AL399" s="60"/>
      <c r="AM399" s="60"/>
      <c r="AN399" s="60"/>
      <c r="AO399" s="60"/>
      <c r="AP399" s="60"/>
      <c r="AQ399" s="60"/>
      <c r="AR399" s="60"/>
      <c r="AS399" s="60"/>
      <c r="AT399" s="60"/>
      <c r="AU399" s="60"/>
      <c r="AV399" s="60"/>
      <c r="AW399" s="60"/>
      <c r="AX399" s="60"/>
      <c r="AY399" s="60"/>
      <c r="AZ399" s="60"/>
      <c r="BA399" s="60"/>
      <c r="BB399" s="60"/>
      <c r="BC399" s="60"/>
      <c r="BD399" s="60"/>
      <c r="BE399" s="60"/>
      <c r="BF399" s="60"/>
      <c r="BG399" s="60"/>
      <c r="BH399" s="60"/>
      <c r="BI399" s="60"/>
      <c r="BJ399" s="60"/>
      <c r="BK399" s="60"/>
      <c r="BL399" s="60"/>
      <c r="BM399" s="60"/>
      <c r="BN399" s="60"/>
      <c r="BO399" s="60"/>
      <c r="BP399" s="60"/>
      <c r="BQ399" s="60"/>
      <c r="BR399" s="60"/>
      <c r="BS399" s="60"/>
      <c r="BT399" s="60"/>
      <c r="BU399" s="76"/>
      <c r="BV399" s="76"/>
      <c r="BW399" s="76"/>
      <c r="BX399" s="76"/>
      <c r="BY399" s="76"/>
      <c r="BZ399" s="76"/>
      <c r="CA399" s="76"/>
      <c r="CB399" s="76"/>
      <c r="CC399" s="76"/>
      <c r="CD399" s="76"/>
      <c r="CE399" s="76"/>
      <c r="CF399" s="76"/>
      <c r="CG399" s="76"/>
      <c r="CH399" s="76"/>
      <c r="CI399" s="76"/>
      <c r="CJ399" s="76"/>
      <c r="CK399" s="76"/>
      <c r="CL399" s="60"/>
      <c r="CM399" s="60"/>
      <c r="CN399" s="60"/>
      <c r="CO399" s="60"/>
      <c r="CP399" s="60"/>
      <c r="CQ399" s="60"/>
      <c r="CR399" s="60"/>
      <c r="CS399" s="60"/>
      <c r="CT399" s="60"/>
      <c r="CU399" s="60"/>
      <c r="CV399" s="60"/>
      <c r="CW399" s="60"/>
      <c r="CX399" s="60"/>
      <c r="CY399" s="60"/>
      <c r="CZ399" s="60"/>
      <c r="DA399" s="60"/>
      <c r="DB399" s="60"/>
      <c r="DC399" s="60"/>
      <c r="DD399" s="60"/>
      <c r="DE399" s="60"/>
      <c r="DF399" s="60"/>
      <c r="DG399" s="60"/>
      <c r="DH399" s="60"/>
      <c r="DI399" s="60"/>
      <c r="DJ399" s="60"/>
      <c r="DK399" s="60"/>
      <c r="DL399" s="60"/>
      <c r="DM399" s="60"/>
      <c r="DN399" s="60"/>
      <c r="DO399" s="60"/>
      <c r="DP399" s="60"/>
      <c r="GO399" s="78"/>
      <c r="GP399" s="78"/>
      <c r="GQ399" s="78"/>
      <c r="GR399" s="78"/>
      <c r="GS399" s="78"/>
      <c r="GT399" s="78"/>
      <c r="GU399" s="78"/>
      <c r="GV399" s="78"/>
    </row>
    <row r="400" spans="1:204" s="77" customFormat="1" x14ac:dyDescent="0.2">
      <c r="A400" s="74"/>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60"/>
      <c r="AD400" s="60"/>
      <c r="AE400" s="60"/>
      <c r="AF400" s="60"/>
      <c r="AG400" s="60"/>
      <c r="AH400" s="60"/>
      <c r="AI400" s="60"/>
      <c r="AJ400" s="60"/>
      <c r="AK400" s="60"/>
      <c r="AL400" s="60"/>
      <c r="AM400" s="60"/>
      <c r="AN400" s="60"/>
      <c r="AO400" s="60"/>
      <c r="AP400" s="60"/>
      <c r="AQ400" s="60"/>
      <c r="AR400" s="60"/>
      <c r="AS400" s="60"/>
      <c r="AT400" s="60"/>
      <c r="AU400" s="60"/>
      <c r="AV400" s="60"/>
      <c r="AW400" s="60"/>
      <c r="AX400" s="60"/>
      <c r="AY400" s="60"/>
      <c r="AZ400" s="60"/>
      <c r="BA400" s="60"/>
      <c r="BB400" s="60"/>
      <c r="BC400" s="60"/>
      <c r="BD400" s="60"/>
      <c r="BE400" s="60"/>
      <c r="BF400" s="60"/>
      <c r="BG400" s="60"/>
      <c r="BH400" s="60"/>
      <c r="BI400" s="60"/>
      <c r="BJ400" s="60"/>
      <c r="BK400" s="60"/>
      <c r="BL400" s="60"/>
      <c r="BM400" s="60"/>
      <c r="BN400" s="60"/>
      <c r="BO400" s="60"/>
      <c r="BP400" s="60"/>
      <c r="BQ400" s="60"/>
      <c r="BR400" s="60"/>
      <c r="BS400" s="60"/>
      <c r="BT400" s="60"/>
      <c r="BU400" s="76"/>
      <c r="BV400" s="76"/>
      <c r="BW400" s="76"/>
      <c r="BX400" s="76"/>
      <c r="BY400" s="76"/>
      <c r="BZ400" s="76"/>
      <c r="CA400" s="76"/>
      <c r="CB400" s="76"/>
      <c r="CC400" s="76"/>
      <c r="CD400" s="76"/>
      <c r="CE400" s="76"/>
      <c r="CF400" s="76"/>
      <c r="CG400" s="76"/>
      <c r="CH400" s="76"/>
      <c r="CI400" s="76"/>
      <c r="CJ400" s="76"/>
      <c r="CK400" s="76"/>
      <c r="CL400" s="60"/>
      <c r="CM400" s="60"/>
      <c r="CN400" s="60"/>
      <c r="CO400" s="60"/>
      <c r="CP400" s="60"/>
      <c r="CQ400" s="60"/>
      <c r="CR400" s="60"/>
      <c r="CS400" s="60"/>
      <c r="CT400" s="60"/>
      <c r="CU400" s="60"/>
      <c r="CV400" s="60"/>
      <c r="CW400" s="60"/>
      <c r="CX400" s="60"/>
      <c r="CY400" s="60"/>
      <c r="CZ400" s="60"/>
      <c r="DA400" s="60"/>
      <c r="DB400" s="60"/>
      <c r="DC400" s="60"/>
      <c r="DD400" s="60"/>
      <c r="DE400" s="60"/>
      <c r="DF400" s="60"/>
      <c r="DG400" s="60"/>
      <c r="DH400" s="60"/>
      <c r="DI400" s="60"/>
      <c r="DJ400" s="60"/>
      <c r="DK400" s="60"/>
      <c r="DL400" s="60"/>
      <c r="DM400" s="60"/>
      <c r="DN400" s="60"/>
      <c r="DO400" s="60"/>
      <c r="DP400" s="60"/>
      <c r="GO400" s="78"/>
      <c r="GP400" s="78"/>
      <c r="GQ400" s="78"/>
      <c r="GR400" s="78"/>
      <c r="GS400" s="78"/>
      <c r="GT400" s="78"/>
      <c r="GU400" s="78"/>
      <c r="GV400" s="78"/>
    </row>
    <row r="401" spans="1:204" s="77" customFormat="1" x14ac:dyDescent="0.2">
      <c r="A401" s="74"/>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60"/>
      <c r="AD401" s="60"/>
      <c r="AE401" s="60"/>
      <c r="AF401" s="60"/>
      <c r="AG401" s="60"/>
      <c r="AH401" s="60"/>
      <c r="AI401" s="60"/>
      <c r="AJ401" s="60"/>
      <c r="AK401" s="60"/>
      <c r="AL401" s="60"/>
      <c r="AM401" s="60"/>
      <c r="AN401" s="60"/>
      <c r="AO401" s="60"/>
      <c r="AP401" s="60"/>
      <c r="AQ401" s="60"/>
      <c r="AR401" s="60"/>
      <c r="AS401" s="60"/>
      <c r="AT401" s="60"/>
      <c r="AU401" s="60"/>
      <c r="AV401" s="60"/>
      <c r="AW401" s="60"/>
      <c r="AX401" s="60"/>
      <c r="AY401" s="60"/>
      <c r="AZ401" s="60"/>
      <c r="BA401" s="60"/>
      <c r="BB401" s="60"/>
      <c r="BC401" s="60"/>
      <c r="BD401" s="60"/>
      <c r="BE401" s="60"/>
      <c r="BF401" s="60"/>
      <c r="BG401" s="60"/>
      <c r="BH401" s="60"/>
      <c r="BI401" s="60"/>
      <c r="BJ401" s="60"/>
      <c r="BK401" s="60"/>
      <c r="BL401" s="60"/>
      <c r="BM401" s="60"/>
      <c r="BN401" s="60"/>
      <c r="BO401" s="60"/>
      <c r="BP401" s="60"/>
      <c r="BQ401" s="60"/>
      <c r="BR401" s="60"/>
      <c r="BS401" s="60"/>
      <c r="BT401" s="60"/>
      <c r="BU401" s="76"/>
      <c r="BV401" s="76"/>
      <c r="BW401" s="76"/>
      <c r="BX401" s="76"/>
      <c r="BY401" s="76"/>
      <c r="BZ401" s="76"/>
      <c r="CA401" s="76"/>
      <c r="CB401" s="76"/>
      <c r="CC401" s="76"/>
      <c r="CD401" s="76"/>
      <c r="CE401" s="76"/>
      <c r="CF401" s="76"/>
      <c r="CG401" s="76"/>
      <c r="CH401" s="76"/>
      <c r="CI401" s="76"/>
      <c r="CJ401" s="76"/>
      <c r="CK401" s="76"/>
      <c r="CL401" s="60"/>
      <c r="CM401" s="60"/>
      <c r="CN401" s="60"/>
      <c r="CO401" s="60"/>
      <c r="CP401" s="60"/>
      <c r="CQ401" s="60"/>
      <c r="CR401" s="60"/>
      <c r="CS401" s="60"/>
      <c r="CT401" s="60"/>
      <c r="CU401" s="60"/>
      <c r="CV401" s="60"/>
      <c r="CW401" s="60"/>
      <c r="CX401" s="60"/>
      <c r="CY401" s="60"/>
      <c r="CZ401" s="60"/>
      <c r="DA401" s="60"/>
      <c r="DB401" s="60"/>
      <c r="DC401" s="60"/>
      <c r="DD401" s="60"/>
      <c r="DE401" s="60"/>
      <c r="DF401" s="60"/>
      <c r="DG401" s="60"/>
      <c r="DH401" s="60"/>
      <c r="DI401" s="60"/>
      <c r="DJ401" s="60"/>
      <c r="DK401" s="60"/>
      <c r="DL401" s="60"/>
      <c r="DM401" s="60"/>
      <c r="DN401" s="60"/>
      <c r="DO401" s="60"/>
      <c r="DP401" s="60"/>
      <c r="GO401" s="78"/>
      <c r="GP401" s="78"/>
      <c r="GQ401" s="78"/>
      <c r="GR401" s="78"/>
      <c r="GS401" s="78"/>
      <c r="GT401" s="78"/>
      <c r="GU401" s="78"/>
      <c r="GV401" s="78"/>
    </row>
    <row r="402" spans="1:204" s="77" customFormat="1" x14ac:dyDescent="0.2">
      <c r="A402" s="74"/>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60"/>
      <c r="AD402" s="60"/>
      <c r="AE402" s="60"/>
      <c r="AF402" s="60"/>
      <c r="AG402" s="60"/>
      <c r="AH402" s="60"/>
      <c r="AI402" s="60"/>
      <c r="AJ402" s="60"/>
      <c r="AK402" s="60"/>
      <c r="AL402" s="60"/>
      <c r="AM402" s="60"/>
      <c r="AN402" s="60"/>
      <c r="AO402" s="60"/>
      <c r="AP402" s="60"/>
      <c r="AQ402" s="60"/>
      <c r="AR402" s="60"/>
      <c r="AS402" s="60"/>
      <c r="AT402" s="60"/>
      <c r="AU402" s="60"/>
      <c r="AV402" s="60"/>
      <c r="AW402" s="60"/>
      <c r="AX402" s="60"/>
      <c r="AY402" s="60"/>
      <c r="AZ402" s="60"/>
      <c r="BA402" s="60"/>
      <c r="BB402" s="60"/>
      <c r="BC402" s="60"/>
      <c r="BD402" s="60"/>
      <c r="BE402" s="60"/>
      <c r="BF402" s="60"/>
      <c r="BG402" s="60"/>
      <c r="BH402" s="60"/>
      <c r="BI402" s="60"/>
      <c r="BJ402" s="60"/>
      <c r="BK402" s="60"/>
      <c r="BL402" s="60"/>
      <c r="BM402" s="60"/>
      <c r="BN402" s="60"/>
      <c r="BO402" s="60"/>
      <c r="BP402" s="60"/>
      <c r="BQ402" s="60"/>
      <c r="BR402" s="60"/>
      <c r="BS402" s="60"/>
      <c r="BT402" s="60"/>
      <c r="BU402" s="76"/>
      <c r="BV402" s="76"/>
      <c r="BW402" s="76"/>
      <c r="BX402" s="76"/>
      <c r="BY402" s="76"/>
      <c r="BZ402" s="76"/>
      <c r="CA402" s="76"/>
      <c r="CB402" s="76"/>
      <c r="CC402" s="76"/>
      <c r="CD402" s="76"/>
      <c r="CE402" s="76"/>
      <c r="CF402" s="76"/>
      <c r="CG402" s="76"/>
      <c r="CH402" s="76"/>
      <c r="CI402" s="76"/>
      <c r="CJ402" s="76"/>
      <c r="CK402" s="76"/>
      <c r="CL402" s="60"/>
      <c r="CM402" s="60"/>
      <c r="CN402" s="60"/>
      <c r="CO402" s="60"/>
      <c r="CP402" s="60"/>
      <c r="CQ402" s="60"/>
      <c r="CR402" s="60"/>
      <c r="CS402" s="60"/>
      <c r="CT402" s="60"/>
      <c r="CU402" s="60"/>
      <c r="CV402" s="60"/>
      <c r="CW402" s="60"/>
      <c r="CX402" s="60"/>
      <c r="CY402" s="60"/>
      <c r="CZ402" s="60"/>
      <c r="DA402" s="60"/>
      <c r="DB402" s="60"/>
      <c r="DC402" s="60"/>
      <c r="DD402" s="60"/>
      <c r="DE402" s="60"/>
      <c r="DF402" s="60"/>
      <c r="DG402" s="60"/>
      <c r="DH402" s="60"/>
      <c r="DI402" s="60"/>
      <c r="DJ402" s="60"/>
      <c r="DK402" s="60"/>
      <c r="DL402" s="60"/>
      <c r="DM402" s="60"/>
      <c r="DN402" s="60"/>
      <c r="DO402" s="60"/>
      <c r="DP402" s="60"/>
      <c r="GO402" s="78"/>
      <c r="GP402" s="78"/>
      <c r="GQ402" s="78"/>
      <c r="GR402" s="78"/>
      <c r="GS402" s="78"/>
      <c r="GT402" s="78"/>
      <c r="GU402" s="78"/>
      <c r="GV402" s="78"/>
    </row>
    <row r="403" spans="1:204" s="77" customFormat="1" x14ac:dyDescent="0.2">
      <c r="A403" s="74"/>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60"/>
      <c r="AD403" s="60"/>
      <c r="AE403" s="60"/>
      <c r="AF403" s="60"/>
      <c r="AG403" s="60"/>
      <c r="AH403" s="60"/>
      <c r="AI403" s="60"/>
      <c r="AJ403" s="60"/>
      <c r="AK403" s="60"/>
      <c r="AL403" s="60"/>
      <c r="AM403" s="60"/>
      <c r="AN403" s="60"/>
      <c r="AO403" s="60"/>
      <c r="AP403" s="60"/>
      <c r="AQ403" s="60"/>
      <c r="AR403" s="60"/>
      <c r="AS403" s="60"/>
      <c r="AT403" s="60"/>
      <c r="AU403" s="60"/>
      <c r="AV403" s="60"/>
      <c r="AW403" s="60"/>
      <c r="AX403" s="60"/>
      <c r="AY403" s="60"/>
      <c r="AZ403" s="60"/>
      <c r="BA403" s="60"/>
      <c r="BB403" s="60"/>
      <c r="BC403" s="60"/>
      <c r="BD403" s="60"/>
      <c r="BE403" s="60"/>
      <c r="BF403" s="60"/>
      <c r="BG403" s="60"/>
      <c r="BH403" s="60"/>
      <c r="BI403" s="60"/>
      <c r="BJ403" s="60"/>
      <c r="BK403" s="60"/>
      <c r="BL403" s="60"/>
      <c r="BM403" s="60"/>
      <c r="BN403" s="60"/>
      <c r="BO403" s="60"/>
      <c r="BP403" s="60"/>
      <c r="BQ403" s="60"/>
      <c r="BR403" s="60"/>
      <c r="BS403" s="60"/>
      <c r="BT403" s="60"/>
      <c r="BU403" s="76"/>
      <c r="BV403" s="76"/>
      <c r="BW403" s="76"/>
      <c r="BX403" s="76"/>
      <c r="BY403" s="76"/>
      <c r="BZ403" s="76"/>
      <c r="CA403" s="76"/>
      <c r="CB403" s="76"/>
      <c r="CC403" s="76"/>
      <c r="CD403" s="76"/>
      <c r="CE403" s="76"/>
      <c r="CF403" s="76"/>
      <c r="CG403" s="76"/>
      <c r="CH403" s="76"/>
      <c r="CI403" s="76"/>
      <c r="CJ403" s="76"/>
      <c r="CK403" s="76"/>
      <c r="CL403" s="60"/>
      <c r="CM403" s="60"/>
      <c r="CN403" s="60"/>
      <c r="CO403" s="60"/>
      <c r="CP403" s="60"/>
      <c r="CQ403" s="60"/>
      <c r="CR403" s="60"/>
      <c r="CS403" s="60"/>
      <c r="CT403" s="60"/>
      <c r="CU403" s="60"/>
      <c r="CV403" s="60"/>
      <c r="CW403" s="60"/>
      <c r="CX403" s="60"/>
      <c r="CY403" s="60"/>
      <c r="CZ403" s="60"/>
      <c r="DA403" s="60"/>
      <c r="DB403" s="60"/>
      <c r="DC403" s="60"/>
      <c r="DD403" s="60"/>
      <c r="DE403" s="60"/>
      <c r="DF403" s="60"/>
      <c r="DG403" s="60"/>
      <c r="DH403" s="60"/>
      <c r="DI403" s="60"/>
      <c r="DJ403" s="60"/>
      <c r="DK403" s="60"/>
      <c r="DL403" s="60"/>
      <c r="DM403" s="60"/>
      <c r="DN403" s="60"/>
      <c r="DO403" s="60"/>
      <c r="DP403" s="60"/>
      <c r="GO403" s="78"/>
      <c r="GP403" s="78"/>
      <c r="GQ403" s="78"/>
      <c r="GR403" s="78"/>
      <c r="GS403" s="78"/>
      <c r="GT403" s="78"/>
      <c r="GU403" s="78"/>
      <c r="GV403" s="78"/>
    </row>
    <row r="404" spans="1:204" s="77" customFormat="1" x14ac:dyDescent="0.2">
      <c r="A404" s="74"/>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60"/>
      <c r="AD404" s="60"/>
      <c r="AE404" s="60"/>
      <c r="AF404" s="60"/>
      <c r="AG404" s="60"/>
      <c r="AH404" s="60"/>
      <c r="AI404" s="60"/>
      <c r="AJ404" s="60"/>
      <c r="AK404" s="60"/>
      <c r="AL404" s="60"/>
      <c r="AM404" s="60"/>
      <c r="AN404" s="60"/>
      <c r="AO404" s="60"/>
      <c r="AP404" s="60"/>
      <c r="AQ404" s="60"/>
      <c r="AR404" s="60"/>
      <c r="AS404" s="60"/>
      <c r="AT404" s="60"/>
      <c r="AU404" s="60"/>
      <c r="AV404" s="60"/>
      <c r="AW404" s="60"/>
      <c r="AX404" s="60"/>
      <c r="AY404" s="60"/>
      <c r="AZ404" s="60"/>
      <c r="BA404" s="60"/>
      <c r="BB404" s="60"/>
      <c r="BC404" s="60"/>
      <c r="BD404" s="60"/>
      <c r="BE404" s="60"/>
      <c r="BF404" s="60"/>
      <c r="BG404" s="60"/>
      <c r="BH404" s="60"/>
      <c r="BI404" s="60"/>
      <c r="BJ404" s="60"/>
      <c r="BK404" s="60"/>
      <c r="BL404" s="60"/>
      <c r="BM404" s="60"/>
      <c r="BN404" s="60"/>
      <c r="BO404" s="60"/>
      <c r="BP404" s="60"/>
      <c r="BQ404" s="60"/>
      <c r="BR404" s="60"/>
      <c r="BS404" s="60"/>
      <c r="BT404" s="60"/>
      <c r="BU404" s="76"/>
      <c r="BV404" s="76"/>
      <c r="BW404" s="76"/>
      <c r="BX404" s="76"/>
      <c r="BY404" s="76"/>
      <c r="BZ404" s="76"/>
      <c r="CA404" s="76"/>
      <c r="CB404" s="76"/>
      <c r="CC404" s="76"/>
      <c r="CD404" s="76"/>
      <c r="CE404" s="76"/>
      <c r="CF404" s="76"/>
      <c r="CG404" s="76"/>
      <c r="CH404" s="76"/>
      <c r="CI404" s="76"/>
      <c r="CJ404" s="76"/>
      <c r="CK404" s="76"/>
      <c r="CL404" s="60"/>
      <c r="CM404" s="60"/>
      <c r="CN404" s="60"/>
      <c r="CO404" s="60"/>
      <c r="CP404" s="60"/>
      <c r="CQ404" s="60"/>
      <c r="CR404" s="60"/>
      <c r="CS404" s="60"/>
      <c r="CT404" s="60"/>
      <c r="CU404" s="60"/>
      <c r="CV404" s="60"/>
      <c r="CW404" s="60"/>
      <c r="CX404" s="60"/>
      <c r="CY404" s="60"/>
      <c r="CZ404" s="60"/>
      <c r="DA404" s="60"/>
      <c r="DB404" s="60"/>
      <c r="DC404" s="60"/>
      <c r="DD404" s="60"/>
      <c r="DE404" s="60"/>
      <c r="DF404" s="60"/>
      <c r="DG404" s="60"/>
      <c r="DH404" s="60"/>
      <c r="DI404" s="60"/>
      <c r="DJ404" s="60"/>
      <c r="DK404" s="60"/>
      <c r="DL404" s="60"/>
      <c r="DM404" s="60"/>
      <c r="DN404" s="60"/>
      <c r="DO404" s="60"/>
      <c r="DP404" s="60"/>
      <c r="GO404" s="78"/>
      <c r="GP404" s="78"/>
      <c r="GQ404" s="78"/>
      <c r="GR404" s="78"/>
      <c r="GS404" s="78"/>
      <c r="GT404" s="78"/>
      <c r="GU404" s="78"/>
      <c r="GV404" s="78"/>
    </row>
    <row r="405" spans="1:204" s="77" customFormat="1" x14ac:dyDescent="0.2">
      <c r="A405" s="74"/>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60"/>
      <c r="AD405" s="60"/>
      <c r="AE405" s="60"/>
      <c r="AF405" s="60"/>
      <c r="AG405" s="60"/>
      <c r="AH405" s="60"/>
      <c r="AI405" s="60"/>
      <c r="AJ405" s="60"/>
      <c r="AK405" s="60"/>
      <c r="AL405" s="60"/>
      <c r="AM405" s="60"/>
      <c r="AN405" s="60"/>
      <c r="AO405" s="60"/>
      <c r="AP405" s="60"/>
      <c r="AQ405" s="60"/>
      <c r="AR405" s="60"/>
      <c r="AS405" s="60"/>
      <c r="AT405" s="60"/>
      <c r="AU405" s="60"/>
      <c r="AV405" s="60"/>
      <c r="AW405" s="60"/>
      <c r="AX405" s="60"/>
      <c r="AY405" s="60"/>
      <c r="AZ405" s="60"/>
      <c r="BA405" s="60"/>
      <c r="BB405" s="60"/>
      <c r="BC405" s="60"/>
      <c r="BD405" s="60"/>
      <c r="BE405" s="60"/>
      <c r="BF405" s="60"/>
      <c r="BG405" s="60"/>
      <c r="BH405" s="60"/>
      <c r="BI405" s="60"/>
      <c r="BJ405" s="60"/>
      <c r="BK405" s="60"/>
      <c r="BL405" s="60"/>
      <c r="BM405" s="60"/>
      <c r="BN405" s="60"/>
      <c r="BO405" s="60"/>
      <c r="BP405" s="60"/>
      <c r="BQ405" s="60"/>
      <c r="BR405" s="60"/>
      <c r="BS405" s="60"/>
      <c r="BT405" s="60"/>
      <c r="BU405" s="76"/>
      <c r="BV405" s="76"/>
      <c r="BW405" s="76"/>
      <c r="BX405" s="76"/>
      <c r="BY405" s="76"/>
      <c r="BZ405" s="76"/>
      <c r="CA405" s="76"/>
      <c r="CB405" s="76"/>
      <c r="CC405" s="76"/>
      <c r="CD405" s="76"/>
      <c r="CE405" s="76"/>
      <c r="CF405" s="76"/>
      <c r="CG405" s="76"/>
      <c r="CH405" s="76"/>
      <c r="CI405" s="76"/>
      <c r="CJ405" s="76"/>
      <c r="CK405" s="76"/>
      <c r="CL405" s="60"/>
      <c r="CM405" s="60"/>
      <c r="CN405" s="60"/>
      <c r="CO405" s="60"/>
      <c r="CP405" s="60"/>
      <c r="CQ405" s="60"/>
      <c r="CR405" s="60"/>
      <c r="CS405" s="60"/>
      <c r="CT405" s="60"/>
      <c r="CU405" s="60"/>
      <c r="CV405" s="60"/>
      <c r="CW405" s="60"/>
      <c r="CX405" s="60"/>
      <c r="CY405" s="60"/>
      <c r="CZ405" s="60"/>
      <c r="DA405" s="60"/>
      <c r="DB405" s="60"/>
      <c r="DC405" s="60"/>
      <c r="DD405" s="60"/>
      <c r="DE405" s="60"/>
      <c r="DF405" s="60"/>
      <c r="DG405" s="60"/>
      <c r="DH405" s="60"/>
      <c r="DI405" s="60"/>
      <c r="DJ405" s="60"/>
      <c r="DK405" s="60"/>
      <c r="DL405" s="60"/>
      <c r="DM405" s="60"/>
      <c r="DN405" s="60"/>
      <c r="DO405" s="60"/>
      <c r="DP405" s="60"/>
      <c r="GO405" s="78"/>
      <c r="GP405" s="78"/>
      <c r="GQ405" s="78"/>
      <c r="GR405" s="78"/>
      <c r="GS405" s="78"/>
      <c r="GT405" s="78"/>
      <c r="GU405" s="78"/>
      <c r="GV405" s="78"/>
    </row>
    <row r="406" spans="1:204" s="77" customFormat="1" x14ac:dyDescent="0.2">
      <c r="A406" s="74"/>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60"/>
      <c r="AD406" s="60"/>
      <c r="AE406" s="60"/>
      <c r="AF406" s="60"/>
      <c r="AG406" s="60"/>
      <c r="AH406" s="60"/>
      <c r="AI406" s="60"/>
      <c r="AJ406" s="60"/>
      <c r="AK406" s="60"/>
      <c r="AL406" s="60"/>
      <c r="AM406" s="60"/>
      <c r="AN406" s="60"/>
      <c r="AO406" s="60"/>
      <c r="AP406" s="60"/>
      <c r="AQ406" s="60"/>
      <c r="AR406" s="60"/>
      <c r="AS406" s="60"/>
      <c r="AT406" s="60"/>
      <c r="AU406" s="60"/>
      <c r="AV406" s="60"/>
      <c r="AW406" s="60"/>
      <c r="AX406" s="60"/>
      <c r="AY406" s="60"/>
      <c r="AZ406" s="60"/>
      <c r="BA406" s="60"/>
      <c r="BB406" s="60"/>
      <c r="BC406" s="60"/>
      <c r="BD406" s="60"/>
      <c r="BE406" s="60"/>
      <c r="BF406" s="60"/>
      <c r="BG406" s="60"/>
      <c r="BH406" s="60"/>
      <c r="BI406" s="60"/>
      <c r="BJ406" s="60"/>
      <c r="BK406" s="60"/>
      <c r="BL406" s="60"/>
      <c r="BM406" s="60"/>
      <c r="BN406" s="60"/>
      <c r="BO406" s="60"/>
      <c r="BP406" s="60"/>
      <c r="BQ406" s="60"/>
      <c r="BR406" s="60"/>
      <c r="BS406" s="60"/>
      <c r="BT406" s="60"/>
      <c r="BU406" s="76"/>
      <c r="BV406" s="76"/>
      <c r="BW406" s="76"/>
      <c r="BX406" s="76"/>
      <c r="BY406" s="76"/>
      <c r="BZ406" s="76"/>
      <c r="CA406" s="76"/>
      <c r="CB406" s="76"/>
      <c r="CC406" s="76"/>
      <c r="CD406" s="76"/>
      <c r="CE406" s="76"/>
      <c r="CF406" s="76"/>
      <c r="CG406" s="76"/>
      <c r="CH406" s="76"/>
      <c r="CI406" s="76"/>
      <c r="CJ406" s="76"/>
      <c r="CK406" s="76"/>
      <c r="CL406" s="60"/>
      <c r="CM406" s="60"/>
      <c r="CN406" s="60"/>
      <c r="CO406" s="60"/>
      <c r="CP406" s="60"/>
      <c r="CQ406" s="60"/>
      <c r="CR406" s="60"/>
      <c r="CS406" s="60"/>
      <c r="CT406" s="60"/>
      <c r="CU406" s="60"/>
      <c r="CV406" s="60"/>
      <c r="CW406" s="60"/>
      <c r="CX406" s="60"/>
      <c r="CY406" s="60"/>
      <c r="CZ406" s="60"/>
      <c r="DA406" s="60"/>
      <c r="DB406" s="60"/>
      <c r="DC406" s="60"/>
      <c r="DD406" s="60"/>
      <c r="DE406" s="60"/>
      <c r="DF406" s="60"/>
      <c r="DG406" s="60"/>
      <c r="DH406" s="60"/>
      <c r="DI406" s="60"/>
      <c r="DJ406" s="60"/>
      <c r="DK406" s="60"/>
      <c r="DL406" s="60"/>
      <c r="DM406" s="60"/>
      <c r="DN406" s="60"/>
      <c r="DO406" s="60"/>
      <c r="DP406" s="60"/>
      <c r="GO406" s="78"/>
      <c r="GP406" s="78"/>
      <c r="GQ406" s="78"/>
      <c r="GR406" s="78"/>
      <c r="GS406" s="78"/>
      <c r="GT406" s="78"/>
      <c r="GU406" s="78"/>
      <c r="GV406" s="78"/>
    </row>
    <row r="407" spans="1:204" s="77" customFormat="1" x14ac:dyDescent="0.2">
      <c r="A407" s="74"/>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60"/>
      <c r="AD407" s="60"/>
      <c r="AE407" s="60"/>
      <c r="AF407" s="60"/>
      <c r="AG407" s="60"/>
      <c r="AH407" s="60"/>
      <c r="AI407" s="60"/>
      <c r="AJ407" s="60"/>
      <c r="AK407" s="60"/>
      <c r="AL407" s="60"/>
      <c r="AM407" s="60"/>
      <c r="AN407" s="60"/>
      <c r="AO407" s="60"/>
      <c r="AP407" s="60"/>
      <c r="AQ407" s="60"/>
      <c r="AR407" s="60"/>
      <c r="AS407" s="60"/>
      <c r="AT407" s="60"/>
      <c r="AU407" s="60"/>
      <c r="AV407" s="60"/>
      <c r="AW407" s="60"/>
      <c r="AX407" s="60"/>
      <c r="AY407" s="60"/>
      <c r="AZ407" s="60"/>
      <c r="BA407" s="60"/>
      <c r="BB407" s="60"/>
      <c r="BC407" s="60"/>
      <c r="BD407" s="60"/>
      <c r="BE407" s="60"/>
      <c r="BF407" s="60"/>
      <c r="BG407" s="60"/>
      <c r="BH407" s="60"/>
      <c r="BI407" s="60"/>
      <c r="BJ407" s="60"/>
      <c r="BK407" s="60"/>
      <c r="BL407" s="60"/>
      <c r="BM407" s="60"/>
      <c r="BN407" s="60"/>
      <c r="BO407" s="60"/>
      <c r="BP407" s="60"/>
      <c r="BQ407" s="60"/>
      <c r="BR407" s="60"/>
      <c r="BS407" s="60"/>
      <c r="BT407" s="60"/>
      <c r="BU407" s="76"/>
      <c r="BV407" s="76"/>
      <c r="BW407" s="76"/>
      <c r="BX407" s="76"/>
      <c r="BY407" s="76"/>
      <c r="BZ407" s="76"/>
      <c r="CA407" s="76"/>
      <c r="CB407" s="76"/>
      <c r="CC407" s="76"/>
      <c r="CD407" s="76"/>
      <c r="CE407" s="76"/>
      <c r="CF407" s="76"/>
      <c r="CG407" s="76"/>
      <c r="CH407" s="76"/>
      <c r="CI407" s="76"/>
      <c r="CJ407" s="76"/>
      <c r="CK407" s="76"/>
      <c r="CL407" s="60"/>
      <c r="CM407" s="60"/>
      <c r="CN407" s="60"/>
      <c r="CO407" s="60"/>
      <c r="CP407" s="60"/>
      <c r="CQ407" s="60"/>
      <c r="CR407" s="60"/>
      <c r="CS407" s="60"/>
      <c r="CT407" s="60"/>
      <c r="CU407" s="60"/>
      <c r="CV407" s="60"/>
      <c r="CW407" s="60"/>
      <c r="CX407" s="60"/>
      <c r="CY407" s="60"/>
      <c r="CZ407" s="60"/>
      <c r="DA407" s="60"/>
      <c r="DB407" s="60"/>
      <c r="DC407" s="60"/>
      <c r="DD407" s="60"/>
      <c r="DE407" s="60"/>
      <c r="DF407" s="60"/>
      <c r="DG407" s="60"/>
      <c r="DH407" s="60"/>
      <c r="DI407" s="60"/>
      <c r="DJ407" s="60"/>
      <c r="DK407" s="60"/>
      <c r="DL407" s="60"/>
      <c r="DM407" s="60"/>
      <c r="DN407" s="60"/>
      <c r="DO407" s="60"/>
      <c r="DP407" s="60"/>
      <c r="GO407" s="78"/>
      <c r="GP407" s="78"/>
      <c r="GQ407" s="78"/>
      <c r="GR407" s="78"/>
      <c r="GS407" s="78"/>
      <c r="GT407" s="78"/>
      <c r="GU407" s="78"/>
      <c r="GV407" s="78"/>
    </row>
    <row r="408" spans="1:204" s="77" customFormat="1" x14ac:dyDescent="0.2">
      <c r="A408" s="74"/>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60"/>
      <c r="AD408" s="60"/>
      <c r="AE408" s="60"/>
      <c r="AF408" s="60"/>
      <c r="AG408" s="60"/>
      <c r="AH408" s="60"/>
      <c r="AI408" s="60"/>
      <c r="AJ408" s="60"/>
      <c r="AK408" s="60"/>
      <c r="AL408" s="60"/>
      <c r="AM408" s="60"/>
      <c r="AN408" s="60"/>
      <c r="AO408" s="60"/>
      <c r="AP408" s="60"/>
      <c r="AQ408" s="60"/>
      <c r="AR408" s="60"/>
      <c r="AS408" s="60"/>
      <c r="AT408" s="60"/>
      <c r="AU408" s="60"/>
      <c r="AV408" s="60"/>
      <c r="AW408" s="60"/>
      <c r="AX408" s="60"/>
      <c r="AY408" s="60"/>
      <c r="AZ408" s="60"/>
      <c r="BA408" s="60"/>
      <c r="BB408" s="60"/>
      <c r="BC408" s="60"/>
      <c r="BD408" s="60"/>
      <c r="BE408" s="60"/>
      <c r="BF408" s="60"/>
      <c r="BG408" s="60"/>
      <c r="BH408" s="60"/>
      <c r="BI408" s="60"/>
      <c r="BJ408" s="60"/>
      <c r="BK408" s="60"/>
      <c r="BL408" s="60"/>
      <c r="BM408" s="60"/>
      <c r="BN408" s="60"/>
      <c r="BO408" s="60"/>
      <c r="BP408" s="60"/>
      <c r="BQ408" s="60"/>
      <c r="BR408" s="60"/>
      <c r="BS408" s="60"/>
      <c r="BT408" s="60"/>
      <c r="BU408" s="76"/>
      <c r="BV408" s="76"/>
      <c r="BW408" s="76"/>
      <c r="BX408" s="76"/>
      <c r="BY408" s="76"/>
      <c r="BZ408" s="76"/>
      <c r="CA408" s="76"/>
      <c r="CB408" s="76"/>
      <c r="CC408" s="76"/>
      <c r="CD408" s="76"/>
      <c r="CE408" s="76"/>
      <c r="CF408" s="76"/>
      <c r="CG408" s="76"/>
      <c r="CH408" s="76"/>
      <c r="CI408" s="76"/>
      <c r="CJ408" s="76"/>
      <c r="CK408" s="76"/>
      <c r="CL408" s="60"/>
      <c r="CM408" s="60"/>
      <c r="CN408" s="60"/>
      <c r="CO408" s="60"/>
      <c r="CP408" s="60"/>
      <c r="CQ408" s="60"/>
      <c r="CR408" s="60"/>
      <c r="CS408" s="60"/>
      <c r="CT408" s="60"/>
      <c r="CU408" s="60"/>
      <c r="CV408" s="60"/>
      <c r="CW408" s="60"/>
      <c r="CX408" s="60"/>
      <c r="CY408" s="60"/>
      <c r="CZ408" s="60"/>
      <c r="DA408" s="60"/>
      <c r="DB408" s="60"/>
      <c r="DC408" s="60"/>
      <c r="DD408" s="60"/>
      <c r="DE408" s="60"/>
      <c r="DF408" s="60"/>
      <c r="DG408" s="60"/>
      <c r="DH408" s="60"/>
      <c r="DI408" s="60"/>
      <c r="DJ408" s="60"/>
      <c r="DK408" s="60"/>
      <c r="DL408" s="60"/>
      <c r="DM408" s="60"/>
      <c r="DN408" s="60"/>
      <c r="DO408" s="60"/>
      <c r="DP408" s="60"/>
      <c r="GO408" s="78"/>
      <c r="GP408" s="78"/>
      <c r="GQ408" s="78"/>
      <c r="GR408" s="78"/>
      <c r="GS408" s="78"/>
      <c r="GT408" s="78"/>
      <c r="GU408" s="78"/>
      <c r="GV408" s="78"/>
    </row>
    <row r="409" spans="1:204" s="77" customFormat="1" x14ac:dyDescent="0.2">
      <c r="A409" s="74"/>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60"/>
      <c r="AD409" s="60"/>
      <c r="AE409" s="60"/>
      <c r="AF409" s="60"/>
      <c r="AG409" s="60"/>
      <c r="AH409" s="60"/>
      <c r="AI409" s="60"/>
      <c r="AJ409" s="60"/>
      <c r="AK409" s="60"/>
      <c r="AL409" s="60"/>
      <c r="AM409" s="60"/>
      <c r="AN409" s="60"/>
      <c r="AO409" s="60"/>
      <c r="AP409" s="60"/>
      <c r="AQ409" s="60"/>
      <c r="AR409" s="60"/>
      <c r="AS409" s="60"/>
      <c r="AT409" s="60"/>
      <c r="AU409" s="60"/>
      <c r="AV409" s="60"/>
      <c r="AW409" s="60"/>
      <c r="AX409" s="60"/>
      <c r="AY409" s="60"/>
      <c r="AZ409" s="60"/>
      <c r="BA409" s="60"/>
      <c r="BB409" s="60"/>
      <c r="BC409" s="60"/>
      <c r="BD409" s="60"/>
      <c r="BE409" s="60"/>
      <c r="BF409" s="60"/>
      <c r="BG409" s="60"/>
      <c r="BH409" s="60"/>
      <c r="BI409" s="60"/>
      <c r="BJ409" s="60"/>
      <c r="BK409" s="60"/>
      <c r="BL409" s="60"/>
      <c r="BM409" s="60"/>
      <c r="BN409" s="60"/>
      <c r="BO409" s="60"/>
      <c r="BP409" s="60"/>
      <c r="BQ409" s="60"/>
      <c r="BR409" s="60"/>
      <c r="BS409" s="60"/>
      <c r="BT409" s="60"/>
      <c r="BU409" s="76"/>
      <c r="BV409" s="76"/>
      <c r="BW409" s="76"/>
      <c r="BX409" s="76"/>
      <c r="BY409" s="76"/>
      <c r="BZ409" s="76"/>
      <c r="CA409" s="76"/>
      <c r="CB409" s="76"/>
      <c r="CC409" s="76"/>
      <c r="CD409" s="76"/>
      <c r="CE409" s="76"/>
      <c r="CF409" s="76"/>
      <c r="CG409" s="76"/>
      <c r="CH409" s="76"/>
      <c r="CI409" s="76"/>
      <c r="CJ409" s="76"/>
      <c r="CK409" s="76"/>
      <c r="CL409" s="60"/>
      <c r="CM409" s="60"/>
      <c r="CN409" s="60"/>
      <c r="CO409" s="60"/>
      <c r="CP409" s="60"/>
      <c r="CQ409" s="60"/>
      <c r="CR409" s="60"/>
      <c r="CS409" s="60"/>
      <c r="CT409" s="60"/>
      <c r="CU409" s="60"/>
      <c r="CV409" s="60"/>
      <c r="CW409" s="60"/>
      <c r="CX409" s="60"/>
      <c r="CY409" s="60"/>
      <c r="CZ409" s="60"/>
      <c r="DA409" s="60"/>
      <c r="DB409" s="60"/>
      <c r="DC409" s="60"/>
      <c r="DD409" s="60"/>
      <c r="DE409" s="60"/>
      <c r="DF409" s="60"/>
      <c r="DG409" s="60"/>
      <c r="DH409" s="60"/>
      <c r="DI409" s="60"/>
      <c r="DJ409" s="60"/>
      <c r="DK409" s="60"/>
      <c r="DL409" s="60"/>
      <c r="DM409" s="60"/>
      <c r="DN409" s="60"/>
      <c r="DO409" s="60"/>
      <c r="DP409" s="60"/>
      <c r="GO409" s="78"/>
      <c r="GP409" s="78"/>
      <c r="GQ409" s="78"/>
      <c r="GR409" s="78"/>
      <c r="GS409" s="78"/>
      <c r="GT409" s="78"/>
      <c r="GU409" s="78"/>
      <c r="GV409" s="78"/>
    </row>
    <row r="410" spans="1:204" s="77" customFormat="1" x14ac:dyDescent="0.2">
      <c r="A410" s="74"/>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60"/>
      <c r="AD410" s="60"/>
      <c r="AE410" s="60"/>
      <c r="AF410" s="60"/>
      <c r="AG410" s="60"/>
      <c r="AH410" s="60"/>
      <c r="AI410" s="60"/>
      <c r="AJ410" s="60"/>
      <c r="AK410" s="60"/>
      <c r="AL410" s="60"/>
      <c r="AM410" s="60"/>
      <c r="AN410" s="60"/>
      <c r="AO410" s="60"/>
      <c r="AP410" s="60"/>
      <c r="AQ410" s="60"/>
      <c r="AR410" s="60"/>
      <c r="AS410" s="60"/>
      <c r="AT410" s="60"/>
      <c r="AU410" s="60"/>
      <c r="AV410" s="60"/>
      <c r="AW410" s="60"/>
      <c r="AX410" s="60"/>
      <c r="AY410" s="60"/>
      <c r="AZ410" s="60"/>
      <c r="BA410" s="60"/>
      <c r="BB410" s="60"/>
      <c r="BC410" s="60"/>
      <c r="BD410" s="60"/>
      <c r="BE410" s="60"/>
      <c r="BF410" s="60"/>
      <c r="BG410" s="60"/>
      <c r="BH410" s="60"/>
      <c r="BI410" s="60"/>
      <c r="BJ410" s="60"/>
      <c r="BK410" s="60"/>
      <c r="BL410" s="60"/>
      <c r="BM410" s="60"/>
      <c r="BN410" s="60"/>
      <c r="BO410" s="60"/>
      <c r="BP410" s="60"/>
      <c r="BQ410" s="60"/>
      <c r="BR410" s="60"/>
      <c r="BS410" s="60"/>
      <c r="BT410" s="60"/>
      <c r="BU410" s="76"/>
      <c r="BV410" s="76"/>
      <c r="BW410" s="76"/>
      <c r="BX410" s="76"/>
      <c r="BY410" s="76"/>
      <c r="BZ410" s="76"/>
      <c r="CA410" s="76"/>
      <c r="CB410" s="76"/>
      <c r="CC410" s="76"/>
      <c r="CD410" s="76"/>
      <c r="CE410" s="76"/>
      <c r="CF410" s="76"/>
      <c r="CG410" s="76"/>
      <c r="CH410" s="76"/>
      <c r="CI410" s="76"/>
      <c r="CJ410" s="76"/>
      <c r="CK410" s="76"/>
      <c r="CL410" s="60"/>
      <c r="CM410" s="60"/>
      <c r="CN410" s="60"/>
      <c r="CO410" s="60"/>
      <c r="CP410" s="60"/>
      <c r="CQ410" s="60"/>
      <c r="CR410" s="60"/>
      <c r="CS410" s="60"/>
      <c r="CT410" s="60"/>
      <c r="CU410" s="60"/>
      <c r="CV410" s="60"/>
      <c r="CW410" s="60"/>
      <c r="CX410" s="60"/>
      <c r="CY410" s="60"/>
      <c r="CZ410" s="60"/>
      <c r="DA410" s="60"/>
      <c r="DB410" s="60"/>
      <c r="DC410" s="60"/>
      <c r="DD410" s="60"/>
      <c r="DE410" s="60"/>
      <c r="DF410" s="60"/>
      <c r="DG410" s="60"/>
      <c r="DH410" s="60"/>
      <c r="DI410" s="60"/>
      <c r="DJ410" s="60"/>
      <c r="DK410" s="60"/>
      <c r="DL410" s="60"/>
      <c r="DM410" s="60"/>
      <c r="DN410" s="60"/>
      <c r="DO410" s="60"/>
      <c r="DP410" s="60"/>
      <c r="GO410" s="78"/>
      <c r="GP410" s="78"/>
      <c r="GQ410" s="78"/>
      <c r="GR410" s="78"/>
      <c r="GS410" s="78"/>
      <c r="GT410" s="78"/>
      <c r="GU410" s="78"/>
      <c r="GV410" s="78"/>
    </row>
    <row r="411" spans="1:204" s="77" customFormat="1" x14ac:dyDescent="0.2">
      <c r="A411" s="74"/>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60"/>
      <c r="AD411" s="60"/>
      <c r="AE411" s="60"/>
      <c r="AF411" s="60"/>
      <c r="AG411" s="60"/>
      <c r="AH411" s="60"/>
      <c r="AI411" s="60"/>
      <c r="AJ411" s="60"/>
      <c r="AK411" s="60"/>
      <c r="AL411" s="60"/>
      <c r="AM411" s="60"/>
      <c r="AN411" s="60"/>
      <c r="AO411" s="60"/>
      <c r="AP411" s="60"/>
      <c r="AQ411" s="60"/>
      <c r="AR411" s="60"/>
      <c r="AS411" s="60"/>
      <c r="AT411" s="60"/>
      <c r="AU411" s="60"/>
      <c r="AV411" s="60"/>
      <c r="AW411" s="60"/>
      <c r="AX411" s="60"/>
      <c r="AY411" s="60"/>
      <c r="AZ411" s="60"/>
      <c r="BA411" s="60"/>
      <c r="BB411" s="60"/>
      <c r="BC411" s="60"/>
      <c r="BD411" s="60"/>
      <c r="BE411" s="60"/>
      <c r="BF411" s="60"/>
      <c r="BG411" s="60"/>
      <c r="BH411" s="60"/>
      <c r="BI411" s="60"/>
      <c r="BJ411" s="60"/>
      <c r="BK411" s="60"/>
      <c r="BL411" s="60"/>
      <c r="BM411" s="60"/>
      <c r="BN411" s="60"/>
      <c r="BO411" s="60"/>
      <c r="BP411" s="60"/>
      <c r="BQ411" s="60"/>
      <c r="BR411" s="60"/>
      <c r="BS411" s="60"/>
      <c r="BT411" s="60"/>
      <c r="BU411" s="76"/>
      <c r="BV411" s="76"/>
      <c r="BW411" s="76"/>
      <c r="BX411" s="76"/>
      <c r="BY411" s="76"/>
      <c r="BZ411" s="76"/>
      <c r="CA411" s="76"/>
      <c r="CB411" s="76"/>
      <c r="CC411" s="76"/>
      <c r="CD411" s="76"/>
      <c r="CE411" s="76"/>
      <c r="CF411" s="76"/>
      <c r="CG411" s="76"/>
      <c r="CH411" s="76"/>
      <c r="CI411" s="76"/>
      <c r="CJ411" s="76"/>
      <c r="CK411" s="76"/>
      <c r="CL411" s="60"/>
      <c r="CM411" s="60"/>
      <c r="CN411" s="60"/>
      <c r="CO411" s="60"/>
      <c r="CP411" s="60"/>
      <c r="CQ411" s="60"/>
      <c r="CR411" s="60"/>
      <c r="CS411" s="60"/>
      <c r="CT411" s="60"/>
      <c r="CU411" s="60"/>
      <c r="CV411" s="60"/>
      <c r="CW411" s="60"/>
      <c r="CX411" s="60"/>
      <c r="CY411" s="60"/>
      <c r="CZ411" s="60"/>
      <c r="DA411" s="60"/>
      <c r="DB411" s="60"/>
      <c r="DC411" s="60"/>
      <c r="DD411" s="60"/>
      <c r="DE411" s="60"/>
      <c r="DF411" s="60"/>
      <c r="DG411" s="60"/>
      <c r="DH411" s="60"/>
      <c r="DI411" s="60"/>
      <c r="DJ411" s="60"/>
      <c r="DK411" s="60"/>
      <c r="DL411" s="60"/>
      <c r="DM411" s="60"/>
      <c r="DN411" s="60"/>
      <c r="DO411" s="60"/>
      <c r="DP411" s="60"/>
      <c r="GO411" s="78"/>
      <c r="GP411" s="78"/>
      <c r="GQ411" s="78"/>
      <c r="GR411" s="78"/>
      <c r="GS411" s="78"/>
      <c r="GT411" s="78"/>
      <c r="GU411" s="78"/>
      <c r="GV411" s="78"/>
    </row>
    <row r="412" spans="1:204" s="77" customFormat="1" x14ac:dyDescent="0.2">
      <c r="A412" s="74"/>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60"/>
      <c r="AD412" s="60"/>
      <c r="AE412" s="60"/>
      <c r="AF412" s="60"/>
      <c r="AG412" s="60"/>
      <c r="AH412" s="60"/>
      <c r="AI412" s="60"/>
      <c r="AJ412" s="60"/>
      <c r="AK412" s="60"/>
      <c r="AL412" s="60"/>
      <c r="AM412" s="60"/>
      <c r="AN412" s="60"/>
      <c r="AO412" s="60"/>
      <c r="AP412" s="60"/>
      <c r="AQ412" s="60"/>
      <c r="AR412" s="60"/>
      <c r="AS412" s="60"/>
      <c r="AT412" s="60"/>
      <c r="AU412" s="60"/>
      <c r="AV412" s="60"/>
      <c r="AW412" s="60"/>
      <c r="AX412" s="60"/>
      <c r="AY412" s="60"/>
      <c r="AZ412" s="60"/>
      <c r="BA412" s="60"/>
      <c r="BB412" s="60"/>
      <c r="BC412" s="60"/>
      <c r="BD412" s="60"/>
      <c r="BE412" s="60"/>
      <c r="BF412" s="60"/>
      <c r="BG412" s="60"/>
      <c r="BH412" s="60"/>
      <c r="BI412" s="60"/>
      <c r="BJ412" s="60"/>
      <c r="BK412" s="60"/>
      <c r="BL412" s="60"/>
      <c r="BM412" s="60"/>
      <c r="BN412" s="60"/>
      <c r="BO412" s="60"/>
      <c r="BP412" s="60"/>
      <c r="BQ412" s="60"/>
      <c r="BR412" s="60"/>
      <c r="BS412" s="60"/>
      <c r="BT412" s="60"/>
      <c r="BU412" s="76"/>
      <c r="BV412" s="76"/>
      <c r="BW412" s="76"/>
      <c r="BX412" s="76"/>
      <c r="BY412" s="76"/>
      <c r="BZ412" s="76"/>
      <c r="CA412" s="76"/>
      <c r="CB412" s="76"/>
      <c r="CC412" s="76"/>
      <c r="CD412" s="76"/>
      <c r="CE412" s="76"/>
      <c r="CF412" s="76"/>
      <c r="CG412" s="76"/>
      <c r="CH412" s="76"/>
      <c r="CI412" s="76"/>
      <c r="CJ412" s="76"/>
      <c r="CK412" s="76"/>
      <c r="CL412" s="60"/>
      <c r="CM412" s="60"/>
      <c r="CN412" s="60"/>
      <c r="CO412" s="60"/>
      <c r="CP412" s="60"/>
      <c r="CQ412" s="60"/>
      <c r="CR412" s="60"/>
      <c r="CS412" s="60"/>
      <c r="CT412" s="60"/>
      <c r="CU412" s="60"/>
      <c r="CV412" s="60"/>
      <c r="CW412" s="60"/>
      <c r="CX412" s="60"/>
      <c r="CY412" s="60"/>
      <c r="CZ412" s="60"/>
      <c r="DA412" s="60"/>
      <c r="DB412" s="60"/>
      <c r="DC412" s="60"/>
      <c r="DD412" s="60"/>
      <c r="DE412" s="60"/>
      <c r="DF412" s="60"/>
      <c r="DG412" s="60"/>
      <c r="DH412" s="60"/>
      <c r="DI412" s="60"/>
      <c r="DJ412" s="60"/>
      <c r="DK412" s="60"/>
      <c r="DL412" s="60"/>
      <c r="DM412" s="60"/>
      <c r="DN412" s="60"/>
      <c r="DO412" s="60"/>
      <c r="DP412" s="60"/>
      <c r="GO412" s="78"/>
      <c r="GP412" s="78"/>
      <c r="GQ412" s="78"/>
      <c r="GR412" s="78"/>
      <c r="GS412" s="78"/>
      <c r="GT412" s="78"/>
      <c r="GU412" s="78"/>
      <c r="GV412" s="78"/>
    </row>
    <row r="413" spans="1:204" s="77" customFormat="1" x14ac:dyDescent="0.2">
      <c r="A413" s="74"/>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60"/>
      <c r="AD413" s="60"/>
      <c r="AE413" s="60"/>
      <c r="AF413" s="60"/>
      <c r="AG413" s="60"/>
      <c r="AH413" s="60"/>
      <c r="AI413" s="60"/>
      <c r="AJ413" s="60"/>
      <c r="AK413" s="60"/>
      <c r="AL413" s="60"/>
      <c r="AM413" s="60"/>
      <c r="AN413" s="60"/>
      <c r="AO413" s="60"/>
      <c r="AP413" s="60"/>
      <c r="AQ413" s="60"/>
      <c r="AR413" s="60"/>
      <c r="AS413" s="60"/>
      <c r="AT413" s="60"/>
      <c r="AU413" s="60"/>
      <c r="AV413" s="60"/>
      <c r="AW413" s="60"/>
      <c r="AX413" s="60"/>
      <c r="AY413" s="60"/>
      <c r="AZ413" s="60"/>
      <c r="BA413" s="60"/>
      <c r="BB413" s="60"/>
      <c r="BC413" s="60"/>
      <c r="BD413" s="60"/>
      <c r="BE413" s="60"/>
      <c r="BF413" s="60"/>
      <c r="BG413" s="60"/>
      <c r="BH413" s="60"/>
      <c r="BI413" s="60"/>
      <c r="BJ413" s="60"/>
      <c r="BK413" s="60"/>
      <c r="BL413" s="60"/>
      <c r="BM413" s="60"/>
      <c r="BN413" s="60"/>
      <c r="BO413" s="60"/>
      <c r="BP413" s="60"/>
      <c r="BQ413" s="60"/>
      <c r="BR413" s="60"/>
      <c r="BS413" s="60"/>
      <c r="BT413" s="60"/>
      <c r="BU413" s="76"/>
      <c r="BV413" s="76"/>
      <c r="BW413" s="76"/>
      <c r="BX413" s="76"/>
      <c r="BY413" s="76"/>
      <c r="BZ413" s="76"/>
      <c r="CA413" s="76"/>
      <c r="CB413" s="76"/>
      <c r="CC413" s="76"/>
      <c r="CD413" s="76"/>
      <c r="CE413" s="76"/>
      <c r="CF413" s="76"/>
      <c r="CG413" s="76"/>
      <c r="CH413" s="76"/>
      <c r="CI413" s="76"/>
      <c r="CJ413" s="76"/>
      <c r="CK413" s="76"/>
      <c r="CL413" s="60"/>
      <c r="CM413" s="60"/>
      <c r="CN413" s="60"/>
      <c r="CO413" s="60"/>
      <c r="CP413" s="60"/>
      <c r="CQ413" s="60"/>
      <c r="CR413" s="60"/>
      <c r="CS413" s="60"/>
      <c r="CT413" s="60"/>
      <c r="CU413" s="60"/>
      <c r="CV413" s="60"/>
      <c r="CW413" s="60"/>
      <c r="CX413" s="60"/>
      <c r="CY413" s="60"/>
      <c r="CZ413" s="60"/>
      <c r="DA413" s="60"/>
      <c r="DB413" s="60"/>
      <c r="DC413" s="60"/>
      <c r="DD413" s="60"/>
      <c r="DE413" s="60"/>
      <c r="DF413" s="60"/>
      <c r="DG413" s="60"/>
      <c r="DH413" s="60"/>
      <c r="DI413" s="60"/>
      <c r="DJ413" s="60"/>
      <c r="DK413" s="60"/>
      <c r="DL413" s="60"/>
      <c r="DM413" s="60"/>
      <c r="DN413" s="60"/>
      <c r="DO413" s="60"/>
      <c r="DP413" s="60"/>
      <c r="GO413" s="78"/>
      <c r="GP413" s="78"/>
      <c r="GQ413" s="78"/>
      <c r="GR413" s="78"/>
      <c r="GS413" s="78"/>
      <c r="GT413" s="78"/>
      <c r="GU413" s="78"/>
      <c r="GV413" s="78"/>
    </row>
    <row r="414" spans="1:204" s="77" customFormat="1" x14ac:dyDescent="0.2">
      <c r="A414" s="74"/>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60"/>
      <c r="AD414" s="60"/>
      <c r="AE414" s="60"/>
      <c r="AF414" s="60"/>
      <c r="AG414" s="60"/>
      <c r="AH414" s="60"/>
      <c r="AI414" s="60"/>
      <c r="AJ414" s="60"/>
      <c r="AK414" s="60"/>
      <c r="AL414" s="60"/>
      <c r="AM414" s="60"/>
      <c r="AN414" s="60"/>
      <c r="AO414" s="60"/>
      <c r="AP414" s="60"/>
      <c r="AQ414" s="60"/>
      <c r="AR414" s="60"/>
      <c r="AS414" s="60"/>
      <c r="AT414" s="60"/>
      <c r="AU414" s="60"/>
      <c r="AV414" s="60"/>
      <c r="AW414" s="60"/>
      <c r="AX414" s="60"/>
      <c r="AY414" s="60"/>
      <c r="AZ414" s="60"/>
      <c r="BA414" s="60"/>
      <c r="BB414" s="60"/>
      <c r="BC414" s="60"/>
      <c r="BD414" s="60"/>
      <c r="BE414" s="60"/>
      <c r="BF414" s="60"/>
      <c r="BG414" s="60"/>
      <c r="BH414" s="60"/>
      <c r="BI414" s="60"/>
      <c r="BJ414" s="60"/>
      <c r="BK414" s="60"/>
      <c r="BL414" s="60"/>
      <c r="BM414" s="60"/>
      <c r="BN414" s="60"/>
      <c r="BO414" s="60"/>
      <c r="BP414" s="60"/>
      <c r="BQ414" s="60"/>
      <c r="BR414" s="60"/>
      <c r="BS414" s="60"/>
      <c r="BT414" s="60"/>
      <c r="BU414" s="76"/>
      <c r="BV414" s="76"/>
      <c r="BW414" s="76"/>
      <c r="BX414" s="76"/>
      <c r="BY414" s="76"/>
      <c r="BZ414" s="76"/>
      <c r="CA414" s="76"/>
      <c r="CB414" s="76"/>
      <c r="CC414" s="76"/>
      <c r="CD414" s="76"/>
      <c r="CE414" s="76"/>
      <c r="CF414" s="76"/>
      <c r="CG414" s="76"/>
      <c r="CH414" s="76"/>
      <c r="CI414" s="76"/>
      <c r="CJ414" s="76"/>
      <c r="CK414" s="76"/>
      <c r="CL414" s="60"/>
      <c r="CM414" s="60"/>
      <c r="CN414" s="60"/>
      <c r="CO414" s="60"/>
      <c r="CP414" s="60"/>
      <c r="CQ414" s="60"/>
      <c r="CR414" s="60"/>
      <c r="CS414" s="60"/>
      <c r="CT414" s="60"/>
      <c r="CU414" s="60"/>
      <c r="CV414" s="60"/>
      <c r="CW414" s="60"/>
      <c r="CX414" s="60"/>
      <c r="CY414" s="60"/>
      <c r="CZ414" s="60"/>
      <c r="DA414" s="60"/>
      <c r="DB414" s="60"/>
      <c r="DC414" s="60"/>
      <c r="DD414" s="60"/>
      <c r="DE414" s="60"/>
      <c r="DF414" s="60"/>
      <c r="DG414" s="60"/>
      <c r="DH414" s="60"/>
      <c r="DI414" s="60"/>
      <c r="DJ414" s="60"/>
      <c r="DK414" s="60"/>
      <c r="DL414" s="60"/>
      <c r="DM414" s="60"/>
      <c r="DN414" s="60"/>
      <c r="DO414" s="60"/>
      <c r="DP414" s="60"/>
      <c r="GO414" s="78"/>
      <c r="GP414" s="78"/>
      <c r="GQ414" s="78"/>
      <c r="GR414" s="78"/>
      <c r="GS414" s="78"/>
      <c r="GT414" s="78"/>
      <c r="GU414" s="78"/>
      <c r="GV414" s="78"/>
    </row>
    <row r="415" spans="1:204" s="77" customFormat="1" x14ac:dyDescent="0.2">
      <c r="A415" s="74"/>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60"/>
      <c r="AD415" s="60"/>
      <c r="AE415" s="60"/>
      <c r="AF415" s="60"/>
      <c r="AG415" s="60"/>
      <c r="AH415" s="60"/>
      <c r="AI415" s="60"/>
      <c r="AJ415" s="60"/>
      <c r="AK415" s="60"/>
      <c r="AL415" s="60"/>
      <c r="AM415" s="60"/>
      <c r="AN415" s="60"/>
      <c r="AO415" s="60"/>
      <c r="AP415" s="60"/>
      <c r="AQ415" s="60"/>
      <c r="AR415" s="60"/>
      <c r="AS415" s="60"/>
      <c r="AT415" s="60"/>
      <c r="AU415" s="60"/>
      <c r="AV415" s="60"/>
      <c r="AW415" s="60"/>
      <c r="AX415" s="60"/>
      <c r="AY415" s="60"/>
      <c r="AZ415" s="60"/>
      <c r="BA415" s="60"/>
      <c r="BB415" s="60"/>
      <c r="BC415" s="60"/>
      <c r="BD415" s="60"/>
      <c r="BE415" s="60"/>
      <c r="BF415" s="60"/>
      <c r="BG415" s="60"/>
      <c r="BH415" s="60"/>
      <c r="BI415" s="60"/>
      <c r="BJ415" s="60"/>
      <c r="BK415" s="60"/>
      <c r="BL415" s="60"/>
      <c r="BM415" s="60"/>
      <c r="BN415" s="60"/>
      <c r="BO415" s="60"/>
      <c r="BP415" s="60"/>
      <c r="BQ415" s="60"/>
      <c r="BR415" s="60"/>
      <c r="BS415" s="60"/>
      <c r="BT415" s="60"/>
      <c r="BU415" s="76"/>
      <c r="BV415" s="76"/>
      <c r="BW415" s="76"/>
      <c r="BX415" s="76"/>
      <c r="BY415" s="76"/>
      <c r="BZ415" s="76"/>
      <c r="CA415" s="76"/>
      <c r="CB415" s="76"/>
      <c r="CC415" s="76"/>
      <c r="CD415" s="76"/>
      <c r="CE415" s="76"/>
      <c r="CF415" s="76"/>
      <c r="CG415" s="76"/>
      <c r="CH415" s="76"/>
      <c r="CI415" s="76"/>
      <c r="CJ415" s="76"/>
      <c r="CK415" s="76"/>
      <c r="CL415" s="60"/>
      <c r="CM415" s="60"/>
      <c r="CN415" s="60"/>
      <c r="CO415" s="60"/>
      <c r="CP415" s="60"/>
      <c r="CQ415" s="60"/>
      <c r="CR415" s="60"/>
      <c r="CS415" s="60"/>
      <c r="CT415" s="60"/>
      <c r="CU415" s="60"/>
      <c r="CV415" s="60"/>
      <c r="CW415" s="60"/>
      <c r="CX415" s="60"/>
      <c r="CY415" s="60"/>
      <c r="CZ415" s="60"/>
      <c r="DA415" s="60"/>
      <c r="DB415" s="60"/>
      <c r="DC415" s="60"/>
      <c r="DD415" s="60"/>
      <c r="DE415" s="60"/>
      <c r="DF415" s="60"/>
      <c r="DG415" s="60"/>
      <c r="DH415" s="60"/>
      <c r="DI415" s="60"/>
      <c r="DJ415" s="60"/>
      <c r="DK415" s="60"/>
      <c r="DL415" s="60"/>
      <c r="DM415" s="60"/>
      <c r="DN415" s="60"/>
      <c r="DO415" s="60"/>
      <c r="DP415" s="60"/>
      <c r="GO415" s="78"/>
      <c r="GP415" s="78"/>
      <c r="GQ415" s="78"/>
      <c r="GR415" s="78"/>
      <c r="GS415" s="78"/>
      <c r="GT415" s="78"/>
      <c r="GU415" s="78"/>
      <c r="GV415" s="78"/>
    </row>
    <row r="416" spans="1:204" s="77" customFormat="1" x14ac:dyDescent="0.2">
      <c r="A416" s="74"/>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60"/>
      <c r="AD416" s="60"/>
      <c r="AE416" s="60"/>
      <c r="AF416" s="60"/>
      <c r="AG416" s="60"/>
      <c r="AH416" s="60"/>
      <c r="AI416" s="60"/>
      <c r="AJ416" s="60"/>
      <c r="AK416" s="60"/>
      <c r="AL416" s="60"/>
      <c r="AM416" s="60"/>
      <c r="AN416" s="60"/>
      <c r="AO416" s="60"/>
      <c r="AP416" s="60"/>
      <c r="AQ416" s="60"/>
      <c r="AR416" s="60"/>
      <c r="AS416" s="60"/>
      <c r="AT416" s="60"/>
      <c r="AU416" s="60"/>
      <c r="AV416" s="60"/>
      <c r="AW416" s="60"/>
      <c r="AX416" s="60"/>
      <c r="AY416" s="60"/>
      <c r="AZ416" s="60"/>
      <c r="BA416" s="60"/>
      <c r="BB416" s="60"/>
      <c r="BC416" s="60"/>
      <c r="BD416" s="60"/>
      <c r="BE416" s="60"/>
      <c r="BF416" s="60"/>
      <c r="BG416" s="60"/>
      <c r="BH416" s="60"/>
      <c r="BI416" s="60"/>
      <c r="BJ416" s="60"/>
      <c r="BK416" s="60"/>
      <c r="BL416" s="60"/>
      <c r="BM416" s="60"/>
      <c r="BN416" s="60"/>
      <c r="BO416" s="60"/>
      <c r="BP416" s="60"/>
      <c r="BQ416" s="60"/>
      <c r="BR416" s="60"/>
      <c r="BS416" s="60"/>
      <c r="BT416" s="60"/>
      <c r="BU416" s="76"/>
      <c r="BV416" s="76"/>
      <c r="BW416" s="76"/>
      <c r="BX416" s="76"/>
      <c r="BY416" s="76"/>
      <c r="BZ416" s="76"/>
      <c r="CA416" s="76"/>
      <c r="CB416" s="76"/>
      <c r="CC416" s="76"/>
      <c r="CD416" s="76"/>
      <c r="CE416" s="76"/>
      <c r="CF416" s="76"/>
      <c r="CG416" s="76"/>
      <c r="CH416" s="76"/>
      <c r="CI416" s="76"/>
      <c r="CJ416" s="76"/>
      <c r="CK416" s="76"/>
      <c r="CL416" s="60"/>
      <c r="CM416" s="60"/>
      <c r="CN416" s="60"/>
      <c r="CO416" s="60"/>
      <c r="CP416" s="60"/>
      <c r="CQ416" s="60"/>
      <c r="CR416" s="60"/>
      <c r="CS416" s="60"/>
      <c r="CT416" s="60"/>
      <c r="CU416" s="60"/>
      <c r="CV416" s="60"/>
      <c r="CW416" s="60"/>
      <c r="CX416" s="60"/>
      <c r="CY416" s="60"/>
      <c r="CZ416" s="60"/>
      <c r="DA416" s="60"/>
      <c r="DB416" s="60"/>
      <c r="DC416" s="60"/>
      <c r="DD416" s="60"/>
      <c r="DE416" s="60"/>
      <c r="DF416" s="60"/>
      <c r="DG416" s="60"/>
      <c r="DH416" s="60"/>
      <c r="DI416" s="60"/>
      <c r="DJ416" s="60"/>
      <c r="DK416" s="60"/>
      <c r="DL416" s="60"/>
      <c r="DM416" s="60"/>
      <c r="DN416" s="60"/>
      <c r="DO416" s="60"/>
      <c r="DP416" s="60"/>
      <c r="GO416" s="78"/>
      <c r="GP416" s="78"/>
      <c r="GQ416" s="78"/>
      <c r="GR416" s="78"/>
      <c r="GS416" s="78"/>
      <c r="GT416" s="78"/>
      <c r="GU416" s="78"/>
      <c r="GV416" s="78"/>
    </row>
    <row r="417" spans="1:204" s="77" customFormat="1" x14ac:dyDescent="0.2">
      <c r="A417" s="74"/>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60"/>
      <c r="AD417" s="60"/>
      <c r="AE417" s="60"/>
      <c r="AF417" s="60"/>
      <c r="AG417" s="60"/>
      <c r="AH417" s="60"/>
      <c r="AI417" s="60"/>
      <c r="AJ417" s="60"/>
      <c r="AK417" s="60"/>
      <c r="AL417" s="60"/>
      <c r="AM417" s="60"/>
      <c r="AN417" s="60"/>
      <c r="AO417" s="60"/>
      <c r="AP417" s="60"/>
      <c r="AQ417" s="60"/>
      <c r="AR417" s="60"/>
      <c r="AS417" s="60"/>
      <c r="AT417" s="60"/>
      <c r="AU417" s="60"/>
      <c r="AV417" s="60"/>
      <c r="AW417" s="60"/>
      <c r="AX417" s="60"/>
      <c r="AY417" s="60"/>
      <c r="AZ417" s="60"/>
      <c r="BA417" s="60"/>
      <c r="BB417" s="60"/>
      <c r="BC417" s="60"/>
      <c r="BD417" s="60"/>
      <c r="BE417" s="60"/>
      <c r="BF417" s="60"/>
      <c r="BG417" s="60"/>
      <c r="BH417" s="60"/>
      <c r="BI417" s="60"/>
      <c r="BJ417" s="60"/>
      <c r="BK417" s="60"/>
      <c r="BL417" s="60"/>
      <c r="BM417" s="60"/>
      <c r="BN417" s="60"/>
      <c r="BO417" s="60"/>
      <c r="BP417" s="60"/>
      <c r="BQ417" s="60"/>
      <c r="BR417" s="60"/>
      <c r="BS417" s="60"/>
      <c r="BT417" s="60"/>
      <c r="BU417" s="76"/>
      <c r="BV417" s="76"/>
      <c r="BW417" s="76"/>
      <c r="BX417" s="76"/>
      <c r="BY417" s="76"/>
      <c r="BZ417" s="76"/>
      <c r="CA417" s="76"/>
      <c r="CB417" s="76"/>
      <c r="CC417" s="76"/>
      <c r="CD417" s="76"/>
      <c r="CE417" s="76"/>
      <c r="CF417" s="76"/>
      <c r="CG417" s="76"/>
      <c r="CH417" s="76"/>
      <c r="CI417" s="76"/>
      <c r="CJ417" s="76"/>
      <c r="CK417" s="76"/>
      <c r="CL417" s="60"/>
      <c r="CM417" s="60"/>
      <c r="CN417" s="60"/>
      <c r="CO417" s="60"/>
      <c r="CP417" s="60"/>
      <c r="CQ417" s="60"/>
      <c r="CR417" s="60"/>
      <c r="CS417" s="60"/>
      <c r="CT417" s="60"/>
      <c r="CU417" s="60"/>
      <c r="CV417" s="60"/>
      <c r="CW417" s="60"/>
      <c r="CX417" s="60"/>
      <c r="CY417" s="60"/>
      <c r="CZ417" s="60"/>
      <c r="DA417" s="60"/>
      <c r="DB417" s="60"/>
      <c r="DC417" s="60"/>
      <c r="DD417" s="60"/>
      <c r="DE417" s="60"/>
      <c r="DF417" s="60"/>
      <c r="DG417" s="60"/>
      <c r="DH417" s="60"/>
      <c r="DI417" s="60"/>
      <c r="DJ417" s="60"/>
      <c r="DK417" s="60"/>
      <c r="DL417" s="60"/>
      <c r="DM417" s="60"/>
      <c r="DN417" s="60"/>
      <c r="DO417" s="60"/>
      <c r="DP417" s="60"/>
      <c r="GO417" s="78"/>
      <c r="GP417" s="78"/>
      <c r="GQ417" s="78"/>
      <c r="GR417" s="78"/>
      <c r="GS417" s="78"/>
      <c r="GT417" s="78"/>
      <c r="GU417" s="78"/>
      <c r="GV417" s="78"/>
    </row>
    <row r="418" spans="1:204" s="77" customFormat="1" x14ac:dyDescent="0.2">
      <c r="A418" s="74"/>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60"/>
      <c r="AD418" s="60"/>
      <c r="AE418" s="60"/>
      <c r="AF418" s="60"/>
      <c r="AG418" s="60"/>
      <c r="AH418" s="60"/>
      <c r="AI418" s="60"/>
      <c r="AJ418" s="60"/>
      <c r="AK418" s="60"/>
      <c r="AL418" s="60"/>
      <c r="AM418" s="60"/>
      <c r="AN418" s="60"/>
      <c r="AO418" s="60"/>
      <c r="AP418" s="60"/>
      <c r="AQ418" s="60"/>
      <c r="AR418" s="60"/>
      <c r="AS418" s="60"/>
      <c r="AT418" s="60"/>
      <c r="AU418" s="60"/>
      <c r="AV418" s="60"/>
      <c r="AW418" s="60"/>
      <c r="AX418" s="60"/>
      <c r="AY418" s="60"/>
      <c r="AZ418" s="60"/>
      <c r="BA418" s="60"/>
      <c r="BB418" s="60"/>
      <c r="BC418" s="60"/>
      <c r="BD418" s="60"/>
      <c r="BE418" s="60"/>
      <c r="BF418" s="60"/>
      <c r="BG418" s="60"/>
      <c r="BH418" s="60"/>
      <c r="BI418" s="60"/>
      <c r="BJ418" s="60"/>
      <c r="BK418" s="60"/>
      <c r="BL418" s="60"/>
      <c r="BM418" s="60"/>
      <c r="BN418" s="60"/>
      <c r="BO418" s="60"/>
      <c r="BP418" s="60"/>
      <c r="BQ418" s="60"/>
      <c r="BR418" s="60"/>
      <c r="BS418" s="60"/>
      <c r="BT418" s="60"/>
      <c r="BU418" s="76"/>
      <c r="BV418" s="76"/>
      <c r="BW418" s="76"/>
      <c r="BX418" s="76"/>
      <c r="BY418" s="76"/>
      <c r="BZ418" s="76"/>
      <c r="CA418" s="76"/>
      <c r="CB418" s="76"/>
      <c r="CC418" s="76"/>
      <c r="CD418" s="76"/>
      <c r="CE418" s="76"/>
      <c r="CF418" s="76"/>
      <c r="CG418" s="76"/>
      <c r="CH418" s="76"/>
      <c r="CI418" s="76"/>
      <c r="CJ418" s="76"/>
      <c r="CK418" s="76"/>
      <c r="CL418" s="60"/>
      <c r="CM418" s="60"/>
      <c r="CN418" s="60"/>
      <c r="CO418" s="60"/>
      <c r="CP418" s="60"/>
      <c r="CQ418" s="60"/>
      <c r="CR418" s="60"/>
      <c r="CS418" s="60"/>
      <c r="CT418" s="60"/>
      <c r="CU418" s="60"/>
      <c r="CV418" s="60"/>
      <c r="CW418" s="60"/>
      <c r="CX418" s="60"/>
      <c r="CY418" s="60"/>
      <c r="CZ418" s="60"/>
      <c r="DA418" s="60"/>
      <c r="DB418" s="60"/>
      <c r="DC418" s="60"/>
      <c r="DD418" s="60"/>
      <c r="DE418" s="60"/>
      <c r="DF418" s="60"/>
      <c r="DG418" s="60"/>
      <c r="DH418" s="60"/>
      <c r="DI418" s="60"/>
      <c r="DJ418" s="60"/>
      <c r="DK418" s="60"/>
      <c r="DL418" s="60"/>
      <c r="DM418" s="60"/>
      <c r="DN418" s="60"/>
      <c r="DO418" s="60"/>
      <c r="DP418" s="60"/>
      <c r="GO418" s="78"/>
      <c r="GP418" s="78"/>
      <c r="GQ418" s="78"/>
      <c r="GR418" s="78"/>
      <c r="GS418" s="78"/>
      <c r="GT418" s="78"/>
      <c r="GU418" s="78"/>
      <c r="GV418" s="78"/>
    </row>
    <row r="419" spans="1:204" s="77" customFormat="1" x14ac:dyDescent="0.2">
      <c r="A419" s="74"/>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60"/>
      <c r="AD419" s="60"/>
      <c r="AE419" s="60"/>
      <c r="AF419" s="60"/>
      <c r="AG419" s="60"/>
      <c r="AH419" s="60"/>
      <c r="AI419" s="60"/>
      <c r="AJ419" s="60"/>
      <c r="AK419" s="60"/>
      <c r="AL419" s="60"/>
      <c r="AM419" s="60"/>
      <c r="AN419" s="60"/>
      <c r="AO419" s="60"/>
      <c r="AP419" s="60"/>
      <c r="AQ419" s="60"/>
      <c r="AR419" s="60"/>
      <c r="AS419" s="60"/>
      <c r="AT419" s="60"/>
      <c r="AU419" s="60"/>
      <c r="AV419" s="60"/>
      <c r="AW419" s="60"/>
      <c r="AX419" s="60"/>
      <c r="AY419" s="60"/>
      <c r="AZ419" s="60"/>
      <c r="BA419" s="60"/>
      <c r="BB419" s="60"/>
      <c r="BC419" s="60"/>
      <c r="BD419" s="60"/>
      <c r="BE419" s="60"/>
      <c r="BF419" s="60"/>
      <c r="BG419" s="60"/>
      <c r="BH419" s="60"/>
      <c r="BI419" s="60"/>
      <c r="BJ419" s="60"/>
      <c r="BK419" s="60"/>
      <c r="BL419" s="60"/>
      <c r="BM419" s="60"/>
      <c r="BN419" s="60"/>
      <c r="BO419" s="60"/>
      <c r="BP419" s="60"/>
      <c r="BQ419" s="60"/>
      <c r="BR419" s="60"/>
      <c r="BS419" s="60"/>
      <c r="BT419" s="60"/>
      <c r="BU419" s="76"/>
      <c r="BV419" s="76"/>
      <c r="BW419" s="76"/>
      <c r="BX419" s="76"/>
      <c r="BY419" s="76"/>
      <c r="BZ419" s="76"/>
      <c r="CA419" s="76"/>
      <c r="CB419" s="76"/>
      <c r="CC419" s="76"/>
      <c r="CD419" s="76"/>
      <c r="CE419" s="76"/>
      <c r="CF419" s="76"/>
      <c r="CG419" s="76"/>
      <c r="CH419" s="76"/>
      <c r="CI419" s="76"/>
      <c r="CJ419" s="76"/>
      <c r="CK419" s="76"/>
      <c r="CL419" s="60"/>
      <c r="CM419" s="60"/>
      <c r="CN419" s="60"/>
      <c r="CO419" s="60"/>
      <c r="CP419" s="60"/>
      <c r="CQ419" s="60"/>
      <c r="CR419" s="60"/>
      <c r="CS419" s="60"/>
      <c r="CT419" s="60"/>
      <c r="CU419" s="60"/>
      <c r="CV419" s="60"/>
      <c r="CW419" s="60"/>
      <c r="CX419" s="60"/>
      <c r="CY419" s="60"/>
      <c r="CZ419" s="60"/>
      <c r="DA419" s="60"/>
      <c r="DB419" s="60"/>
      <c r="DC419" s="60"/>
      <c r="DD419" s="60"/>
      <c r="DE419" s="60"/>
      <c r="DF419" s="60"/>
      <c r="DG419" s="60"/>
      <c r="DH419" s="60"/>
      <c r="DI419" s="60"/>
      <c r="DJ419" s="60"/>
      <c r="DK419" s="60"/>
      <c r="DL419" s="60"/>
      <c r="DM419" s="60"/>
      <c r="DN419" s="60"/>
      <c r="DO419" s="60"/>
      <c r="DP419" s="60"/>
      <c r="GO419" s="78"/>
      <c r="GP419" s="78"/>
      <c r="GQ419" s="78"/>
      <c r="GR419" s="78"/>
      <c r="GS419" s="78"/>
      <c r="GT419" s="78"/>
      <c r="GU419" s="78"/>
      <c r="GV419" s="78"/>
    </row>
    <row r="420" spans="1:204" s="77" customFormat="1" x14ac:dyDescent="0.2">
      <c r="A420" s="74"/>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60"/>
      <c r="AD420" s="60"/>
      <c r="AE420" s="60"/>
      <c r="AF420" s="60"/>
      <c r="AG420" s="60"/>
      <c r="AH420" s="60"/>
      <c r="AI420" s="60"/>
      <c r="AJ420" s="60"/>
      <c r="AK420" s="60"/>
      <c r="AL420" s="60"/>
      <c r="AM420" s="60"/>
      <c r="AN420" s="60"/>
      <c r="AO420" s="60"/>
      <c r="AP420" s="60"/>
      <c r="AQ420" s="60"/>
      <c r="AR420" s="60"/>
      <c r="AS420" s="60"/>
      <c r="AT420" s="60"/>
      <c r="AU420" s="60"/>
      <c r="AV420" s="60"/>
      <c r="AW420" s="60"/>
      <c r="AX420" s="60"/>
      <c r="AY420" s="60"/>
      <c r="AZ420" s="60"/>
      <c r="BA420" s="60"/>
      <c r="BB420" s="60"/>
      <c r="BC420" s="60"/>
      <c r="BD420" s="60"/>
      <c r="BE420" s="60"/>
      <c r="BF420" s="60"/>
      <c r="BG420" s="60"/>
      <c r="BH420" s="60"/>
      <c r="BI420" s="60"/>
      <c r="BJ420" s="60"/>
      <c r="BK420" s="60"/>
      <c r="BL420" s="60"/>
      <c r="BM420" s="60"/>
      <c r="BN420" s="60"/>
      <c r="BO420" s="60"/>
      <c r="BP420" s="60"/>
      <c r="BQ420" s="60"/>
      <c r="BR420" s="60"/>
      <c r="BS420" s="60"/>
      <c r="BT420" s="60"/>
      <c r="BU420" s="76"/>
      <c r="BV420" s="76"/>
      <c r="BW420" s="76"/>
      <c r="BX420" s="76"/>
      <c r="BY420" s="76"/>
      <c r="BZ420" s="76"/>
      <c r="CA420" s="76"/>
      <c r="CB420" s="76"/>
      <c r="CC420" s="76"/>
      <c r="CD420" s="76"/>
      <c r="CE420" s="76"/>
      <c r="CF420" s="76"/>
      <c r="CG420" s="76"/>
      <c r="CH420" s="76"/>
      <c r="CI420" s="76"/>
      <c r="CJ420" s="76"/>
      <c r="CK420" s="76"/>
      <c r="CL420" s="60"/>
      <c r="CM420" s="60"/>
      <c r="CN420" s="60"/>
      <c r="CO420" s="60"/>
      <c r="CP420" s="60"/>
      <c r="CQ420" s="60"/>
      <c r="CR420" s="60"/>
      <c r="CS420" s="60"/>
      <c r="CT420" s="60"/>
      <c r="CU420" s="60"/>
      <c r="CV420" s="60"/>
      <c r="CW420" s="60"/>
      <c r="CX420" s="60"/>
      <c r="CY420" s="60"/>
      <c r="CZ420" s="60"/>
      <c r="DA420" s="60"/>
      <c r="DB420" s="60"/>
      <c r="DC420" s="60"/>
      <c r="DD420" s="60"/>
      <c r="DE420" s="60"/>
      <c r="DF420" s="60"/>
      <c r="DG420" s="60"/>
      <c r="DH420" s="60"/>
      <c r="DI420" s="60"/>
      <c r="DJ420" s="60"/>
      <c r="DK420" s="60"/>
      <c r="DL420" s="60"/>
      <c r="DM420" s="60"/>
      <c r="DN420" s="60"/>
      <c r="DO420" s="60"/>
      <c r="DP420" s="60"/>
      <c r="GO420" s="78"/>
      <c r="GP420" s="78"/>
      <c r="GQ420" s="78"/>
      <c r="GR420" s="78"/>
      <c r="GS420" s="78"/>
      <c r="GT420" s="78"/>
      <c r="GU420" s="78"/>
      <c r="GV420" s="78"/>
    </row>
    <row r="421" spans="1:204" s="77" customFormat="1" x14ac:dyDescent="0.2">
      <c r="A421" s="74"/>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60"/>
      <c r="AD421" s="60"/>
      <c r="AE421" s="60"/>
      <c r="AF421" s="60"/>
      <c r="AG421" s="60"/>
      <c r="AH421" s="60"/>
      <c r="AI421" s="60"/>
      <c r="AJ421" s="60"/>
      <c r="AK421" s="60"/>
      <c r="AL421" s="60"/>
      <c r="AM421" s="60"/>
      <c r="AN421" s="60"/>
      <c r="AO421" s="60"/>
      <c r="AP421" s="60"/>
      <c r="AQ421" s="60"/>
      <c r="AR421" s="60"/>
      <c r="AS421" s="60"/>
      <c r="AT421" s="60"/>
      <c r="AU421" s="60"/>
      <c r="AV421" s="60"/>
      <c r="AW421" s="60"/>
      <c r="AX421" s="60"/>
      <c r="AY421" s="60"/>
      <c r="AZ421" s="60"/>
      <c r="BA421" s="60"/>
      <c r="BB421" s="60"/>
      <c r="BC421" s="60"/>
      <c r="BD421" s="60"/>
      <c r="BE421" s="60"/>
      <c r="BF421" s="60"/>
      <c r="BG421" s="60"/>
      <c r="BH421" s="60"/>
      <c r="BI421" s="60"/>
      <c r="BJ421" s="60"/>
      <c r="BK421" s="60"/>
      <c r="BL421" s="60"/>
      <c r="BM421" s="60"/>
      <c r="BN421" s="60"/>
      <c r="BO421" s="60"/>
      <c r="BP421" s="60"/>
      <c r="BQ421" s="60"/>
      <c r="BR421" s="60"/>
      <c r="BS421" s="60"/>
      <c r="BT421" s="60"/>
      <c r="BU421" s="76"/>
      <c r="BV421" s="76"/>
      <c r="BW421" s="76"/>
      <c r="BX421" s="76"/>
      <c r="BY421" s="76"/>
      <c r="BZ421" s="76"/>
      <c r="CA421" s="76"/>
      <c r="CB421" s="76"/>
      <c r="CC421" s="76"/>
      <c r="CD421" s="76"/>
      <c r="CE421" s="76"/>
      <c r="CF421" s="76"/>
      <c r="CG421" s="76"/>
      <c r="CH421" s="76"/>
      <c r="CI421" s="76"/>
      <c r="CJ421" s="76"/>
      <c r="CK421" s="76"/>
      <c r="CL421" s="60"/>
      <c r="CM421" s="60"/>
      <c r="CN421" s="60"/>
      <c r="CO421" s="60"/>
      <c r="CP421" s="60"/>
      <c r="CQ421" s="60"/>
      <c r="CR421" s="60"/>
      <c r="CS421" s="60"/>
      <c r="CT421" s="60"/>
      <c r="CU421" s="60"/>
      <c r="CV421" s="60"/>
      <c r="CW421" s="60"/>
      <c r="CX421" s="60"/>
      <c r="CY421" s="60"/>
      <c r="CZ421" s="60"/>
      <c r="DA421" s="60"/>
      <c r="DB421" s="60"/>
      <c r="DC421" s="60"/>
      <c r="DD421" s="60"/>
      <c r="DE421" s="60"/>
      <c r="DF421" s="60"/>
      <c r="DG421" s="60"/>
      <c r="DH421" s="60"/>
      <c r="DI421" s="60"/>
      <c r="DJ421" s="60"/>
      <c r="DK421" s="60"/>
      <c r="DL421" s="60"/>
      <c r="DM421" s="60"/>
      <c r="DN421" s="60"/>
      <c r="DO421" s="60"/>
      <c r="DP421" s="60"/>
      <c r="GO421" s="78"/>
      <c r="GP421" s="78"/>
      <c r="GQ421" s="78"/>
      <c r="GR421" s="78"/>
      <c r="GS421" s="78"/>
      <c r="GT421" s="78"/>
      <c r="GU421" s="78"/>
      <c r="GV421" s="78"/>
    </row>
    <row r="422" spans="1:204" s="77" customFormat="1" x14ac:dyDescent="0.2">
      <c r="A422" s="74"/>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60"/>
      <c r="AD422" s="60"/>
      <c r="AE422" s="60"/>
      <c r="AF422" s="60"/>
      <c r="AG422" s="60"/>
      <c r="AH422" s="60"/>
      <c r="AI422" s="60"/>
      <c r="AJ422" s="60"/>
      <c r="AK422" s="60"/>
      <c r="AL422" s="60"/>
      <c r="AM422" s="60"/>
      <c r="AN422" s="60"/>
      <c r="AO422" s="60"/>
      <c r="AP422" s="60"/>
      <c r="AQ422" s="60"/>
      <c r="AR422" s="60"/>
      <c r="AS422" s="60"/>
      <c r="AT422" s="60"/>
      <c r="AU422" s="60"/>
      <c r="AV422" s="60"/>
      <c r="AW422" s="60"/>
      <c r="AX422" s="60"/>
      <c r="AY422" s="60"/>
      <c r="AZ422" s="60"/>
      <c r="BA422" s="60"/>
      <c r="BB422" s="60"/>
      <c r="BC422" s="60"/>
      <c r="BD422" s="60"/>
      <c r="BE422" s="60"/>
      <c r="BF422" s="60"/>
      <c r="BG422" s="60"/>
      <c r="BH422" s="60"/>
      <c r="BI422" s="60"/>
      <c r="BJ422" s="60"/>
      <c r="BK422" s="60"/>
      <c r="BL422" s="60"/>
      <c r="BM422" s="60"/>
      <c r="BN422" s="60"/>
      <c r="BO422" s="60"/>
      <c r="BP422" s="60"/>
      <c r="BQ422" s="60"/>
      <c r="BR422" s="60"/>
      <c r="BS422" s="60"/>
      <c r="BT422" s="60"/>
      <c r="BU422" s="76"/>
      <c r="BV422" s="76"/>
      <c r="BW422" s="76"/>
      <c r="BX422" s="76"/>
      <c r="BY422" s="76"/>
      <c r="BZ422" s="76"/>
      <c r="CA422" s="76"/>
      <c r="CB422" s="76"/>
      <c r="CC422" s="76"/>
      <c r="CD422" s="76"/>
      <c r="CE422" s="76"/>
      <c r="CF422" s="76"/>
      <c r="CG422" s="76"/>
      <c r="CH422" s="76"/>
      <c r="CI422" s="76"/>
      <c r="CJ422" s="76"/>
      <c r="CK422" s="76"/>
      <c r="CL422" s="60"/>
      <c r="CM422" s="60"/>
      <c r="CN422" s="60"/>
      <c r="CO422" s="60"/>
      <c r="CP422" s="60"/>
      <c r="CQ422" s="60"/>
      <c r="CR422" s="60"/>
      <c r="CS422" s="60"/>
      <c r="CT422" s="60"/>
      <c r="CU422" s="60"/>
      <c r="CV422" s="60"/>
      <c r="CW422" s="60"/>
      <c r="CX422" s="60"/>
      <c r="CY422" s="60"/>
      <c r="CZ422" s="60"/>
      <c r="DA422" s="60"/>
      <c r="DB422" s="60"/>
      <c r="DC422" s="60"/>
      <c r="DD422" s="60"/>
      <c r="DE422" s="60"/>
      <c r="DF422" s="60"/>
      <c r="DG422" s="60"/>
      <c r="DH422" s="60"/>
      <c r="DI422" s="60"/>
      <c r="DJ422" s="60"/>
      <c r="DK422" s="60"/>
      <c r="DL422" s="60"/>
      <c r="DM422" s="60"/>
      <c r="DN422" s="60"/>
      <c r="DO422" s="60"/>
      <c r="DP422" s="60"/>
      <c r="GO422" s="78"/>
      <c r="GP422" s="78"/>
      <c r="GQ422" s="78"/>
      <c r="GR422" s="78"/>
      <c r="GS422" s="78"/>
      <c r="GT422" s="78"/>
      <c r="GU422" s="78"/>
      <c r="GV422" s="78"/>
    </row>
    <row r="423" spans="1:204" s="77" customFormat="1" x14ac:dyDescent="0.2">
      <c r="A423" s="74"/>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60"/>
      <c r="AD423" s="60"/>
      <c r="AE423" s="60"/>
      <c r="AF423" s="60"/>
      <c r="AG423" s="60"/>
      <c r="AH423" s="60"/>
      <c r="AI423" s="60"/>
      <c r="AJ423" s="60"/>
      <c r="AK423" s="60"/>
      <c r="AL423" s="60"/>
      <c r="AM423" s="60"/>
      <c r="AN423" s="60"/>
      <c r="AO423" s="60"/>
      <c r="AP423" s="60"/>
      <c r="AQ423" s="60"/>
      <c r="AR423" s="60"/>
      <c r="AS423" s="60"/>
      <c r="AT423" s="60"/>
      <c r="AU423" s="60"/>
      <c r="AV423" s="60"/>
      <c r="AW423" s="60"/>
      <c r="AX423" s="60"/>
      <c r="AY423" s="60"/>
      <c r="AZ423" s="60"/>
      <c r="BA423" s="60"/>
      <c r="BB423" s="60"/>
      <c r="BC423" s="60"/>
      <c r="BD423" s="60"/>
      <c r="BE423" s="60"/>
      <c r="BF423" s="60"/>
      <c r="BG423" s="60"/>
      <c r="BH423" s="60"/>
      <c r="BI423" s="60"/>
      <c r="BJ423" s="60"/>
      <c r="BK423" s="60"/>
      <c r="BL423" s="60"/>
      <c r="BM423" s="60"/>
      <c r="BN423" s="60"/>
      <c r="BO423" s="60"/>
      <c r="BP423" s="60"/>
      <c r="BQ423" s="60"/>
      <c r="BR423" s="60"/>
      <c r="BS423" s="60"/>
      <c r="BT423" s="60"/>
      <c r="BU423" s="76"/>
      <c r="BV423" s="76"/>
      <c r="BW423" s="76"/>
      <c r="BX423" s="76"/>
      <c r="BY423" s="76"/>
      <c r="BZ423" s="76"/>
      <c r="CA423" s="76"/>
      <c r="CB423" s="76"/>
      <c r="CC423" s="76"/>
      <c r="CD423" s="76"/>
      <c r="CE423" s="76"/>
      <c r="CF423" s="76"/>
      <c r="CG423" s="76"/>
      <c r="CH423" s="76"/>
      <c r="CI423" s="76"/>
      <c r="CJ423" s="76"/>
      <c r="CK423" s="76"/>
      <c r="CL423" s="60"/>
      <c r="CM423" s="60"/>
      <c r="CN423" s="60"/>
      <c r="CO423" s="60"/>
      <c r="CP423" s="60"/>
      <c r="CQ423" s="60"/>
      <c r="CR423" s="60"/>
      <c r="CS423" s="60"/>
      <c r="CT423" s="60"/>
      <c r="CU423" s="60"/>
      <c r="CV423" s="60"/>
      <c r="CW423" s="60"/>
      <c r="CX423" s="60"/>
      <c r="CY423" s="60"/>
      <c r="CZ423" s="60"/>
      <c r="DA423" s="60"/>
      <c r="DB423" s="60"/>
      <c r="DC423" s="60"/>
      <c r="DD423" s="60"/>
      <c r="DE423" s="60"/>
      <c r="DF423" s="60"/>
      <c r="DG423" s="60"/>
      <c r="DH423" s="60"/>
      <c r="DI423" s="60"/>
      <c r="DJ423" s="60"/>
      <c r="DK423" s="60"/>
      <c r="DL423" s="60"/>
      <c r="DM423" s="60"/>
      <c r="DN423" s="60"/>
      <c r="DO423" s="60"/>
      <c r="DP423" s="60"/>
      <c r="GO423" s="78"/>
      <c r="GP423" s="78"/>
      <c r="GQ423" s="78"/>
      <c r="GR423" s="78"/>
      <c r="GS423" s="78"/>
      <c r="GT423" s="78"/>
      <c r="GU423" s="78"/>
      <c r="GV423" s="78"/>
    </row>
    <row r="424" spans="1:204" s="77" customFormat="1" x14ac:dyDescent="0.2">
      <c r="A424" s="74"/>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60"/>
      <c r="AD424" s="60"/>
      <c r="AE424" s="60"/>
      <c r="AF424" s="60"/>
      <c r="AG424" s="60"/>
      <c r="AH424" s="60"/>
      <c r="AI424" s="60"/>
      <c r="AJ424" s="60"/>
      <c r="AK424" s="60"/>
      <c r="AL424" s="60"/>
      <c r="AM424" s="60"/>
      <c r="AN424" s="60"/>
      <c r="AO424" s="60"/>
      <c r="AP424" s="60"/>
      <c r="AQ424" s="60"/>
      <c r="AR424" s="60"/>
      <c r="AS424" s="60"/>
      <c r="AT424" s="60"/>
      <c r="AU424" s="60"/>
      <c r="AV424" s="60"/>
      <c r="AW424" s="60"/>
      <c r="AX424" s="60"/>
      <c r="AY424" s="60"/>
      <c r="AZ424" s="60"/>
      <c r="BA424" s="60"/>
      <c r="BB424" s="60"/>
      <c r="BC424" s="60"/>
      <c r="BD424" s="60"/>
      <c r="BE424" s="60"/>
      <c r="BF424" s="60"/>
      <c r="BG424" s="60"/>
      <c r="BH424" s="60"/>
      <c r="BI424" s="60"/>
      <c r="BJ424" s="60"/>
      <c r="BK424" s="60"/>
      <c r="BL424" s="60"/>
      <c r="BM424" s="60"/>
      <c r="BN424" s="60"/>
      <c r="BO424" s="60"/>
      <c r="BP424" s="60"/>
      <c r="BQ424" s="60"/>
      <c r="BR424" s="60"/>
      <c r="BS424" s="60"/>
      <c r="BT424" s="60"/>
      <c r="BU424" s="76"/>
      <c r="BV424" s="76"/>
      <c r="BW424" s="76"/>
      <c r="BX424" s="76"/>
      <c r="BY424" s="76"/>
      <c r="BZ424" s="76"/>
      <c r="CA424" s="76"/>
      <c r="CB424" s="76"/>
      <c r="CC424" s="76"/>
      <c r="CD424" s="76"/>
      <c r="CE424" s="76"/>
      <c r="CF424" s="76"/>
      <c r="CG424" s="76"/>
      <c r="CH424" s="76"/>
      <c r="CI424" s="76"/>
      <c r="CJ424" s="76"/>
      <c r="CK424" s="76"/>
      <c r="CL424" s="60"/>
      <c r="CM424" s="60"/>
      <c r="CN424" s="60"/>
      <c r="CO424" s="60"/>
      <c r="CP424" s="60"/>
      <c r="CQ424" s="60"/>
      <c r="CR424" s="60"/>
      <c r="CS424" s="60"/>
      <c r="CT424" s="60"/>
      <c r="CU424" s="60"/>
      <c r="CV424" s="60"/>
      <c r="CW424" s="60"/>
      <c r="CX424" s="60"/>
      <c r="CY424" s="60"/>
      <c r="CZ424" s="60"/>
      <c r="DA424" s="60"/>
      <c r="DB424" s="60"/>
      <c r="DC424" s="60"/>
      <c r="DD424" s="60"/>
      <c r="DE424" s="60"/>
      <c r="DF424" s="60"/>
      <c r="DG424" s="60"/>
      <c r="DH424" s="60"/>
      <c r="DI424" s="60"/>
      <c r="DJ424" s="60"/>
      <c r="DK424" s="60"/>
      <c r="DL424" s="60"/>
      <c r="DM424" s="60"/>
      <c r="DN424" s="60"/>
      <c r="DO424" s="60"/>
      <c r="DP424" s="60"/>
      <c r="GO424" s="78"/>
      <c r="GP424" s="78"/>
      <c r="GQ424" s="78"/>
      <c r="GR424" s="78"/>
      <c r="GS424" s="78"/>
      <c r="GT424" s="78"/>
      <c r="GU424" s="78"/>
      <c r="GV424" s="78"/>
    </row>
    <row r="425" spans="1:204" s="77" customFormat="1" x14ac:dyDescent="0.2">
      <c r="A425" s="74"/>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60"/>
      <c r="AD425" s="60"/>
      <c r="AE425" s="60"/>
      <c r="AF425" s="60"/>
      <c r="AG425" s="60"/>
      <c r="AH425" s="60"/>
      <c r="AI425" s="60"/>
      <c r="AJ425" s="60"/>
      <c r="AK425" s="60"/>
      <c r="AL425" s="60"/>
      <c r="AM425" s="60"/>
      <c r="AN425" s="60"/>
      <c r="AO425" s="60"/>
      <c r="AP425" s="60"/>
      <c r="AQ425" s="60"/>
      <c r="AR425" s="60"/>
      <c r="AS425" s="60"/>
      <c r="AT425" s="60"/>
      <c r="AU425" s="60"/>
      <c r="AV425" s="60"/>
      <c r="AW425" s="60"/>
      <c r="AX425" s="60"/>
      <c r="AY425" s="60"/>
      <c r="AZ425" s="60"/>
      <c r="BA425" s="60"/>
      <c r="BB425" s="60"/>
      <c r="BC425" s="60"/>
      <c r="BD425" s="60"/>
      <c r="BE425" s="60"/>
      <c r="BF425" s="60"/>
      <c r="BG425" s="60"/>
      <c r="BH425" s="60"/>
      <c r="BI425" s="60"/>
      <c r="BJ425" s="60"/>
      <c r="BK425" s="60"/>
      <c r="BL425" s="60"/>
      <c r="BM425" s="60"/>
      <c r="BN425" s="60"/>
      <c r="BO425" s="60"/>
      <c r="BP425" s="60"/>
      <c r="BQ425" s="60"/>
      <c r="BR425" s="60"/>
      <c r="BS425" s="60"/>
      <c r="BT425" s="60"/>
      <c r="BU425" s="76"/>
      <c r="BV425" s="76"/>
      <c r="BW425" s="76"/>
      <c r="BX425" s="76"/>
      <c r="BY425" s="76"/>
      <c r="BZ425" s="76"/>
      <c r="CA425" s="76"/>
      <c r="CB425" s="76"/>
      <c r="CC425" s="76"/>
      <c r="CD425" s="76"/>
      <c r="CE425" s="76"/>
      <c r="CF425" s="76"/>
      <c r="CG425" s="76"/>
      <c r="CH425" s="76"/>
      <c r="CI425" s="76"/>
      <c r="CJ425" s="76"/>
      <c r="CK425" s="76"/>
      <c r="CL425" s="60"/>
      <c r="CM425" s="60"/>
      <c r="CN425" s="60"/>
      <c r="CO425" s="60"/>
      <c r="CP425" s="60"/>
      <c r="CQ425" s="60"/>
      <c r="CR425" s="60"/>
      <c r="CS425" s="60"/>
      <c r="CT425" s="60"/>
      <c r="CU425" s="60"/>
      <c r="CV425" s="60"/>
      <c r="CW425" s="60"/>
      <c r="CX425" s="60"/>
      <c r="CY425" s="60"/>
      <c r="CZ425" s="60"/>
      <c r="DA425" s="60"/>
      <c r="DB425" s="60"/>
      <c r="DC425" s="60"/>
      <c r="DD425" s="60"/>
      <c r="DE425" s="60"/>
      <c r="DF425" s="60"/>
      <c r="DG425" s="60"/>
      <c r="DH425" s="60"/>
      <c r="DI425" s="60"/>
      <c r="DJ425" s="60"/>
      <c r="DK425" s="60"/>
      <c r="DL425" s="60"/>
      <c r="DM425" s="60"/>
      <c r="DN425" s="60"/>
      <c r="DO425" s="60"/>
      <c r="DP425" s="60"/>
      <c r="GO425" s="78"/>
      <c r="GP425" s="78"/>
      <c r="GQ425" s="78"/>
      <c r="GR425" s="78"/>
      <c r="GS425" s="78"/>
      <c r="GT425" s="78"/>
      <c r="GU425" s="78"/>
      <c r="GV425" s="78"/>
    </row>
    <row r="426" spans="1:204" s="77" customFormat="1" x14ac:dyDescent="0.2">
      <c r="A426" s="74"/>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60"/>
      <c r="AD426" s="60"/>
      <c r="AE426" s="60"/>
      <c r="AF426" s="60"/>
      <c r="AG426" s="60"/>
      <c r="AH426" s="60"/>
      <c r="AI426" s="60"/>
      <c r="AJ426" s="60"/>
      <c r="AK426" s="60"/>
      <c r="AL426" s="60"/>
      <c r="AM426" s="60"/>
      <c r="AN426" s="60"/>
      <c r="AO426" s="60"/>
      <c r="AP426" s="60"/>
      <c r="AQ426" s="60"/>
      <c r="AR426" s="60"/>
      <c r="AS426" s="60"/>
      <c r="AT426" s="60"/>
      <c r="AU426" s="60"/>
      <c r="AV426" s="60"/>
      <c r="AW426" s="60"/>
      <c r="AX426" s="60"/>
      <c r="AY426" s="60"/>
      <c r="AZ426" s="60"/>
      <c r="BA426" s="60"/>
      <c r="BB426" s="60"/>
      <c r="BC426" s="60"/>
      <c r="BD426" s="60"/>
      <c r="BE426" s="60"/>
      <c r="BF426" s="60"/>
      <c r="BG426" s="60"/>
      <c r="BH426" s="60"/>
      <c r="BI426" s="60"/>
      <c r="BJ426" s="60"/>
      <c r="BK426" s="60"/>
      <c r="BL426" s="60"/>
      <c r="BM426" s="60"/>
      <c r="BN426" s="60"/>
      <c r="BO426" s="60"/>
      <c r="BP426" s="60"/>
      <c r="BQ426" s="60"/>
      <c r="BR426" s="60"/>
      <c r="BS426" s="60"/>
      <c r="BT426" s="60"/>
      <c r="BU426" s="76"/>
      <c r="BV426" s="76"/>
      <c r="BW426" s="76"/>
      <c r="BX426" s="76"/>
      <c r="BY426" s="76"/>
      <c r="BZ426" s="76"/>
      <c r="CA426" s="76"/>
      <c r="CB426" s="76"/>
      <c r="CC426" s="76"/>
      <c r="CD426" s="76"/>
      <c r="CE426" s="76"/>
      <c r="CF426" s="76"/>
      <c r="CG426" s="76"/>
      <c r="CH426" s="76"/>
      <c r="CI426" s="76"/>
      <c r="CJ426" s="76"/>
      <c r="CK426" s="76"/>
      <c r="CL426" s="60"/>
      <c r="CM426" s="60"/>
      <c r="CN426" s="60"/>
      <c r="CO426" s="60"/>
      <c r="CP426" s="60"/>
      <c r="CQ426" s="60"/>
      <c r="CR426" s="60"/>
      <c r="CS426" s="60"/>
      <c r="CT426" s="60"/>
      <c r="CU426" s="60"/>
      <c r="CV426" s="60"/>
      <c r="CW426" s="60"/>
      <c r="CX426" s="60"/>
      <c r="CY426" s="60"/>
      <c r="CZ426" s="60"/>
      <c r="DA426" s="60"/>
      <c r="DB426" s="60"/>
      <c r="DC426" s="60"/>
      <c r="DD426" s="60"/>
      <c r="DE426" s="60"/>
      <c r="DF426" s="60"/>
      <c r="DG426" s="60"/>
      <c r="DH426" s="60"/>
      <c r="DI426" s="60"/>
      <c r="DJ426" s="60"/>
      <c r="DK426" s="60"/>
      <c r="DL426" s="60"/>
      <c r="DM426" s="60"/>
      <c r="DN426" s="60"/>
      <c r="DO426" s="60"/>
      <c r="DP426" s="60"/>
      <c r="GO426" s="78"/>
      <c r="GP426" s="78"/>
      <c r="GQ426" s="78"/>
      <c r="GR426" s="78"/>
      <c r="GS426" s="78"/>
      <c r="GT426" s="78"/>
      <c r="GU426" s="78"/>
      <c r="GV426" s="78"/>
    </row>
    <row r="427" spans="1:204" s="77" customFormat="1" x14ac:dyDescent="0.2">
      <c r="A427" s="74"/>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60"/>
      <c r="AD427" s="60"/>
      <c r="AE427" s="60"/>
      <c r="AF427" s="60"/>
      <c r="AG427" s="60"/>
      <c r="AH427" s="60"/>
      <c r="AI427" s="60"/>
      <c r="AJ427" s="60"/>
      <c r="AK427" s="60"/>
      <c r="AL427" s="60"/>
      <c r="AM427" s="60"/>
      <c r="AN427" s="60"/>
      <c r="AO427" s="60"/>
      <c r="AP427" s="60"/>
      <c r="AQ427" s="60"/>
      <c r="AR427" s="60"/>
      <c r="AS427" s="60"/>
      <c r="AT427" s="60"/>
      <c r="AU427" s="60"/>
      <c r="AV427" s="60"/>
      <c r="AW427" s="60"/>
      <c r="AX427" s="60"/>
      <c r="AY427" s="60"/>
      <c r="AZ427" s="60"/>
      <c r="BA427" s="60"/>
      <c r="BB427" s="60"/>
      <c r="BC427" s="60"/>
      <c r="BD427" s="60"/>
      <c r="BE427" s="60"/>
      <c r="BF427" s="60"/>
      <c r="BG427" s="60"/>
      <c r="BH427" s="60"/>
      <c r="BI427" s="60"/>
      <c r="BJ427" s="60"/>
      <c r="BK427" s="60"/>
      <c r="BL427" s="60"/>
      <c r="BM427" s="60"/>
      <c r="BN427" s="60"/>
      <c r="BO427" s="60"/>
      <c r="BP427" s="60"/>
      <c r="BQ427" s="60"/>
      <c r="BR427" s="60"/>
      <c r="BS427" s="60"/>
      <c r="BT427" s="60"/>
      <c r="BU427" s="76"/>
      <c r="BV427" s="76"/>
      <c r="BW427" s="76"/>
      <c r="BX427" s="76"/>
      <c r="BY427" s="76"/>
      <c r="BZ427" s="76"/>
      <c r="CA427" s="76"/>
      <c r="CB427" s="76"/>
      <c r="CC427" s="76"/>
      <c r="CD427" s="76"/>
      <c r="CE427" s="76"/>
      <c r="CF427" s="76"/>
      <c r="CG427" s="76"/>
      <c r="CH427" s="76"/>
      <c r="CI427" s="76"/>
      <c r="CJ427" s="76"/>
      <c r="CK427" s="76"/>
      <c r="CL427" s="60"/>
      <c r="CM427" s="60"/>
      <c r="CN427" s="60"/>
      <c r="CO427" s="60"/>
      <c r="CP427" s="60"/>
      <c r="CQ427" s="60"/>
      <c r="CR427" s="60"/>
      <c r="CS427" s="60"/>
      <c r="CT427" s="60"/>
      <c r="CU427" s="60"/>
      <c r="CV427" s="60"/>
      <c r="CW427" s="60"/>
      <c r="CX427" s="60"/>
      <c r="CY427" s="60"/>
      <c r="CZ427" s="60"/>
      <c r="DA427" s="60"/>
      <c r="DB427" s="60"/>
      <c r="DC427" s="60"/>
      <c r="DD427" s="60"/>
      <c r="DE427" s="60"/>
      <c r="DF427" s="60"/>
      <c r="DG427" s="60"/>
      <c r="DH427" s="60"/>
      <c r="DI427" s="60"/>
      <c r="DJ427" s="60"/>
      <c r="DK427" s="60"/>
      <c r="DL427" s="60"/>
      <c r="DM427" s="60"/>
      <c r="DN427" s="60"/>
      <c r="DO427" s="60"/>
      <c r="DP427" s="60"/>
      <c r="GO427" s="78"/>
      <c r="GP427" s="78"/>
      <c r="GQ427" s="78"/>
      <c r="GR427" s="78"/>
      <c r="GS427" s="78"/>
      <c r="GT427" s="78"/>
      <c r="GU427" s="78"/>
      <c r="GV427" s="78"/>
    </row>
    <row r="428" spans="1:204" s="77" customFormat="1" x14ac:dyDescent="0.2">
      <c r="A428" s="74"/>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60"/>
      <c r="AD428" s="60"/>
      <c r="AE428" s="60"/>
      <c r="AF428" s="60"/>
      <c r="AG428" s="60"/>
      <c r="AH428" s="60"/>
      <c r="AI428" s="60"/>
      <c r="AJ428" s="60"/>
      <c r="AK428" s="60"/>
      <c r="AL428" s="60"/>
      <c r="AM428" s="60"/>
      <c r="AN428" s="60"/>
      <c r="AO428" s="60"/>
      <c r="AP428" s="60"/>
      <c r="AQ428" s="60"/>
      <c r="AR428" s="60"/>
      <c r="AS428" s="60"/>
      <c r="AT428" s="60"/>
      <c r="AU428" s="60"/>
      <c r="AV428" s="60"/>
      <c r="AW428" s="60"/>
      <c r="AX428" s="60"/>
      <c r="AY428" s="60"/>
      <c r="AZ428" s="60"/>
      <c r="BA428" s="60"/>
      <c r="BB428" s="60"/>
      <c r="BC428" s="60"/>
      <c r="BD428" s="60"/>
      <c r="BE428" s="60"/>
      <c r="BF428" s="60"/>
      <c r="BG428" s="60"/>
      <c r="BH428" s="60"/>
      <c r="BI428" s="60"/>
      <c r="BJ428" s="60"/>
      <c r="BK428" s="60"/>
      <c r="BL428" s="60"/>
      <c r="BM428" s="60"/>
      <c r="BN428" s="60"/>
      <c r="BO428" s="60"/>
      <c r="BP428" s="60"/>
      <c r="BQ428" s="60"/>
      <c r="BR428" s="60"/>
      <c r="BS428" s="60"/>
      <c r="BT428" s="60"/>
      <c r="BU428" s="76"/>
      <c r="BV428" s="76"/>
      <c r="BW428" s="76"/>
      <c r="BX428" s="76"/>
      <c r="BY428" s="76"/>
      <c r="BZ428" s="76"/>
      <c r="CA428" s="76"/>
      <c r="CB428" s="76"/>
      <c r="CC428" s="76"/>
      <c r="CD428" s="76"/>
      <c r="CE428" s="76"/>
      <c r="CF428" s="76"/>
      <c r="CG428" s="76"/>
      <c r="CH428" s="76"/>
      <c r="CI428" s="76"/>
      <c r="CJ428" s="76"/>
      <c r="CK428" s="76"/>
      <c r="CL428" s="60"/>
      <c r="CM428" s="60"/>
      <c r="CN428" s="60"/>
      <c r="CO428" s="60"/>
      <c r="CP428" s="60"/>
      <c r="CQ428" s="60"/>
      <c r="CR428" s="60"/>
      <c r="CS428" s="60"/>
      <c r="CT428" s="60"/>
      <c r="CU428" s="60"/>
      <c r="CV428" s="60"/>
      <c r="CW428" s="60"/>
      <c r="CX428" s="60"/>
      <c r="CY428" s="60"/>
      <c r="CZ428" s="60"/>
      <c r="DA428" s="60"/>
      <c r="DB428" s="60"/>
      <c r="DC428" s="60"/>
      <c r="DD428" s="60"/>
      <c r="DE428" s="60"/>
      <c r="DF428" s="60"/>
      <c r="DG428" s="60"/>
      <c r="DH428" s="60"/>
      <c r="DI428" s="60"/>
      <c r="DJ428" s="60"/>
      <c r="DK428" s="60"/>
      <c r="DL428" s="60"/>
      <c r="DM428" s="60"/>
      <c r="DN428" s="60"/>
      <c r="DO428" s="60"/>
      <c r="DP428" s="60"/>
      <c r="GO428" s="78"/>
      <c r="GP428" s="78"/>
      <c r="GQ428" s="78"/>
      <c r="GR428" s="78"/>
      <c r="GS428" s="78"/>
      <c r="GT428" s="78"/>
      <c r="GU428" s="78"/>
      <c r="GV428" s="78"/>
    </row>
    <row r="429" spans="1:204" s="77" customFormat="1" x14ac:dyDescent="0.2">
      <c r="A429" s="74"/>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60"/>
      <c r="AD429" s="60"/>
      <c r="AE429" s="60"/>
      <c r="AF429" s="60"/>
      <c r="AG429" s="60"/>
      <c r="AH429" s="60"/>
      <c r="AI429" s="60"/>
      <c r="AJ429" s="60"/>
      <c r="AK429" s="60"/>
      <c r="AL429" s="60"/>
      <c r="AM429" s="60"/>
      <c r="AN429" s="60"/>
      <c r="AO429" s="60"/>
      <c r="AP429" s="60"/>
      <c r="AQ429" s="60"/>
      <c r="AR429" s="60"/>
      <c r="AS429" s="60"/>
      <c r="AT429" s="60"/>
      <c r="AU429" s="60"/>
      <c r="AV429" s="60"/>
      <c r="AW429" s="60"/>
      <c r="AX429" s="60"/>
      <c r="AY429" s="60"/>
      <c r="AZ429" s="60"/>
      <c r="BA429" s="60"/>
      <c r="BB429" s="60"/>
      <c r="BC429" s="60"/>
      <c r="BD429" s="60"/>
      <c r="BE429" s="60"/>
      <c r="BF429" s="60"/>
      <c r="BG429" s="60"/>
      <c r="BH429" s="60"/>
      <c r="BI429" s="60"/>
      <c r="BJ429" s="60"/>
      <c r="BK429" s="60"/>
      <c r="BL429" s="60"/>
      <c r="BM429" s="60"/>
      <c r="BN429" s="60"/>
      <c r="BO429" s="60"/>
      <c r="BP429" s="60"/>
      <c r="BQ429" s="60"/>
      <c r="BR429" s="60"/>
      <c r="BS429" s="60"/>
      <c r="BT429" s="60"/>
      <c r="BU429" s="76"/>
      <c r="BV429" s="76"/>
      <c r="BW429" s="76"/>
      <c r="BX429" s="76"/>
      <c r="BY429" s="76"/>
      <c r="BZ429" s="76"/>
      <c r="CA429" s="76"/>
      <c r="CB429" s="76"/>
      <c r="CC429" s="76"/>
      <c r="CD429" s="76"/>
      <c r="CE429" s="76"/>
      <c r="CF429" s="76"/>
      <c r="CG429" s="76"/>
      <c r="CH429" s="76"/>
      <c r="CI429" s="76"/>
      <c r="CJ429" s="76"/>
      <c r="CK429" s="76"/>
      <c r="CL429" s="60"/>
      <c r="CM429" s="60"/>
      <c r="CN429" s="60"/>
      <c r="CO429" s="60"/>
      <c r="CP429" s="60"/>
      <c r="CQ429" s="60"/>
      <c r="CR429" s="60"/>
      <c r="CS429" s="60"/>
      <c r="CT429" s="60"/>
      <c r="CU429" s="60"/>
      <c r="CV429" s="60"/>
      <c r="CW429" s="60"/>
      <c r="CX429" s="60"/>
      <c r="CY429" s="60"/>
      <c r="CZ429" s="60"/>
      <c r="DA429" s="60"/>
      <c r="DB429" s="60"/>
      <c r="DC429" s="60"/>
      <c r="DD429" s="60"/>
      <c r="DE429" s="60"/>
      <c r="DF429" s="60"/>
      <c r="DG429" s="60"/>
      <c r="DH429" s="60"/>
      <c r="DI429" s="60"/>
      <c r="DJ429" s="60"/>
      <c r="DK429" s="60"/>
      <c r="DL429" s="60"/>
      <c r="DM429" s="60"/>
      <c r="DN429" s="60"/>
      <c r="DO429" s="60"/>
      <c r="DP429" s="60"/>
      <c r="GO429" s="78"/>
      <c r="GP429" s="78"/>
      <c r="GQ429" s="78"/>
      <c r="GR429" s="78"/>
      <c r="GS429" s="78"/>
      <c r="GT429" s="78"/>
      <c r="GU429" s="78"/>
      <c r="GV429" s="78"/>
    </row>
    <row r="430" spans="1:204" s="77" customFormat="1" x14ac:dyDescent="0.2">
      <c r="A430" s="74"/>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60"/>
      <c r="AD430" s="60"/>
      <c r="AE430" s="60"/>
      <c r="AF430" s="60"/>
      <c r="AG430" s="60"/>
      <c r="AH430" s="60"/>
      <c r="AI430" s="60"/>
      <c r="AJ430" s="60"/>
      <c r="AK430" s="60"/>
      <c r="AL430" s="60"/>
      <c r="AM430" s="60"/>
      <c r="AN430" s="60"/>
      <c r="AO430" s="60"/>
      <c r="AP430" s="60"/>
      <c r="AQ430" s="60"/>
      <c r="AR430" s="60"/>
      <c r="AS430" s="60"/>
      <c r="AT430" s="60"/>
      <c r="AU430" s="60"/>
      <c r="AV430" s="60"/>
      <c r="AW430" s="60"/>
      <c r="AX430" s="60"/>
      <c r="AY430" s="60"/>
      <c r="AZ430" s="60"/>
      <c r="BA430" s="60"/>
      <c r="BB430" s="60"/>
      <c r="BC430" s="60"/>
      <c r="BD430" s="60"/>
      <c r="BE430" s="60"/>
      <c r="BF430" s="60"/>
      <c r="BG430" s="60"/>
      <c r="BH430" s="60"/>
      <c r="BI430" s="60"/>
      <c r="BJ430" s="60"/>
      <c r="BK430" s="60"/>
      <c r="BL430" s="60"/>
      <c r="BM430" s="60"/>
      <c r="BN430" s="60"/>
      <c r="BO430" s="60"/>
      <c r="BP430" s="60"/>
      <c r="BQ430" s="60"/>
      <c r="BR430" s="60"/>
      <c r="BS430" s="60"/>
      <c r="BT430" s="60"/>
      <c r="BU430" s="76"/>
      <c r="BV430" s="76"/>
      <c r="BW430" s="76"/>
      <c r="BX430" s="76"/>
      <c r="BY430" s="76"/>
      <c r="BZ430" s="76"/>
      <c r="CA430" s="76"/>
      <c r="CB430" s="76"/>
      <c r="CC430" s="76"/>
      <c r="CD430" s="76"/>
      <c r="CE430" s="76"/>
      <c r="CF430" s="76"/>
      <c r="CG430" s="76"/>
      <c r="CH430" s="76"/>
      <c r="CI430" s="76"/>
      <c r="CJ430" s="76"/>
      <c r="CK430" s="76"/>
      <c r="CL430" s="60"/>
      <c r="CM430" s="60"/>
      <c r="CN430" s="60"/>
      <c r="CO430" s="60"/>
      <c r="CP430" s="60"/>
      <c r="CQ430" s="60"/>
      <c r="CR430" s="60"/>
      <c r="CS430" s="60"/>
      <c r="CT430" s="60"/>
      <c r="CU430" s="60"/>
      <c r="CV430" s="60"/>
      <c r="CW430" s="60"/>
      <c r="CX430" s="60"/>
      <c r="CY430" s="60"/>
      <c r="CZ430" s="60"/>
      <c r="DA430" s="60"/>
      <c r="DB430" s="60"/>
      <c r="DC430" s="60"/>
      <c r="DD430" s="60"/>
      <c r="DE430" s="60"/>
      <c r="DF430" s="60"/>
      <c r="DG430" s="60"/>
      <c r="DH430" s="60"/>
      <c r="DI430" s="60"/>
      <c r="DJ430" s="60"/>
      <c r="DK430" s="60"/>
      <c r="DL430" s="60"/>
      <c r="DM430" s="60"/>
      <c r="DN430" s="60"/>
      <c r="DO430" s="60"/>
      <c r="DP430" s="60"/>
      <c r="GO430" s="78"/>
      <c r="GP430" s="78"/>
      <c r="GQ430" s="78"/>
      <c r="GR430" s="78"/>
      <c r="GS430" s="78"/>
      <c r="GT430" s="78"/>
      <c r="GU430" s="78"/>
      <c r="GV430" s="78"/>
    </row>
    <row r="431" spans="1:204" s="77" customFormat="1" x14ac:dyDescent="0.2">
      <c r="A431" s="74"/>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60"/>
      <c r="AD431" s="60"/>
      <c r="AE431" s="60"/>
      <c r="AF431" s="60"/>
      <c r="AG431" s="60"/>
      <c r="AH431" s="60"/>
      <c r="AI431" s="60"/>
      <c r="AJ431" s="60"/>
      <c r="AK431" s="60"/>
      <c r="AL431" s="60"/>
      <c r="AM431" s="60"/>
      <c r="AN431" s="60"/>
      <c r="AO431" s="60"/>
      <c r="AP431" s="60"/>
      <c r="AQ431" s="60"/>
      <c r="AR431" s="60"/>
      <c r="AS431" s="60"/>
      <c r="AT431" s="60"/>
      <c r="AU431" s="60"/>
      <c r="AV431" s="60"/>
      <c r="AW431" s="60"/>
      <c r="AX431" s="60"/>
      <c r="AY431" s="60"/>
      <c r="AZ431" s="60"/>
      <c r="BA431" s="60"/>
      <c r="BB431" s="60"/>
      <c r="BC431" s="60"/>
      <c r="BD431" s="60"/>
      <c r="BE431" s="60"/>
      <c r="BF431" s="60"/>
      <c r="BG431" s="60"/>
      <c r="BH431" s="60"/>
      <c r="BI431" s="60"/>
      <c r="BJ431" s="60"/>
      <c r="BK431" s="60"/>
      <c r="BL431" s="60"/>
      <c r="BM431" s="60"/>
      <c r="BN431" s="60"/>
      <c r="BO431" s="60"/>
      <c r="BP431" s="60"/>
      <c r="BQ431" s="60"/>
      <c r="BR431" s="60"/>
      <c r="BS431" s="60"/>
      <c r="BT431" s="60"/>
      <c r="BU431" s="76"/>
      <c r="BV431" s="76"/>
      <c r="BW431" s="76"/>
      <c r="BX431" s="76"/>
      <c r="BY431" s="76"/>
      <c r="BZ431" s="76"/>
      <c r="CA431" s="76"/>
      <c r="CB431" s="76"/>
      <c r="CC431" s="76"/>
      <c r="CD431" s="76"/>
      <c r="CE431" s="76"/>
      <c r="CF431" s="76"/>
      <c r="CG431" s="76"/>
      <c r="CH431" s="76"/>
      <c r="CI431" s="76"/>
      <c r="CJ431" s="76"/>
      <c r="CK431" s="76"/>
      <c r="CL431" s="60"/>
      <c r="CM431" s="60"/>
      <c r="CN431" s="60"/>
      <c r="CO431" s="60"/>
      <c r="CP431" s="60"/>
      <c r="CQ431" s="60"/>
      <c r="CR431" s="60"/>
      <c r="CS431" s="60"/>
      <c r="CT431" s="60"/>
      <c r="CU431" s="60"/>
      <c r="CV431" s="60"/>
      <c r="CW431" s="60"/>
      <c r="CX431" s="60"/>
      <c r="CY431" s="60"/>
      <c r="CZ431" s="60"/>
      <c r="DA431" s="60"/>
      <c r="DB431" s="60"/>
      <c r="DC431" s="60"/>
      <c r="DD431" s="60"/>
      <c r="DE431" s="60"/>
      <c r="DF431" s="60"/>
      <c r="DG431" s="60"/>
      <c r="DH431" s="60"/>
      <c r="DI431" s="60"/>
      <c r="DJ431" s="60"/>
      <c r="DK431" s="60"/>
      <c r="DL431" s="60"/>
      <c r="DM431" s="60"/>
      <c r="DN431" s="60"/>
      <c r="DO431" s="60"/>
      <c r="DP431" s="60"/>
      <c r="GO431" s="78"/>
      <c r="GP431" s="78"/>
      <c r="GQ431" s="78"/>
      <c r="GR431" s="78"/>
      <c r="GS431" s="78"/>
      <c r="GT431" s="78"/>
      <c r="GU431" s="78"/>
      <c r="GV431" s="78"/>
    </row>
    <row r="432" spans="1:204" s="77" customFormat="1" x14ac:dyDescent="0.2">
      <c r="A432" s="74"/>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60"/>
      <c r="AD432" s="60"/>
      <c r="AE432" s="60"/>
      <c r="AF432" s="60"/>
      <c r="AG432" s="60"/>
      <c r="AH432" s="60"/>
      <c r="AI432" s="60"/>
      <c r="AJ432" s="60"/>
      <c r="AK432" s="60"/>
      <c r="AL432" s="60"/>
      <c r="AM432" s="60"/>
      <c r="AN432" s="60"/>
      <c r="AO432" s="60"/>
      <c r="AP432" s="60"/>
      <c r="AQ432" s="60"/>
      <c r="AR432" s="60"/>
      <c r="AS432" s="60"/>
      <c r="AT432" s="60"/>
      <c r="AU432" s="60"/>
      <c r="AV432" s="60"/>
      <c r="AW432" s="60"/>
      <c r="AX432" s="60"/>
      <c r="AY432" s="60"/>
      <c r="AZ432" s="60"/>
      <c r="BA432" s="60"/>
      <c r="BB432" s="60"/>
      <c r="BC432" s="60"/>
      <c r="BD432" s="60"/>
      <c r="BE432" s="60"/>
      <c r="BF432" s="60"/>
      <c r="BG432" s="60"/>
      <c r="BH432" s="60"/>
      <c r="BI432" s="60"/>
      <c r="BJ432" s="60"/>
      <c r="BK432" s="60"/>
      <c r="BL432" s="60"/>
      <c r="BM432" s="60"/>
      <c r="BN432" s="60"/>
      <c r="BO432" s="60"/>
      <c r="BP432" s="60"/>
      <c r="BQ432" s="60"/>
      <c r="BR432" s="60"/>
      <c r="BS432" s="60"/>
      <c r="BT432" s="60"/>
      <c r="BU432" s="76"/>
      <c r="BV432" s="76"/>
      <c r="BW432" s="76"/>
      <c r="BX432" s="76"/>
      <c r="BY432" s="76"/>
      <c r="BZ432" s="76"/>
      <c r="CA432" s="76"/>
      <c r="CB432" s="76"/>
      <c r="CC432" s="76"/>
      <c r="CD432" s="76"/>
      <c r="CE432" s="76"/>
      <c r="CF432" s="76"/>
      <c r="CG432" s="76"/>
      <c r="CH432" s="76"/>
      <c r="CI432" s="76"/>
      <c r="CJ432" s="76"/>
      <c r="CK432" s="76"/>
      <c r="CL432" s="60"/>
      <c r="CM432" s="60"/>
      <c r="CN432" s="60"/>
      <c r="CO432" s="60"/>
      <c r="CP432" s="60"/>
      <c r="CQ432" s="60"/>
      <c r="CR432" s="60"/>
      <c r="CS432" s="60"/>
      <c r="CT432" s="60"/>
      <c r="CU432" s="60"/>
      <c r="CV432" s="60"/>
      <c r="CW432" s="60"/>
      <c r="CX432" s="60"/>
      <c r="CY432" s="60"/>
      <c r="CZ432" s="60"/>
      <c r="DA432" s="60"/>
      <c r="DB432" s="60"/>
      <c r="DC432" s="60"/>
      <c r="DD432" s="60"/>
      <c r="DE432" s="60"/>
      <c r="DF432" s="60"/>
      <c r="DG432" s="60"/>
      <c r="DH432" s="60"/>
      <c r="DI432" s="60"/>
      <c r="DJ432" s="60"/>
      <c r="DK432" s="60"/>
      <c r="DL432" s="60"/>
      <c r="DM432" s="60"/>
      <c r="DN432" s="60"/>
      <c r="DO432" s="60"/>
      <c r="DP432" s="60"/>
      <c r="GO432" s="78"/>
      <c r="GP432" s="78"/>
      <c r="GQ432" s="78"/>
      <c r="GR432" s="78"/>
      <c r="GS432" s="78"/>
      <c r="GT432" s="78"/>
      <c r="GU432" s="78"/>
      <c r="GV432" s="78"/>
    </row>
    <row r="433" spans="1:204" s="77" customFormat="1" x14ac:dyDescent="0.2">
      <c r="A433" s="74"/>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60"/>
      <c r="AD433" s="60"/>
      <c r="AE433" s="60"/>
      <c r="AF433" s="60"/>
      <c r="AG433" s="60"/>
      <c r="AH433" s="60"/>
      <c r="AI433" s="60"/>
      <c r="AJ433" s="60"/>
      <c r="AK433" s="60"/>
      <c r="AL433" s="60"/>
      <c r="AM433" s="60"/>
      <c r="AN433" s="60"/>
      <c r="AO433" s="60"/>
      <c r="AP433" s="60"/>
      <c r="AQ433" s="60"/>
      <c r="AR433" s="60"/>
      <c r="AS433" s="60"/>
      <c r="AT433" s="60"/>
      <c r="AU433" s="60"/>
      <c r="AV433" s="60"/>
      <c r="AW433" s="60"/>
      <c r="AX433" s="60"/>
      <c r="AY433" s="60"/>
      <c r="AZ433" s="60"/>
      <c r="BA433" s="60"/>
      <c r="BB433" s="60"/>
      <c r="BC433" s="60"/>
      <c r="BD433" s="60"/>
      <c r="BE433" s="60"/>
      <c r="BF433" s="60"/>
      <c r="BG433" s="60"/>
      <c r="BH433" s="60"/>
      <c r="BI433" s="60"/>
      <c r="BJ433" s="60"/>
      <c r="BK433" s="60"/>
      <c r="BL433" s="60"/>
      <c r="BM433" s="60"/>
      <c r="BN433" s="60"/>
      <c r="BO433" s="60"/>
      <c r="BP433" s="60"/>
      <c r="BQ433" s="60"/>
      <c r="BR433" s="60"/>
      <c r="BS433" s="60"/>
      <c r="BT433" s="60"/>
      <c r="BU433" s="76"/>
      <c r="BV433" s="76"/>
      <c r="BW433" s="76"/>
      <c r="BX433" s="76"/>
      <c r="BY433" s="76"/>
      <c r="BZ433" s="76"/>
      <c r="CA433" s="76"/>
      <c r="CB433" s="76"/>
      <c r="CC433" s="76"/>
      <c r="CD433" s="76"/>
      <c r="CE433" s="76"/>
      <c r="CF433" s="76"/>
      <c r="CG433" s="76"/>
      <c r="CH433" s="76"/>
      <c r="CI433" s="76"/>
      <c r="CJ433" s="76"/>
      <c r="CK433" s="76"/>
      <c r="CL433" s="60"/>
      <c r="CM433" s="60"/>
      <c r="CN433" s="60"/>
      <c r="CO433" s="60"/>
      <c r="CP433" s="60"/>
      <c r="CQ433" s="60"/>
      <c r="CR433" s="60"/>
      <c r="CS433" s="60"/>
      <c r="CT433" s="60"/>
      <c r="CU433" s="60"/>
      <c r="CV433" s="60"/>
      <c r="CW433" s="60"/>
      <c r="CX433" s="60"/>
      <c r="CY433" s="60"/>
      <c r="CZ433" s="60"/>
      <c r="DA433" s="60"/>
      <c r="DB433" s="60"/>
      <c r="DC433" s="60"/>
      <c r="DD433" s="60"/>
      <c r="DE433" s="60"/>
      <c r="DF433" s="60"/>
      <c r="DG433" s="60"/>
      <c r="DH433" s="60"/>
      <c r="DI433" s="60"/>
      <c r="DJ433" s="60"/>
      <c r="DK433" s="60"/>
      <c r="DL433" s="60"/>
      <c r="DM433" s="60"/>
      <c r="DN433" s="60"/>
      <c r="DO433" s="60"/>
      <c r="DP433" s="60"/>
      <c r="GO433" s="78"/>
      <c r="GP433" s="78"/>
      <c r="GQ433" s="78"/>
      <c r="GR433" s="78"/>
      <c r="GS433" s="78"/>
      <c r="GT433" s="78"/>
      <c r="GU433" s="78"/>
      <c r="GV433" s="78"/>
    </row>
    <row r="434" spans="1:204" s="77" customFormat="1" x14ac:dyDescent="0.2">
      <c r="A434" s="74"/>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60"/>
      <c r="AD434" s="60"/>
      <c r="AE434" s="60"/>
      <c r="AF434" s="60"/>
      <c r="AG434" s="60"/>
      <c r="AH434" s="60"/>
      <c r="AI434" s="60"/>
      <c r="AJ434" s="60"/>
      <c r="AK434" s="60"/>
      <c r="AL434" s="60"/>
      <c r="AM434" s="60"/>
      <c r="AN434" s="60"/>
      <c r="AO434" s="60"/>
      <c r="AP434" s="60"/>
      <c r="AQ434" s="60"/>
      <c r="AR434" s="60"/>
      <c r="AS434" s="60"/>
      <c r="AT434" s="60"/>
      <c r="AU434" s="60"/>
      <c r="AV434" s="60"/>
      <c r="AW434" s="60"/>
      <c r="AX434" s="60"/>
      <c r="AY434" s="60"/>
      <c r="AZ434" s="60"/>
      <c r="BA434" s="60"/>
      <c r="BB434" s="60"/>
      <c r="BC434" s="60"/>
      <c r="BD434" s="60"/>
      <c r="BE434" s="60"/>
      <c r="BF434" s="60"/>
      <c r="BG434" s="60"/>
      <c r="BH434" s="60"/>
      <c r="BI434" s="60"/>
      <c r="BJ434" s="60"/>
      <c r="BK434" s="60"/>
      <c r="BL434" s="60"/>
      <c r="BM434" s="60"/>
      <c r="BN434" s="60"/>
      <c r="BO434" s="60"/>
      <c r="BP434" s="60"/>
      <c r="BQ434" s="60"/>
      <c r="BR434" s="60"/>
      <c r="BS434" s="60"/>
      <c r="BT434" s="60"/>
      <c r="BU434" s="76"/>
      <c r="BV434" s="76"/>
      <c r="BW434" s="76"/>
      <c r="BX434" s="76"/>
      <c r="BY434" s="76"/>
      <c r="BZ434" s="76"/>
      <c r="CA434" s="76"/>
      <c r="CB434" s="76"/>
      <c r="CC434" s="76"/>
      <c r="CD434" s="76"/>
      <c r="CE434" s="76"/>
      <c r="CF434" s="76"/>
      <c r="CG434" s="76"/>
      <c r="CH434" s="76"/>
      <c r="CI434" s="76"/>
      <c r="CJ434" s="76"/>
      <c r="CK434" s="76"/>
      <c r="CL434" s="60"/>
      <c r="CM434" s="60"/>
      <c r="CN434" s="60"/>
      <c r="CO434" s="60"/>
      <c r="CP434" s="60"/>
      <c r="CQ434" s="60"/>
      <c r="CR434" s="60"/>
      <c r="CS434" s="60"/>
      <c r="CT434" s="60"/>
      <c r="CU434" s="60"/>
      <c r="CV434" s="60"/>
      <c r="CW434" s="60"/>
      <c r="CX434" s="60"/>
      <c r="CY434" s="60"/>
      <c r="CZ434" s="60"/>
      <c r="DA434" s="60"/>
      <c r="DB434" s="60"/>
      <c r="DC434" s="60"/>
      <c r="DD434" s="60"/>
      <c r="DE434" s="60"/>
      <c r="DF434" s="60"/>
      <c r="DG434" s="60"/>
      <c r="DH434" s="60"/>
      <c r="DI434" s="60"/>
      <c r="DJ434" s="60"/>
      <c r="DK434" s="60"/>
      <c r="DL434" s="60"/>
      <c r="DM434" s="60"/>
      <c r="DN434" s="60"/>
      <c r="DO434" s="60"/>
      <c r="DP434" s="60"/>
      <c r="GO434" s="78"/>
      <c r="GP434" s="78"/>
      <c r="GQ434" s="78"/>
      <c r="GR434" s="78"/>
      <c r="GS434" s="78"/>
      <c r="GT434" s="78"/>
      <c r="GU434" s="78"/>
      <c r="GV434" s="78"/>
    </row>
    <row r="435" spans="1:204" s="77" customFormat="1" x14ac:dyDescent="0.2">
      <c r="A435" s="74"/>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60"/>
      <c r="AD435" s="60"/>
      <c r="AE435" s="60"/>
      <c r="AF435" s="60"/>
      <c r="AG435" s="60"/>
      <c r="AH435" s="60"/>
      <c r="AI435" s="60"/>
      <c r="AJ435" s="60"/>
      <c r="AK435" s="60"/>
      <c r="AL435" s="60"/>
      <c r="AM435" s="60"/>
      <c r="AN435" s="60"/>
      <c r="AO435" s="60"/>
      <c r="AP435" s="60"/>
      <c r="AQ435" s="60"/>
      <c r="AR435" s="60"/>
      <c r="AS435" s="60"/>
      <c r="AT435" s="60"/>
      <c r="AU435" s="60"/>
      <c r="AV435" s="60"/>
      <c r="AW435" s="60"/>
      <c r="AX435" s="60"/>
      <c r="AY435" s="60"/>
      <c r="AZ435" s="60"/>
      <c r="BA435" s="60"/>
      <c r="BB435" s="60"/>
      <c r="BC435" s="60"/>
      <c r="BD435" s="60"/>
      <c r="BE435" s="60"/>
      <c r="BF435" s="60"/>
      <c r="BG435" s="60"/>
      <c r="BH435" s="60"/>
      <c r="BI435" s="60"/>
      <c r="BJ435" s="60"/>
      <c r="BK435" s="60"/>
      <c r="BL435" s="60"/>
      <c r="BM435" s="60"/>
      <c r="BN435" s="60"/>
      <c r="BO435" s="60"/>
      <c r="BP435" s="60"/>
      <c r="BQ435" s="60"/>
      <c r="BR435" s="60"/>
      <c r="BS435" s="60"/>
      <c r="BT435" s="60"/>
      <c r="BU435" s="76"/>
      <c r="BV435" s="76"/>
      <c r="BW435" s="76"/>
      <c r="BX435" s="76"/>
      <c r="BY435" s="76"/>
      <c r="BZ435" s="76"/>
      <c r="CA435" s="76"/>
      <c r="CB435" s="76"/>
      <c r="CC435" s="76"/>
      <c r="CD435" s="76"/>
      <c r="CE435" s="76"/>
      <c r="CF435" s="76"/>
      <c r="CG435" s="76"/>
      <c r="CH435" s="76"/>
      <c r="CI435" s="76"/>
      <c r="CJ435" s="76"/>
      <c r="CK435" s="76"/>
      <c r="CL435" s="60"/>
      <c r="CM435" s="60"/>
      <c r="CN435" s="60"/>
      <c r="CO435" s="60"/>
      <c r="CP435" s="60"/>
      <c r="CQ435" s="60"/>
      <c r="CR435" s="60"/>
      <c r="CS435" s="60"/>
      <c r="CT435" s="60"/>
      <c r="CU435" s="60"/>
      <c r="CV435" s="60"/>
      <c r="CW435" s="60"/>
      <c r="CX435" s="60"/>
      <c r="CY435" s="60"/>
      <c r="CZ435" s="60"/>
      <c r="DA435" s="60"/>
      <c r="DB435" s="60"/>
      <c r="DC435" s="60"/>
      <c r="DD435" s="60"/>
      <c r="DE435" s="60"/>
      <c r="DF435" s="60"/>
      <c r="DG435" s="60"/>
      <c r="DH435" s="60"/>
      <c r="DI435" s="60"/>
      <c r="DJ435" s="60"/>
      <c r="DK435" s="60"/>
      <c r="DL435" s="60"/>
      <c r="DM435" s="60"/>
      <c r="DN435" s="60"/>
      <c r="DO435" s="60"/>
      <c r="DP435" s="60"/>
      <c r="GO435" s="78"/>
      <c r="GP435" s="78"/>
      <c r="GQ435" s="78"/>
      <c r="GR435" s="78"/>
      <c r="GS435" s="78"/>
      <c r="GT435" s="78"/>
      <c r="GU435" s="78"/>
      <c r="GV435" s="78"/>
    </row>
    <row r="436" spans="1:204" s="77" customFormat="1" x14ac:dyDescent="0.2">
      <c r="A436" s="74"/>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60"/>
      <c r="AD436" s="60"/>
      <c r="AE436" s="60"/>
      <c r="AF436" s="60"/>
      <c r="AG436" s="60"/>
      <c r="AH436" s="60"/>
      <c r="AI436" s="60"/>
      <c r="AJ436" s="60"/>
      <c r="AK436" s="60"/>
      <c r="AL436" s="60"/>
      <c r="AM436" s="60"/>
      <c r="AN436" s="60"/>
      <c r="AO436" s="60"/>
      <c r="AP436" s="60"/>
      <c r="AQ436" s="60"/>
      <c r="AR436" s="60"/>
      <c r="AS436" s="60"/>
      <c r="AT436" s="60"/>
      <c r="AU436" s="60"/>
      <c r="AV436" s="60"/>
      <c r="AW436" s="60"/>
      <c r="AX436" s="60"/>
      <c r="AY436" s="60"/>
      <c r="AZ436" s="60"/>
      <c r="BA436" s="60"/>
      <c r="BB436" s="60"/>
      <c r="BC436" s="60"/>
      <c r="BD436" s="60"/>
      <c r="BE436" s="60"/>
      <c r="BF436" s="60"/>
      <c r="BG436" s="60"/>
      <c r="BH436" s="60"/>
      <c r="BI436" s="60"/>
      <c r="BJ436" s="60"/>
      <c r="BK436" s="60"/>
      <c r="BL436" s="60"/>
      <c r="BM436" s="60"/>
      <c r="BN436" s="60"/>
      <c r="BO436" s="60"/>
      <c r="BP436" s="60"/>
      <c r="BQ436" s="60"/>
      <c r="BR436" s="60"/>
      <c r="BS436" s="60"/>
      <c r="BT436" s="60"/>
      <c r="BU436" s="76"/>
      <c r="BV436" s="76"/>
      <c r="BW436" s="76"/>
      <c r="BX436" s="76"/>
      <c r="BY436" s="76"/>
      <c r="BZ436" s="76"/>
      <c r="CA436" s="76"/>
      <c r="CB436" s="76"/>
      <c r="CC436" s="76"/>
      <c r="CD436" s="76"/>
      <c r="CE436" s="76"/>
      <c r="CF436" s="76"/>
      <c r="CG436" s="76"/>
      <c r="CH436" s="76"/>
      <c r="CI436" s="76"/>
      <c r="CJ436" s="76"/>
      <c r="CK436" s="76"/>
      <c r="CL436" s="60"/>
      <c r="CM436" s="60"/>
      <c r="CN436" s="60"/>
      <c r="CO436" s="60"/>
      <c r="CP436" s="60"/>
      <c r="CQ436" s="60"/>
      <c r="CR436" s="60"/>
      <c r="CS436" s="60"/>
      <c r="CT436" s="60"/>
      <c r="CU436" s="60"/>
      <c r="CV436" s="60"/>
      <c r="CW436" s="60"/>
      <c r="CX436" s="60"/>
      <c r="CY436" s="60"/>
      <c r="CZ436" s="60"/>
      <c r="DA436" s="60"/>
      <c r="DB436" s="60"/>
      <c r="DC436" s="60"/>
      <c r="DD436" s="60"/>
      <c r="DE436" s="60"/>
      <c r="DF436" s="60"/>
      <c r="DG436" s="60"/>
      <c r="DH436" s="60"/>
      <c r="DI436" s="60"/>
      <c r="DJ436" s="60"/>
      <c r="DK436" s="60"/>
      <c r="DL436" s="60"/>
      <c r="DM436" s="60"/>
      <c r="DN436" s="60"/>
      <c r="DO436" s="60"/>
      <c r="DP436" s="60"/>
      <c r="GO436" s="78"/>
      <c r="GP436" s="78"/>
      <c r="GQ436" s="78"/>
      <c r="GR436" s="78"/>
      <c r="GS436" s="78"/>
      <c r="GT436" s="78"/>
      <c r="GU436" s="78"/>
      <c r="GV436" s="78"/>
    </row>
    <row r="437" spans="1:204" s="77" customFormat="1" x14ac:dyDescent="0.2">
      <c r="A437" s="74"/>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60"/>
      <c r="AD437" s="60"/>
      <c r="AE437" s="60"/>
      <c r="AF437" s="60"/>
      <c r="AG437" s="60"/>
      <c r="AH437" s="60"/>
      <c r="AI437" s="60"/>
      <c r="AJ437" s="60"/>
      <c r="AK437" s="60"/>
      <c r="AL437" s="60"/>
      <c r="AM437" s="60"/>
      <c r="AN437" s="60"/>
      <c r="AO437" s="60"/>
      <c r="AP437" s="60"/>
      <c r="AQ437" s="60"/>
      <c r="AR437" s="60"/>
      <c r="AS437" s="60"/>
      <c r="AT437" s="60"/>
      <c r="AU437" s="60"/>
      <c r="AV437" s="60"/>
      <c r="AW437" s="60"/>
      <c r="AX437" s="60"/>
      <c r="AY437" s="60"/>
      <c r="AZ437" s="60"/>
      <c r="BA437" s="60"/>
      <c r="BB437" s="60"/>
      <c r="BC437" s="60"/>
      <c r="BD437" s="60"/>
      <c r="BE437" s="60"/>
      <c r="BF437" s="60"/>
      <c r="BG437" s="60"/>
      <c r="BH437" s="60"/>
      <c r="BI437" s="60"/>
      <c r="BJ437" s="60"/>
      <c r="BK437" s="60"/>
      <c r="BL437" s="60"/>
      <c r="BM437" s="60"/>
      <c r="BN437" s="60"/>
      <c r="BO437" s="60"/>
      <c r="BP437" s="60"/>
      <c r="BQ437" s="60"/>
      <c r="BR437" s="60"/>
      <c r="BS437" s="60"/>
      <c r="BT437" s="60"/>
      <c r="BU437" s="76"/>
      <c r="BV437" s="76"/>
      <c r="BW437" s="76"/>
      <c r="BX437" s="76"/>
      <c r="BY437" s="76"/>
      <c r="BZ437" s="76"/>
      <c r="CA437" s="76"/>
      <c r="CB437" s="76"/>
      <c r="CC437" s="76"/>
      <c r="CD437" s="76"/>
      <c r="CE437" s="76"/>
      <c r="CF437" s="76"/>
      <c r="CG437" s="76"/>
      <c r="CH437" s="76"/>
      <c r="CI437" s="76"/>
      <c r="CJ437" s="76"/>
      <c r="CK437" s="76"/>
      <c r="CL437" s="60"/>
      <c r="CM437" s="60"/>
      <c r="CN437" s="60"/>
      <c r="CO437" s="60"/>
      <c r="CP437" s="60"/>
      <c r="CQ437" s="60"/>
      <c r="CR437" s="60"/>
      <c r="CS437" s="60"/>
      <c r="CT437" s="60"/>
      <c r="CU437" s="60"/>
      <c r="CV437" s="60"/>
      <c r="CW437" s="60"/>
      <c r="CX437" s="60"/>
      <c r="CY437" s="60"/>
      <c r="CZ437" s="60"/>
      <c r="DA437" s="60"/>
      <c r="DB437" s="60"/>
      <c r="DC437" s="60"/>
      <c r="DD437" s="60"/>
      <c r="DE437" s="60"/>
      <c r="DF437" s="60"/>
      <c r="DG437" s="60"/>
      <c r="DH437" s="60"/>
      <c r="DI437" s="60"/>
      <c r="DJ437" s="60"/>
      <c r="DK437" s="60"/>
      <c r="DL437" s="60"/>
      <c r="DM437" s="60"/>
      <c r="DN437" s="60"/>
      <c r="DO437" s="60"/>
      <c r="DP437" s="60"/>
      <c r="GO437" s="78"/>
      <c r="GP437" s="78"/>
      <c r="GQ437" s="78"/>
      <c r="GR437" s="78"/>
      <c r="GS437" s="78"/>
      <c r="GT437" s="78"/>
      <c r="GU437" s="78"/>
      <c r="GV437" s="78"/>
    </row>
    <row r="438" spans="1:204" s="77" customFormat="1" x14ac:dyDescent="0.2">
      <c r="A438" s="74"/>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60"/>
      <c r="AD438" s="60"/>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60"/>
      <c r="BE438" s="60"/>
      <c r="BF438" s="60"/>
      <c r="BG438" s="60"/>
      <c r="BH438" s="60"/>
      <c r="BI438" s="60"/>
      <c r="BJ438" s="60"/>
      <c r="BK438" s="60"/>
      <c r="BL438" s="60"/>
      <c r="BM438" s="60"/>
      <c r="BN438" s="60"/>
      <c r="BO438" s="60"/>
      <c r="BP438" s="60"/>
      <c r="BQ438" s="60"/>
      <c r="BR438" s="60"/>
      <c r="BS438" s="60"/>
      <c r="BT438" s="60"/>
      <c r="BU438" s="76"/>
      <c r="BV438" s="76"/>
      <c r="BW438" s="76"/>
      <c r="BX438" s="76"/>
      <c r="BY438" s="76"/>
      <c r="BZ438" s="76"/>
      <c r="CA438" s="76"/>
      <c r="CB438" s="76"/>
      <c r="CC438" s="76"/>
      <c r="CD438" s="76"/>
      <c r="CE438" s="76"/>
      <c r="CF438" s="76"/>
      <c r="CG438" s="76"/>
      <c r="CH438" s="76"/>
      <c r="CI438" s="76"/>
      <c r="CJ438" s="76"/>
      <c r="CK438" s="76"/>
      <c r="CL438" s="60"/>
      <c r="CM438" s="60"/>
      <c r="CN438" s="60"/>
      <c r="CO438" s="60"/>
      <c r="CP438" s="60"/>
      <c r="CQ438" s="60"/>
      <c r="CR438" s="60"/>
      <c r="CS438" s="60"/>
      <c r="CT438" s="60"/>
      <c r="CU438" s="60"/>
      <c r="CV438" s="60"/>
      <c r="CW438" s="60"/>
      <c r="CX438" s="60"/>
      <c r="CY438" s="60"/>
      <c r="CZ438" s="60"/>
      <c r="DA438" s="60"/>
      <c r="DB438" s="60"/>
      <c r="DC438" s="60"/>
      <c r="DD438" s="60"/>
      <c r="DE438" s="60"/>
      <c r="DF438" s="60"/>
      <c r="DG438" s="60"/>
      <c r="DH438" s="60"/>
      <c r="DI438" s="60"/>
      <c r="DJ438" s="60"/>
      <c r="DK438" s="60"/>
      <c r="DL438" s="60"/>
      <c r="DM438" s="60"/>
      <c r="DN438" s="60"/>
      <c r="DO438" s="60"/>
      <c r="DP438" s="60"/>
      <c r="GO438" s="78"/>
      <c r="GP438" s="78"/>
      <c r="GQ438" s="78"/>
      <c r="GR438" s="78"/>
      <c r="GS438" s="78"/>
      <c r="GT438" s="78"/>
      <c r="GU438" s="78"/>
      <c r="GV438" s="78"/>
    </row>
    <row r="439" spans="1:204" s="77" customFormat="1" x14ac:dyDescent="0.2">
      <c r="A439" s="74"/>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60"/>
      <c r="AD439" s="60"/>
      <c r="AE439" s="60"/>
      <c r="AF439" s="60"/>
      <c r="AG439" s="60"/>
      <c r="AH439" s="60"/>
      <c r="AI439" s="60"/>
      <c r="AJ439" s="60"/>
      <c r="AK439" s="60"/>
      <c r="AL439" s="60"/>
      <c r="AM439" s="60"/>
      <c r="AN439" s="60"/>
      <c r="AO439" s="60"/>
      <c r="AP439" s="60"/>
      <c r="AQ439" s="60"/>
      <c r="AR439" s="60"/>
      <c r="AS439" s="60"/>
      <c r="AT439" s="60"/>
      <c r="AU439" s="60"/>
      <c r="AV439" s="60"/>
      <c r="AW439" s="60"/>
      <c r="AX439" s="60"/>
      <c r="AY439" s="60"/>
      <c r="AZ439" s="60"/>
      <c r="BA439" s="60"/>
      <c r="BB439" s="60"/>
      <c r="BC439" s="60"/>
      <c r="BD439" s="60"/>
      <c r="BE439" s="60"/>
      <c r="BF439" s="60"/>
      <c r="BG439" s="60"/>
      <c r="BH439" s="60"/>
      <c r="BI439" s="60"/>
      <c r="BJ439" s="60"/>
      <c r="BK439" s="60"/>
      <c r="BL439" s="60"/>
      <c r="BM439" s="60"/>
      <c r="BN439" s="60"/>
      <c r="BO439" s="60"/>
      <c r="BP439" s="60"/>
      <c r="BQ439" s="60"/>
      <c r="BR439" s="60"/>
      <c r="BS439" s="60"/>
      <c r="BT439" s="60"/>
      <c r="BU439" s="76"/>
      <c r="BV439" s="76"/>
      <c r="BW439" s="76"/>
      <c r="BX439" s="76"/>
      <c r="BY439" s="76"/>
      <c r="BZ439" s="76"/>
      <c r="CA439" s="76"/>
      <c r="CB439" s="76"/>
      <c r="CC439" s="76"/>
      <c r="CD439" s="76"/>
      <c r="CE439" s="76"/>
      <c r="CF439" s="76"/>
      <c r="CG439" s="76"/>
      <c r="CH439" s="76"/>
      <c r="CI439" s="76"/>
      <c r="CJ439" s="76"/>
      <c r="CK439" s="76"/>
      <c r="CL439" s="60"/>
      <c r="CM439" s="60"/>
      <c r="CN439" s="60"/>
      <c r="CO439" s="60"/>
      <c r="CP439" s="60"/>
      <c r="CQ439" s="60"/>
      <c r="CR439" s="60"/>
      <c r="CS439" s="60"/>
      <c r="CT439" s="60"/>
      <c r="CU439" s="60"/>
      <c r="CV439" s="60"/>
      <c r="CW439" s="60"/>
      <c r="CX439" s="60"/>
      <c r="CY439" s="60"/>
      <c r="CZ439" s="60"/>
      <c r="DA439" s="60"/>
      <c r="DB439" s="60"/>
      <c r="DC439" s="60"/>
      <c r="DD439" s="60"/>
      <c r="DE439" s="60"/>
      <c r="DF439" s="60"/>
      <c r="DG439" s="60"/>
      <c r="DH439" s="60"/>
      <c r="DI439" s="60"/>
      <c r="DJ439" s="60"/>
      <c r="DK439" s="60"/>
      <c r="DL439" s="60"/>
      <c r="DM439" s="60"/>
      <c r="DN439" s="60"/>
      <c r="DO439" s="60"/>
      <c r="DP439" s="60"/>
      <c r="GO439" s="78"/>
      <c r="GP439" s="78"/>
      <c r="GQ439" s="78"/>
      <c r="GR439" s="78"/>
      <c r="GS439" s="78"/>
      <c r="GT439" s="78"/>
      <c r="GU439" s="78"/>
      <c r="GV439" s="78"/>
    </row>
    <row r="440" spans="1:204" s="77" customFormat="1" x14ac:dyDescent="0.2">
      <c r="A440" s="74"/>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60"/>
      <c r="AD440" s="60"/>
      <c r="AE440" s="60"/>
      <c r="AF440" s="60"/>
      <c r="AG440" s="60"/>
      <c r="AH440" s="60"/>
      <c r="AI440" s="60"/>
      <c r="AJ440" s="60"/>
      <c r="AK440" s="60"/>
      <c r="AL440" s="60"/>
      <c r="AM440" s="60"/>
      <c r="AN440" s="60"/>
      <c r="AO440" s="60"/>
      <c r="AP440" s="60"/>
      <c r="AQ440" s="60"/>
      <c r="AR440" s="60"/>
      <c r="AS440" s="60"/>
      <c r="AT440" s="60"/>
      <c r="AU440" s="60"/>
      <c r="AV440" s="60"/>
      <c r="AW440" s="60"/>
      <c r="AX440" s="60"/>
      <c r="AY440" s="60"/>
      <c r="AZ440" s="60"/>
      <c r="BA440" s="60"/>
      <c r="BB440" s="60"/>
      <c r="BC440" s="60"/>
      <c r="BD440" s="60"/>
      <c r="BE440" s="60"/>
      <c r="BF440" s="60"/>
      <c r="BG440" s="60"/>
      <c r="BH440" s="60"/>
      <c r="BI440" s="60"/>
      <c r="BJ440" s="60"/>
      <c r="BK440" s="60"/>
      <c r="BL440" s="60"/>
      <c r="BM440" s="60"/>
      <c r="BN440" s="60"/>
      <c r="BO440" s="60"/>
      <c r="BP440" s="60"/>
      <c r="BQ440" s="60"/>
      <c r="BR440" s="60"/>
      <c r="BS440" s="60"/>
      <c r="BT440" s="60"/>
      <c r="BU440" s="76"/>
      <c r="BV440" s="76"/>
      <c r="BW440" s="76"/>
      <c r="BX440" s="76"/>
      <c r="BY440" s="76"/>
      <c r="BZ440" s="76"/>
      <c r="CA440" s="76"/>
      <c r="CB440" s="76"/>
      <c r="CC440" s="76"/>
      <c r="CD440" s="76"/>
      <c r="CE440" s="76"/>
      <c r="CF440" s="76"/>
      <c r="CG440" s="76"/>
      <c r="CH440" s="76"/>
      <c r="CI440" s="76"/>
      <c r="CJ440" s="76"/>
      <c r="CK440" s="76"/>
      <c r="CL440" s="60"/>
      <c r="CM440" s="60"/>
      <c r="CN440" s="60"/>
      <c r="CO440" s="60"/>
      <c r="CP440" s="60"/>
      <c r="CQ440" s="60"/>
      <c r="CR440" s="60"/>
      <c r="CS440" s="60"/>
      <c r="CT440" s="60"/>
      <c r="CU440" s="60"/>
      <c r="CV440" s="60"/>
      <c r="CW440" s="60"/>
      <c r="CX440" s="60"/>
      <c r="CY440" s="60"/>
      <c r="CZ440" s="60"/>
      <c r="DA440" s="60"/>
      <c r="DB440" s="60"/>
      <c r="DC440" s="60"/>
      <c r="DD440" s="60"/>
      <c r="DE440" s="60"/>
      <c r="DF440" s="60"/>
      <c r="DG440" s="60"/>
      <c r="DH440" s="60"/>
      <c r="DI440" s="60"/>
      <c r="DJ440" s="60"/>
      <c r="DK440" s="60"/>
      <c r="DL440" s="60"/>
      <c r="DM440" s="60"/>
      <c r="DN440" s="60"/>
      <c r="DO440" s="60"/>
      <c r="DP440" s="60"/>
      <c r="GO440" s="78"/>
      <c r="GP440" s="78"/>
      <c r="GQ440" s="78"/>
      <c r="GR440" s="78"/>
      <c r="GS440" s="78"/>
      <c r="GT440" s="78"/>
      <c r="GU440" s="78"/>
      <c r="GV440" s="78"/>
    </row>
    <row r="441" spans="1:204" s="77" customFormat="1" x14ac:dyDescent="0.2">
      <c r="A441" s="74"/>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60"/>
      <c r="AD441" s="60"/>
      <c r="AE441" s="60"/>
      <c r="AF441" s="60"/>
      <c r="AG441" s="60"/>
      <c r="AH441" s="60"/>
      <c r="AI441" s="60"/>
      <c r="AJ441" s="60"/>
      <c r="AK441" s="60"/>
      <c r="AL441" s="60"/>
      <c r="AM441" s="60"/>
      <c r="AN441" s="60"/>
      <c r="AO441" s="60"/>
      <c r="AP441" s="60"/>
      <c r="AQ441" s="60"/>
      <c r="AR441" s="60"/>
      <c r="AS441" s="60"/>
      <c r="AT441" s="60"/>
      <c r="AU441" s="60"/>
      <c r="AV441" s="60"/>
      <c r="AW441" s="60"/>
      <c r="AX441" s="60"/>
      <c r="AY441" s="60"/>
      <c r="AZ441" s="60"/>
      <c r="BA441" s="60"/>
      <c r="BB441" s="60"/>
      <c r="BC441" s="60"/>
      <c r="BD441" s="60"/>
      <c r="BE441" s="60"/>
      <c r="BF441" s="60"/>
      <c r="BG441" s="60"/>
      <c r="BH441" s="60"/>
      <c r="BI441" s="60"/>
      <c r="BJ441" s="60"/>
      <c r="BK441" s="60"/>
      <c r="BL441" s="60"/>
      <c r="BM441" s="60"/>
      <c r="BN441" s="60"/>
      <c r="BO441" s="60"/>
      <c r="BP441" s="60"/>
      <c r="BQ441" s="60"/>
      <c r="BR441" s="60"/>
      <c r="BS441" s="60"/>
      <c r="BT441" s="60"/>
      <c r="BU441" s="76"/>
      <c r="BV441" s="76"/>
      <c r="BW441" s="76"/>
      <c r="BX441" s="76"/>
      <c r="BY441" s="76"/>
      <c r="BZ441" s="76"/>
      <c r="CA441" s="76"/>
      <c r="CB441" s="76"/>
      <c r="CC441" s="76"/>
      <c r="CD441" s="76"/>
      <c r="CE441" s="76"/>
      <c r="CF441" s="76"/>
      <c r="CG441" s="76"/>
      <c r="CH441" s="76"/>
      <c r="CI441" s="76"/>
      <c r="CJ441" s="76"/>
      <c r="CK441" s="76"/>
      <c r="CL441" s="60"/>
      <c r="CM441" s="60"/>
      <c r="CN441" s="60"/>
      <c r="CO441" s="60"/>
      <c r="CP441" s="60"/>
      <c r="CQ441" s="60"/>
      <c r="CR441" s="60"/>
      <c r="CS441" s="60"/>
      <c r="CT441" s="60"/>
      <c r="CU441" s="60"/>
      <c r="CV441" s="60"/>
      <c r="CW441" s="60"/>
      <c r="CX441" s="60"/>
      <c r="CY441" s="60"/>
      <c r="CZ441" s="60"/>
      <c r="DA441" s="60"/>
      <c r="DB441" s="60"/>
      <c r="DC441" s="60"/>
      <c r="DD441" s="60"/>
      <c r="DE441" s="60"/>
      <c r="DF441" s="60"/>
      <c r="DG441" s="60"/>
      <c r="DH441" s="60"/>
      <c r="DI441" s="60"/>
      <c r="DJ441" s="60"/>
      <c r="DK441" s="60"/>
      <c r="DL441" s="60"/>
      <c r="DM441" s="60"/>
      <c r="DN441" s="60"/>
      <c r="DO441" s="60"/>
      <c r="DP441" s="60"/>
      <c r="GO441" s="78"/>
      <c r="GP441" s="78"/>
      <c r="GQ441" s="78"/>
      <c r="GR441" s="78"/>
      <c r="GS441" s="78"/>
      <c r="GT441" s="78"/>
      <c r="GU441" s="78"/>
      <c r="GV441" s="78"/>
    </row>
    <row r="442" spans="1:204" s="77" customFormat="1" x14ac:dyDescent="0.2">
      <c r="A442" s="74"/>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60"/>
      <c r="AD442" s="60"/>
      <c r="AE442" s="60"/>
      <c r="AF442" s="60"/>
      <c r="AG442" s="60"/>
      <c r="AH442" s="60"/>
      <c r="AI442" s="60"/>
      <c r="AJ442" s="60"/>
      <c r="AK442" s="60"/>
      <c r="AL442" s="60"/>
      <c r="AM442" s="60"/>
      <c r="AN442" s="60"/>
      <c r="AO442" s="60"/>
      <c r="AP442" s="60"/>
      <c r="AQ442" s="60"/>
      <c r="AR442" s="60"/>
      <c r="AS442" s="60"/>
      <c r="AT442" s="60"/>
      <c r="AU442" s="60"/>
      <c r="AV442" s="60"/>
      <c r="AW442" s="60"/>
      <c r="AX442" s="60"/>
      <c r="AY442" s="60"/>
      <c r="AZ442" s="60"/>
      <c r="BA442" s="60"/>
      <c r="BB442" s="60"/>
      <c r="BC442" s="60"/>
      <c r="BD442" s="60"/>
      <c r="BE442" s="60"/>
      <c r="BF442" s="60"/>
      <c r="BG442" s="60"/>
      <c r="BH442" s="60"/>
      <c r="BI442" s="60"/>
      <c r="BJ442" s="60"/>
      <c r="BK442" s="60"/>
      <c r="BL442" s="60"/>
      <c r="BM442" s="60"/>
      <c r="BN442" s="60"/>
      <c r="BO442" s="60"/>
      <c r="BP442" s="60"/>
      <c r="BQ442" s="60"/>
      <c r="BR442" s="60"/>
      <c r="BS442" s="60"/>
      <c r="BT442" s="60"/>
      <c r="BU442" s="76"/>
      <c r="BV442" s="76"/>
      <c r="BW442" s="76"/>
      <c r="BX442" s="76"/>
      <c r="BY442" s="76"/>
      <c r="BZ442" s="76"/>
      <c r="CA442" s="76"/>
      <c r="CB442" s="76"/>
      <c r="CC442" s="76"/>
      <c r="CD442" s="76"/>
      <c r="CE442" s="76"/>
      <c r="CF442" s="76"/>
      <c r="CG442" s="76"/>
      <c r="CH442" s="76"/>
      <c r="CI442" s="76"/>
      <c r="CJ442" s="76"/>
      <c r="CK442" s="76"/>
      <c r="CL442" s="60"/>
      <c r="CM442" s="60"/>
      <c r="CN442" s="60"/>
      <c r="CO442" s="60"/>
      <c r="CP442" s="60"/>
      <c r="CQ442" s="60"/>
      <c r="CR442" s="60"/>
      <c r="CS442" s="60"/>
      <c r="CT442" s="60"/>
      <c r="CU442" s="60"/>
      <c r="CV442" s="60"/>
      <c r="CW442" s="60"/>
      <c r="CX442" s="60"/>
      <c r="CY442" s="60"/>
      <c r="CZ442" s="60"/>
      <c r="DA442" s="60"/>
      <c r="DB442" s="60"/>
      <c r="DC442" s="60"/>
      <c r="DD442" s="60"/>
      <c r="DE442" s="60"/>
      <c r="DF442" s="60"/>
      <c r="DG442" s="60"/>
      <c r="DH442" s="60"/>
      <c r="DI442" s="60"/>
      <c r="DJ442" s="60"/>
      <c r="DK442" s="60"/>
      <c r="DL442" s="60"/>
      <c r="DM442" s="60"/>
      <c r="DN442" s="60"/>
      <c r="DO442" s="60"/>
      <c r="DP442" s="60"/>
      <c r="GO442" s="78"/>
      <c r="GP442" s="78"/>
      <c r="GQ442" s="78"/>
      <c r="GR442" s="78"/>
      <c r="GS442" s="78"/>
      <c r="GT442" s="78"/>
      <c r="GU442" s="78"/>
      <c r="GV442" s="78"/>
    </row>
    <row r="443" spans="1:204" s="77" customFormat="1" x14ac:dyDescent="0.2">
      <c r="A443" s="74"/>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60"/>
      <c r="AD443" s="60"/>
      <c r="AE443" s="60"/>
      <c r="AF443" s="60"/>
      <c r="AG443" s="60"/>
      <c r="AH443" s="60"/>
      <c r="AI443" s="60"/>
      <c r="AJ443" s="60"/>
      <c r="AK443" s="60"/>
      <c r="AL443" s="60"/>
      <c r="AM443" s="60"/>
      <c r="AN443" s="60"/>
      <c r="AO443" s="60"/>
      <c r="AP443" s="60"/>
      <c r="AQ443" s="60"/>
      <c r="AR443" s="60"/>
      <c r="AS443" s="60"/>
      <c r="AT443" s="60"/>
      <c r="AU443" s="60"/>
      <c r="AV443" s="60"/>
      <c r="AW443" s="60"/>
      <c r="AX443" s="60"/>
      <c r="AY443" s="60"/>
      <c r="AZ443" s="60"/>
      <c r="BA443" s="60"/>
      <c r="BB443" s="60"/>
      <c r="BC443" s="60"/>
      <c r="BD443" s="60"/>
      <c r="BE443" s="60"/>
      <c r="BF443" s="60"/>
      <c r="BG443" s="60"/>
      <c r="BH443" s="60"/>
      <c r="BI443" s="60"/>
      <c r="BJ443" s="60"/>
      <c r="BK443" s="60"/>
      <c r="BL443" s="60"/>
      <c r="BM443" s="60"/>
      <c r="BN443" s="60"/>
      <c r="BO443" s="60"/>
      <c r="BP443" s="60"/>
      <c r="BQ443" s="60"/>
      <c r="BR443" s="60"/>
      <c r="BS443" s="60"/>
      <c r="BT443" s="60"/>
      <c r="BU443" s="76"/>
      <c r="BV443" s="76"/>
      <c r="BW443" s="76"/>
      <c r="BX443" s="76"/>
      <c r="BY443" s="76"/>
      <c r="BZ443" s="76"/>
      <c r="CA443" s="76"/>
      <c r="CB443" s="76"/>
      <c r="CC443" s="76"/>
      <c r="CD443" s="76"/>
      <c r="CE443" s="76"/>
      <c r="CF443" s="76"/>
      <c r="CG443" s="76"/>
      <c r="CH443" s="76"/>
      <c r="CI443" s="76"/>
      <c r="CJ443" s="76"/>
      <c r="CK443" s="76"/>
      <c r="CL443" s="60"/>
      <c r="CM443" s="60"/>
      <c r="CN443" s="60"/>
      <c r="CO443" s="60"/>
      <c r="CP443" s="60"/>
      <c r="CQ443" s="60"/>
      <c r="CR443" s="60"/>
      <c r="CS443" s="60"/>
      <c r="CT443" s="60"/>
      <c r="CU443" s="60"/>
      <c r="CV443" s="60"/>
      <c r="CW443" s="60"/>
      <c r="CX443" s="60"/>
      <c r="CY443" s="60"/>
      <c r="CZ443" s="60"/>
      <c r="DA443" s="60"/>
      <c r="DB443" s="60"/>
      <c r="DC443" s="60"/>
      <c r="DD443" s="60"/>
      <c r="DE443" s="60"/>
      <c r="DF443" s="60"/>
      <c r="DG443" s="60"/>
      <c r="DH443" s="60"/>
      <c r="DI443" s="60"/>
      <c r="DJ443" s="60"/>
      <c r="DK443" s="60"/>
      <c r="DL443" s="60"/>
      <c r="DM443" s="60"/>
      <c r="DN443" s="60"/>
      <c r="DO443" s="60"/>
      <c r="DP443" s="60"/>
      <c r="GO443" s="78"/>
      <c r="GP443" s="78"/>
      <c r="GQ443" s="78"/>
      <c r="GR443" s="78"/>
      <c r="GS443" s="78"/>
      <c r="GT443" s="78"/>
      <c r="GU443" s="78"/>
      <c r="GV443" s="78"/>
    </row>
    <row r="444" spans="1:204" s="77" customFormat="1" x14ac:dyDescent="0.2">
      <c r="A444" s="74"/>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60"/>
      <c r="AD444" s="60"/>
      <c r="AE444" s="60"/>
      <c r="AF444" s="60"/>
      <c r="AG444" s="60"/>
      <c r="AH444" s="60"/>
      <c r="AI444" s="60"/>
      <c r="AJ444" s="60"/>
      <c r="AK444" s="60"/>
      <c r="AL444" s="60"/>
      <c r="AM444" s="60"/>
      <c r="AN444" s="60"/>
      <c r="AO444" s="60"/>
      <c r="AP444" s="60"/>
      <c r="AQ444" s="60"/>
      <c r="AR444" s="60"/>
      <c r="AS444" s="60"/>
      <c r="AT444" s="60"/>
      <c r="AU444" s="60"/>
      <c r="AV444" s="60"/>
      <c r="AW444" s="60"/>
      <c r="AX444" s="60"/>
      <c r="AY444" s="60"/>
      <c r="AZ444" s="60"/>
      <c r="BA444" s="60"/>
      <c r="BB444" s="60"/>
      <c r="BC444" s="60"/>
      <c r="BD444" s="60"/>
      <c r="BE444" s="60"/>
      <c r="BF444" s="60"/>
      <c r="BG444" s="60"/>
      <c r="BH444" s="60"/>
      <c r="BI444" s="60"/>
      <c r="BJ444" s="60"/>
      <c r="BK444" s="60"/>
      <c r="BL444" s="60"/>
      <c r="BM444" s="60"/>
      <c r="BN444" s="60"/>
      <c r="BO444" s="60"/>
      <c r="BP444" s="60"/>
      <c r="BQ444" s="60"/>
      <c r="BR444" s="60"/>
      <c r="BS444" s="60"/>
      <c r="BT444" s="60"/>
      <c r="BU444" s="76"/>
      <c r="BV444" s="76"/>
      <c r="BW444" s="76"/>
      <c r="BX444" s="76"/>
      <c r="BY444" s="76"/>
      <c r="BZ444" s="76"/>
      <c r="CA444" s="76"/>
      <c r="CB444" s="76"/>
      <c r="CC444" s="76"/>
      <c r="CD444" s="76"/>
      <c r="CE444" s="76"/>
      <c r="CF444" s="76"/>
      <c r="CG444" s="76"/>
      <c r="CH444" s="76"/>
      <c r="CI444" s="76"/>
      <c r="CJ444" s="76"/>
      <c r="CK444" s="76"/>
      <c r="CL444" s="60"/>
      <c r="CM444" s="60"/>
      <c r="CN444" s="60"/>
      <c r="CO444" s="60"/>
      <c r="CP444" s="60"/>
      <c r="CQ444" s="60"/>
      <c r="CR444" s="60"/>
      <c r="CS444" s="60"/>
      <c r="CT444" s="60"/>
      <c r="CU444" s="60"/>
      <c r="CV444" s="60"/>
      <c r="CW444" s="60"/>
      <c r="CX444" s="60"/>
      <c r="CY444" s="60"/>
      <c r="CZ444" s="60"/>
      <c r="DA444" s="60"/>
      <c r="DB444" s="60"/>
      <c r="DC444" s="60"/>
      <c r="DD444" s="60"/>
      <c r="DE444" s="60"/>
      <c r="DF444" s="60"/>
      <c r="DG444" s="60"/>
      <c r="DH444" s="60"/>
      <c r="DI444" s="60"/>
      <c r="DJ444" s="60"/>
      <c r="DK444" s="60"/>
      <c r="DL444" s="60"/>
      <c r="DM444" s="60"/>
      <c r="DN444" s="60"/>
      <c r="DO444" s="60"/>
      <c r="DP444" s="60"/>
      <c r="GO444" s="78"/>
      <c r="GP444" s="78"/>
      <c r="GQ444" s="78"/>
      <c r="GR444" s="78"/>
      <c r="GS444" s="78"/>
      <c r="GT444" s="78"/>
      <c r="GU444" s="78"/>
      <c r="GV444" s="78"/>
    </row>
    <row r="445" spans="1:204" s="77" customFormat="1" x14ac:dyDescent="0.2">
      <c r="A445" s="74"/>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60"/>
      <c r="AD445" s="60"/>
      <c r="AE445" s="60"/>
      <c r="AF445" s="60"/>
      <c r="AG445" s="60"/>
      <c r="AH445" s="60"/>
      <c r="AI445" s="60"/>
      <c r="AJ445" s="60"/>
      <c r="AK445" s="60"/>
      <c r="AL445" s="60"/>
      <c r="AM445" s="60"/>
      <c r="AN445" s="60"/>
      <c r="AO445" s="60"/>
      <c r="AP445" s="60"/>
      <c r="AQ445" s="60"/>
      <c r="AR445" s="60"/>
      <c r="AS445" s="60"/>
      <c r="AT445" s="60"/>
      <c r="AU445" s="60"/>
      <c r="AV445" s="60"/>
      <c r="AW445" s="60"/>
      <c r="AX445" s="60"/>
      <c r="AY445" s="60"/>
      <c r="AZ445" s="60"/>
      <c r="BA445" s="60"/>
      <c r="BB445" s="60"/>
      <c r="BC445" s="60"/>
      <c r="BD445" s="60"/>
      <c r="BE445" s="60"/>
      <c r="BF445" s="60"/>
      <c r="BG445" s="60"/>
      <c r="BH445" s="60"/>
      <c r="BI445" s="60"/>
      <c r="BJ445" s="60"/>
      <c r="BK445" s="60"/>
      <c r="BL445" s="60"/>
      <c r="BM445" s="60"/>
      <c r="BN445" s="60"/>
      <c r="BO445" s="60"/>
      <c r="BP445" s="60"/>
      <c r="BQ445" s="60"/>
      <c r="BR445" s="60"/>
      <c r="BS445" s="60"/>
      <c r="BT445" s="60"/>
      <c r="BU445" s="76"/>
      <c r="BV445" s="76"/>
      <c r="BW445" s="76"/>
      <c r="BX445" s="76"/>
      <c r="BY445" s="76"/>
      <c r="BZ445" s="76"/>
      <c r="CA445" s="76"/>
      <c r="CB445" s="76"/>
      <c r="CC445" s="76"/>
      <c r="CD445" s="76"/>
      <c r="CE445" s="76"/>
      <c r="CF445" s="76"/>
      <c r="CG445" s="76"/>
      <c r="CH445" s="76"/>
      <c r="CI445" s="76"/>
      <c r="CJ445" s="76"/>
      <c r="CK445" s="76"/>
      <c r="CL445" s="60"/>
      <c r="CM445" s="60"/>
      <c r="CN445" s="60"/>
      <c r="CO445" s="60"/>
      <c r="CP445" s="60"/>
      <c r="CQ445" s="60"/>
      <c r="CR445" s="60"/>
      <c r="CS445" s="60"/>
      <c r="CT445" s="60"/>
      <c r="CU445" s="60"/>
      <c r="CV445" s="60"/>
      <c r="CW445" s="60"/>
      <c r="CX445" s="60"/>
      <c r="CY445" s="60"/>
      <c r="CZ445" s="60"/>
      <c r="DA445" s="60"/>
      <c r="DB445" s="60"/>
      <c r="DC445" s="60"/>
      <c r="DD445" s="60"/>
      <c r="DE445" s="60"/>
      <c r="DF445" s="60"/>
      <c r="DG445" s="60"/>
      <c r="DH445" s="60"/>
      <c r="DI445" s="60"/>
      <c r="DJ445" s="60"/>
      <c r="DK445" s="60"/>
      <c r="DL445" s="60"/>
      <c r="DM445" s="60"/>
      <c r="DN445" s="60"/>
      <c r="DO445" s="60"/>
      <c r="DP445" s="60"/>
      <c r="GO445" s="78"/>
      <c r="GP445" s="78"/>
      <c r="GQ445" s="78"/>
      <c r="GR445" s="78"/>
      <c r="GS445" s="78"/>
      <c r="GT445" s="78"/>
      <c r="GU445" s="78"/>
      <c r="GV445" s="78"/>
    </row>
    <row r="446" spans="1:204" s="77" customFormat="1" x14ac:dyDescent="0.2">
      <c r="A446" s="74"/>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60"/>
      <c r="AD446" s="60"/>
      <c r="AE446" s="60"/>
      <c r="AF446" s="60"/>
      <c r="AG446" s="60"/>
      <c r="AH446" s="60"/>
      <c r="AI446" s="60"/>
      <c r="AJ446" s="60"/>
      <c r="AK446" s="60"/>
      <c r="AL446" s="60"/>
      <c r="AM446" s="60"/>
      <c r="AN446" s="60"/>
      <c r="AO446" s="60"/>
      <c r="AP446" s="60"/>
      <c r="AQ446" s="60"/>
      <c r="AR446" s="60"/>
      <c r="AS446" s="60"/>
      <c r="AT446" s="60"/>
      <c r="AU446" s="60"/>
      <c r="AV446" s="60"/>
      <c r="AW446" s="60"/>
      <c r="AX446" s="60"/>
      <c r="AY446" s="60"/>
      <c r="AZ446" s="60"/>
      <c r="BA446" s="60"/>
      <c r="BB446" s="60"/>
      <c r="BC446" s="60"/>
      <c r="BD446" s="60"/>
      <c r="BE446" s="60"/>
      <c r="BF446" s="60"/>
      <c r="BG446" s="60"/>
      <c r="BH446" s="60"/>
      <c r="BI446" s="60"/>
      <c r="BJ446" s="60"/>
      <c r="BK446" s="60"/>
      <c r="BL446" s="60"/>
      <c r="BM446" s="60"/>
      <c r="BN446" s="60"/>
      <c r="BO446" s="60"/>
      <c r="BP446" s="60"/>
      <c r="BQ446" s="60"/>
      <c r="BR446" s="60"/>
      <c r="BS446" s="60"/>
      <c r="BT446" s="60"/>
      <c r="BU446" s="76"/>
      <c r="BV446" s="76"/>
      <c r="BW446" s="76"/>
      <c r="BX446" s="76"/>
      <c r="BY446" s="76"/>
      <c r="BZ446" s="76"/>
      <c r="CA446" s="76"/>
      <c r="CB446" s="76"/>
      <c r="CC446" s="76"/>
      <c r="CD446" s="76"/>
      <c r="CE446" s="76"/>
      <c r="CF446" s="76"/>
      <c r="CG446" s="76"/>
      <c r="CH446" s="76"/>
      <c r="CI446" s="76"/>
      <c r="CJ446" s="76"/>
      <c r="CK446" s="76"/>
      <c r="CL446" s="60"/>
      <c r="CM446" s="60"/>
      <c r="CN446" s="60"/>
      <c r="CO446" s="60"/>
      <c r="CP446" s="60"/>
      <c r="CQ446" s="60"/>
      <c r="CR446" s="60"/>
      <c r="CS446" s="60"/>
      <c r="CT446" s="60"/>
      <c r="CU446" s="60"/>
      <c r="CV446" s="60"/>
      <c r="CW446" s="60"/>
      <c r="CX446" s="60"/>
      <c r="CY446" s="60"/>
      <c r="CZ446" s="60"/>
      <c r="DA446" s="60"/>
      <c r="DB446" s="60"/>
      <c r="DC446" s="60"/>
      <c r="DD446" s="60"/>
      <c r="DE446" s="60"/>
      <c r="DF446" s="60"/>
      <c r="DG446" s="60"/>
      <c r="DH446" s="60"/>
      <c r="DI446" s="60"/>
      <c r="DJ446" s="60"/>
      <c r="DK446" s="60"/>
      <c r="DL446" s="60"/>
      <c r="DM446" s="60"/>
      <c r="DN446" s="60"/>
      <c r="DO446" s="60"/>
      <c r="DP446" s="60"/>
      <c r="GO446" s="78"/>
      <c r="GP446" s="78"/>
      <c r="GQ446" s="78"/>
      <c r="GR446" s="78"/>
      <c r="GS446" s="78"/>
      <c r="GT446" s="78"/>
      <c r="GU446" s="78"/>
      <c r="GV446" s="78"/>
    </row>
    <row r="447" spans="1:204" s="77" customFormat="1" x14ac:dyDescent="0.2">
      <c r="A447" s="74"/>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60"/>
      <c r="AD447" s="60"/>
      <c r="AE447" s="60"/>
      <c r="AF447" s="60"/>
      <c r="AG447" s="60"/>
      <c r="AH447" s="60"/>
      <c r="AI447" s="60"/>
      <c r="AJ447" s="60"/>
      <c r="AK447" s="60"/>
      <c r="AL447" s="60"/>
      <c r="AM447" s="60"/>
      <c r="AN447" s="60"/>
      <c r="AO447" s="60"/>
      <c r="AP447" s="60"/>
      <c r="AQ447" s="60"/>
      <c r="AR447" s="60"/>
      <c r="AS447" s="60"/>
      <c r="AT447" s="60"/>
      <c r="AU447" s="60"/>
      <c r="AV447" s="60"/>
      <c r="AW447" s="60"/>
      <c r="AX447" s="60"/>
      <c r="AY447" s="60"/>
      <c r="AZ447" s="60"/>
      <c r="BA447" s="60"/>
      <c r="BB447" s="60"/>
      <c r="BC447" s="60"/>
      <c r="BD447" s="60"/>
      <c r="BE447" s="60"/>
      <c r="BF447" s="60"/>
      <c r="BG447" s="60"/>
      <c r="BH447" s="60"/>
      <c r="BI447" s="60"/>
      <c r="BJ447" s="60"/>
      <c r="BK447" s="60"/>
      <c r="BL447" s="60"/>
      <c r="BM447" s="60"/>
      <c r="BN447" s="60"/>
      <c r="BO447" s="60"/>
      <c r="BP447" s="60"/>
      <c r="BQ447" s="60"/>
      <c r="BR447" s="60"/>
      <c r="BS447" s="60"/>
      <c r="BT447" s="60"/>
      <c r="BU447" s="76"/>
      <c r="BV447" s="76"/>
      <c r="BW447" s="76"/>
      <c r="BX447" s="76"/>
      <c r="BY447" s="76"/>
      <c r="BZ447" s="76"/>
      <c r="CA447" s="76"/>
      <c r="CB447" s="76"/>
      <c r="CC447" s="76"/>
      <c r="CD447" s="76"/>
      <c r="CE447" s="76"/>
      <c r="CF447" s="76"/>
      <c r="CG447" s="76"/>
      <c r="CH447" s="76"/>
      <c r="CI447" s="76"/>
      <c r="CJ447" s="76"/>
      <c r="CK447" s="76"/>
      <c r="CL447" s="60"/>
      <c r="CM447" s="60"/>
      <c r="CN447" s="60"/>
      <c r="CO447" s="60"/>
      <c r="CP447" s="60"/>
      <c r="CQ447" s="60"/>
      <c r="CR447" s="60"/>
      <c r="CS447" s="60"/>
      <c r="CT447" s="60"/>
      <c r="CU447" s="60"/>
      <c r="CV447" s="60"/>
      <c r="CW447" s="60"/>
      <c r="CX447" s="60"/>
      <c r="CY447" s="60"/>
      <c r="CZ447" s="60"/>
      <c r="DA447" s="60"/>
      <c r="DB447" s="60"/>
      <c r="DC447" s="60"/>
      <c r="DD447" s="60"/>
      <c r="DE447" s="60"/>
      <c r="DF447" s="60"/>
      <c r="DG447" s="60"/>
      <c r="DH447" s="60"/>
      <c r="DI447" s="60"/>
      <c r="DJ447" s="60"/>
      <c r="DK447" s="60"/>
      <c r="DL447" s="60"/>
      <c r="DM447" s="60"/>
      <c r="DN447" s="60"/>
      <c r="DO447" s="60"/>
      <c r="DP447" s="60"/>
      <c r="GO447" s="78"/>
      <c r="GP447" s="78"/>
      <c r="GQ447" s="78"/>
      <c r="GR447" s="78"/>
      <c r="GS447" s="78"/>
      <c r="GT447" s="78"/>
      <c r="GU447" s="78"/>
      <c r="GV447" s="78"/>
    </row>
    <row r="448" spans="1:204" s="77" customFormat="1" x14ac:dyDescent="0.2">
      <c r="A448" s="74"/>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60"/>
      <c r="AD448" s="60"/>
      <c r="AE448" s="60"/>
      <c r="AF448" s="60"/>
      <c r="AG448" s="60"/>
      <c r="AH448" s="60"/>
      <c r="AI448" s="60"/>
      <c r="AJ448" s="60"/>
      <c r="AK448" s="60"/>
      <c r="AL448" s="60"/>
      <c r="AM448" s="60"/>
      <c r="AN448" s="60"/>
      <c r="AO448" s="60"/>
      <c r="AP448" s="60"/>
      <c r="AQ448" s="60"/>
      <c r="AR448" s="60"/>
      <c r="AS448" s="60"/>
      <c r="AT448" s="60"/>
      <c r="AU448" s="60"/>
      <c r="AV448" s="60"/>
      <c r="AW448" s="60"/>
      <c r="AX448" s="60"/>
      <c r="AY448" s="60"/>
      <c r="AZ448" s="60"/>
      <c r="BA448" s="60"/>
      <c r="BB448" s="60"/>
      <c r="BC448" s="60"/>
      <c r="BD448" s="60"/>
      <c r="BE448" s="60"/>
      <c r="BF448" s="60"/>
      <c r="BG448" s="60"/>
      <c r="BH448" s="60"/>
      <c r="BI448" s="60"/>
      <c r="BJ448" s="60"/>
      <c r="BK448" s="60"/>
      <c r="BL448" s="60"/>
      <c r="BM448" s="60"/>
      <c r="BN448" s="60"/>
      <c r="BO448" s="60"/>
      <c r="BP448" s="60"/>
      <c r="BQ448" s="60"/>
      <c r="BR448" s="60"/>
      <c r="BS448" s="60"/>
      <c r="BT448" s="60"/>
      <c r="BU448" s="76"/>
      <c r="BV448" s="76"/>
      <c r="BW448" s="76"/>
      <c r="BX448" s="76"/>
      <c r="BY448" s="76"/>
      <c r="BZ448" s="76"/>
      <c r="CA448" s="76"/>
      <c r="CB448" s="76"/>
      <c r="CC448" s="76"/>
      <c r="CD448" s="76"/>
      <c r="CE448" s="76"/>
      <c r="CF448" s="76"/>
      <c r="CG448" s="76"/>
      <c r="CH448" s="76"/>
      <c r="CI448" s="76"/>
      <c r="CJ448" s="76"/>
      <c r="CK448" s="76"/>
      <c r="CL448" s="60"/>
      <c r="CM448" s="60"/>
      <c r="CN448" s="60"/>
      <c r="CO448" s="60"/>
      <c r="CP448" s="60"/>
      <c r="CQ448" s="60"/>
      <c r="CR448" s="60"/>
      <c r="CS448" s="60"/>
      <c r="CT448" s="60"/>
      <c r="CU448" s="60"/>
      <c r="CV448" s="60"/>
      <c r="CW448" s="60"/>
      <c r="CX448" s="60"/>
      <c r="CY448" s="60"/>
      <c r="CZ448" s="60"/>
      <c r="DA448" s="60"/>
      <c r="DB448" s="60"/>
      <c r="DC448" s="60"/>
      <c r="DD448" s="60"/>
      <c r="DE448" s="60"/>
      <c r="DF448" s="60"/>
      <c r="DG448" s="60"/>
      <c r="DH448" s="60"/>
      <c r="DI448" s="60"/>
      <c r="DJ448" s="60"/>
      <c r="DK448" s="60"/>
      <c r="DL448" s="60"/>
      <c r="DM448" s="60"/>
      <c r="DN448" s="60"/>
      <c r="DO448" s="60"/>
      <c r="DP448" s="60"/>
      <c r="GO448" s="78"/>
      <c r="GP448" s="78"/>
      <c r="GQ448" s="78"/>
      <c r="GR448" s="78"/>
      <c r="GS448" s="78"/>
      <c r="GT448" s="78"/>
      <c r="GU448" s="78"/>
      <c r="GV448" s="78"/>
    </row>
    <row r="449" spans="1:204" s="77" customFormat="1" x14ac:dyDescent="0.2">
      <c r="A449" s="74"/>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60"/>
      <c r="AD449" s="60"/>
      <c r="AE449" s="60"/>
      <c r="AF449" s="60"/>
      <c r="AG449" s="60"/>
      <c r="AH449" s="60"/>
      <c r="AI449" s="60"/>
      <c r="AJ449" s="60"/>
      <c r="AK449" s="60"/>
      <c r="AL449" s="60"/>
      <c r="AM449" s="60"/>
      <c r="AN449" s="60"/>
      <c r="AO449" s="60"/>
      <c r="AP449" s="60"/>
      <c r="AQ449" s="60"/>
      <c r="AR449" s="60"/>
      <c r="AS449" s="60"/>
      <c r="AT449" s="60"/>
      <c r="AU449" s="60"/>
      <c r="AV449" s="60"/>
      <c r="AW449" s="60"/>
      <c r="AX449" s="60"/>
      <c r="AY449" s="60"/>
      <c r="AZ449" s="60"/>
      <c r="BA449" s="60"/>
      <c r="BB449" s="60"/>
      <c r="BC449" s="60"/>
      <c r="BD449" s="60"/>
      <c r="BE449" s="60"/>
      <c r="BF449" s="60"/>
      <c r="BG449" s="60"/>
      <c r="BH449" s="60"/>
      <c r="BI449" s="60"/>
      <c r="BJ449" s="60"/>
      <c r="BK449" s="60"/>
      <c r="BL449" s="60"/>
      <c r="BM449" s="60"/>
      <c r="BN449" s="60"/>
      <c r="BO449" s="60"/>
      <c r="BP449" s="60"/>
      <c r="BQ449" s="60"/>
      <c r="BR449" s="60"/>
      <c r="BS449" s="60"/>
      <c r="BT449" s="60"/>
      <c r="BU449" s="76"/>
      <c r="BV449" s="76"/>
      <c r="BW449" s="76"/>
      <c r="BX449" s="76"/>
      <c r="BY449" s="76"/>
      <c r="BZ449" s="76"/>
      <c r="CA449" s="76"/>
      <c r="CB449" s="76"/>
      <c r="CC449" s="76"/>
      <c r="CD449" s="76"/>
      <c r="CE449" s="76"/>
      <c r="CF449" s="76"/>
      <c r="CG449" s="76"/>
      <c r="CH449" s="76"/>
      <c r="CI449" s="76"/>
      <c r="CJ449" s="76"/>
      <c r="CK449" s="76"/>
      <c r="CL449" s="60"/>
      <c r="CM449" s="60"/>
      <c r="CN449" s="60"/>
      <c r="CO449" s="60"/>
      <c r="CP449" s="60"/>
      <c r="CQ449" s="60"/>
      <c r="CR449" s="60"/>
      <c r="CS449" s="60"/>
      <c r="CT449" s="60"/>
      <c r="CU449" s="60"/>
      <c r="CV449" s="60"/>
      <c r="CW449" s="60"/>
      <c r="CX449" s="60"/>
      <c r="CY449" s="60"/>
      <c r="CZ449" s="60"/>
      <c r="DA449" s="60"/>
      <c r="DB449" s="60"/>
      <c r="DC449" s="60"/>
      <c r="DD449" s="60"/>
      <c r="DE449" s="60"/>
      <c r="DF449" s="60"/>
      <c r="DG449" s="60"/>
      <c r="DH449" s="60"/>
      <c r="DI449" s="60"/>
      <c r="DJ449" s="60"/>
      <c r="DK449" s="60"/>
      <c r="DL449" s="60"/>
      <c r="DM449" s="60"/>
      <c r="DN449" s="60"/>
      <c r="DO449" s="60"/>
      <c r="DP449" s="60"/>
      <c r="GO449" s="78"/>
      <c r="GP449" s="78"/>
      <c r="GQ449" s="78"/>
      <c r="GR449" s="78"/>
      <c r="GS449" s="78"/>
      <c r="GT449" s="78"/>
      <c r="GU449" s="78"/>
      <c r="GV449" s="78"/>
    </row>
    <row r="450" spans="1:204" s="77" customFormat="1" x14ac:dyDescent="0.2">
      <c r="A450" s="74"/>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60"/>
      <c r="AD450" s="60"/>
      <c r="AE450" s="60"/>
      <c r="AF450" s="60"/>
      <c r="AG450" s="60"/>
      <c r="AH450" s="60"/>
      <c r="AI450" s="60"/>
      <c r="AJ450" s="60"/>
      <c r="AK450" s="60"/>
      <c r="AL450" s="60"/>
      <c r="AM450" s="60"/>
      <c r="AN450" s="60"/>
      <c r="AO450" s="60"/>
      <c r="AP450" s="60"/>
      <c r="AQ450" s="60"/>
      <c r="AR450" s="60"/>
      <c r="AS450" s="60"/>
      <c r="AT450" s="60"/>
      <c r="AU450" s="60"/>
      <c r="AV450" s="60"/>
      <c r="AW450" s="60"/>
      <c r="AX450" s="60"/>
      <c r="AY450" s="60"/>
      <c r="AZ450" s="60"/>
      <c r="BA450" s="60"/>
      <c r="BB450" s="60"/>
      <c r="BC450" s="60"/>
      <c r="BD450" s="60"/>
      <c r="BE450" s="60"/>
      <c r="BF450" s="60"/>
      <c r="BG450" s="60"/>
      <c r="BH450" s="60"/>
      <c r="BI450" s="60"/>
      <c r="BJ450" s="60"/>
      <c r="BK450" s="60"/>
      <c r="BL450" s="60"/>
      <c r="BM450" s="60"/>
      <c r="BN450" s="60"/>
      <c r="BO450" s="60"/>
      <c r="BP450" s="60"/>
      <c r="BQ450" s="60"/>
      <c r="BR450" s="60"/>
      <c r="BS450" s="60"/>
      <c r="BT450" s="60"/>
      <c r="BU450" s="76"/>
      <c r="BV450" s="76"/>
      <c r="BW450" s="76"/>
      <c r="BX450" s="76"/>
      <c r="BY450" s="76"/>
      <c r="BZ450" s="76"/>
      <c r="CA450" s="76"/>
      <c r="CB450" s="76"/>
      <c r="CC450" s="76"/>
      <c r="CD450" s="76"/>
      <c r="CE450" s="76"/>
      <c r="CF450" s="76"/>
      <c r="CG450" s="76"/>
      <c r="CH450" s="76"/>
      <c r="CI450" s="76"/>
      <c r="CJ450" s="76"/>
      <c r="CK450" s="76"/>
      <c r="CL450" s="60"/>
      <c r="CM450" s="60"/>
      <c r="CN450" s="60"/>
      <c r="CO450" s="60"/>
      <c r="CP450" s="60"/>
      <c r="CQ450" s="60"/>
      <c r="CR450" s="60"/>
      <c r="CS450" s="60"/>
      <c r="CT450" s="60"/>
      <c r="CU450" s="60"/>
      <c r="CV450" s="60"/>
      <c r="CW450" s="60"/>
      <c r="CX450" s="60"/>
      <c r="CY450" s="60"/>
      <c r="CZ450" s="60"/>
      <c r="DA450" s="60"/>
      <c r="DB450" s="60"/>
      <c r="DC450" s="60"/>
      <c r="DD450" s="60"/>
      <c r="DE450" s="60"/>
      <c r="DF450" s="60"/>
      <c r="DG450" s="60"/>
      <c r="DH450" s="60"/>
      <c r="DI450" s="60"/>
      <c r="DJ450" s="60"/>
      <c r="DK450" s="60"/>
      <c r="DL450" s="60"/>
      <c r="DM450" s="60"/>
      <c r="DN450" s="60"/>
      <c r="DO450" s="60"/>
      <c r="DP450" s="60"/>
      <c r="GO450" s="78"/>
      <c r="GP450" s="78"/>
      <c r="GQ450" s="78"/>
      <c r="GR450" s="78"/>
      <c r="GS450" s="78"/>
      <c r="GT450" s="78"/>
      <c r="GU450" s="78"/>
      <c r="GV450" s="78"/>
    </row>
    <row r="451" spans="1:204" s="77" customFormat="1" x14ac:dyDescent="0.2">
      <c r="A451" s="74"/>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60"/>
      <c r="AD451" s="60"/>
      <c r="AE451" s="60"/>
      <c r="AF451" s="60"/>
      <c r="AG451" s="60"/>
      <c r="AH451" s="60"/>
      <c r="AI451" s="60"/>
      <c r="AJ451" s="60"/>
      <c r="AK451" s="60"/>
      <c r="AL451" s="60"/>
      <c r="AM451" s="60"/>
      <c r="AN451" s="60"/>
      <c r="AO451" s="60"/>
      <c r="AP451" s="60"/>
      <c r="AQ451" s="60"/>
      <c r="AR451" s="60"/>
      <c r="AS451" s="60"/>
      <c r="AT451" s="60"/>
      <c r="AU451" s="60"/>
      <c r="AV451" s="60"/>
      <c r="AW451" s="60"/>
      <c r="AX451" s="60"/>
      <c r="AY451" s="60"/>
      <c r="AZ451" s="60"/>
      <c r="BA451" s="60"/>
      <c r="BB451" s="60"/>
      <c r="BC451" s="60"/>
      <c r="BD451" s="60"/>
      <c r="BE451" s="60"/>
      <c r="BF451" s="60"/>
      <c r="BG451" s="60"/>
      <c r="BH451" s="60"/>
      <c r="BI451" s="60"/>
      <c r="BJ451" s="60"/>
      <c r="BK451" s="60"/>
      <c r="BL451" s="60"/>
      <c r="BM451" s="60"/>
      <c r="BN451" s="60"/>
      <c r="BO451" s="60"/>
      <c r="BP451" s="60"/>
      <c r="BQ451" s="60"/>
      <c r="BR451" s="60"/>
      <c r="BS451" s="60"/>
      <c r="BT451" s="60"/>
      <c r="BU451" s="76"/>
      <c r="BV451" s="76"/>
      <c r="BW451" s="76"/>
      <c r="BX451" s="76"/>
      <c r="BY451" s="76"/>
      <c r="BZ451" s="76"/>
      <c r="CA451" s="76"/>
      <c r="CB451" s="76"/>
      <c r="CC451" s="76"/>
      <c r="CD451" s="76"/>
      <c r="CE451" s="76"/>
      <c r="CF451" s="76"/>
      <c r="CG451" s="76"/>
      <c r="CH451" s="76"/>
      <c r="CI451" s="76"/>
      <c r="CJ451" s="76"/>
      <c r="CK451" s="76"/>
      <c r="CL451" s="60"/>
      <c r="CM451" s="60"/>
      <c r="CN451" s="60"/>
      <c r="CO451" s="60"/>
      <c r="CP451" s="60"/>
      <c r="CQ451" s="60"/>
      <c r="CR451" s="60"/>
      <c r="CS451" s="60"/>
      <c r="CT451" s="60"/>
      <c r="CU451" s="60"/>
      <c r="CV451" s="60"/>
      <c r="CW451" s="60"/>
      <c r="CX451" s="60"/>
      <c r="CY451" s="60"/>
      <c r="CZ451" s="60"/>
      <c r="DA451" s="60"/>
      <c r="DB451" s="60"/>
      <c r="DC451" s="60"/>
      <c r="DD451" s="60"/>
      <c r="DE451" s="60"/>
      <c r="DF451" s="60"/>
      <c r="DG451" s="60"/>
      <c r="DH451" s="60"/>
      <c r="DI451" s="60"/>
      <c r="DJ451" s="60"/>
      <c r="DK451" s="60"/>
      <c r="DL451" s="60"/>
      <c r="DM451" s="60"/>
      <c r="DN451" s="60"/>
      <c r="DO451" s="60"/>
      <c r="DP451" s="60"/>
      <c r="GO451" s="78"/>
      <c r="GP451" s="78"/>
      <c r="GQ451" s="78"/>
      <c r="GR451" s="78"/>
      <c r="GS451" s="78"/>
      <c r="GT451" s="78"/>
      <c r="GU451" s="78"/>
      <c r="GV451" s="78"/>
    </row>
    <row r="452" spans="1:204" s="77" customFormat="1" x14ac:dyDescent="0.2">
      <c r="A452" s="74"/>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60"/>
      <c r="AD452" s="60"/>
      <c r="AE452" s="60"/>
      <c r="AF452" s="60"/>
      <c r="AG452" s="60"/>
      <c r="AH452" s="60"/>
      <c r="AI452" s="60"/>
      <c r="AJ452" s="60"/>
      <c r="AK452" s="60"/>
      <c r="AL452" s="60"/>
      <c r="AM452" s="60"/>
      <c r="AN452" s="60"/>
      <c r="AO452" s="60"/>
      <c r="AP452" s="60"/>
      <c r="AQ452" s="60"/>
      <c r="AR452" s="60"/>
      <c r="AS452" s="60"/>
      <c r="AT452" s="60"/>
      <c r="AU452" s="60"/>
      <c r="AV452" s="60"/>
      <c r="AW452" s="60"/>
      <c r="AX452" s="60"/>
      <c r="AY452" s="60"/>
      <c r="AZ452" s="60"/>
      <c r="BA452" s="60"/>
      <c r="BB452" s="60"/>
      <c r="BC452" s="60"/>
      <c r="BD452" s="60"/>
      <c r="BE452" s="60"/>
      <c r="BF452" s="60"/>
      <c r="BG452" s="60"/>
      <c r="BH452" s="60"/>
      <c r="BI452" s="60"/>
      <c r="BJ452" s="60"/>
      <c r="BK452" s="60"/>
      <c r="BL452" s="60"/>
      <c r="BM452" s="60"/>
      <c r="BN452" s="60"/>
      <c r="BO452" s="60"/>
      <c r="BP452" s="60"/>
      <c r="BQ452" s="60"/>
      <c r="BR452" s="60"/>
      <c r="BS452" s="60"/>
      <c r="BT452" s="60"/>
      <c r="BU452" s="76"/>
      <c r="BV452" s="76"/>
      <c r="BW452" s="76"/>
      <c r="BX452" s="76"/>
      <c r="BY452" s="76"/>
      <c r="BZ452" s="76"/>
      <c r="CA452" s="76"/>
      <c r="CB452" s="76"/>
      <c r="CC452" s="76"/>
      <c r="CD452" s="76"/>
      <c r="CE452" s="76"/>
      <c r="CF452" s="76"/>
      <c r="CG452" s="76"/>
      <c r="CH452" s="76"/>
      <c r="CI452" s="76"/>
      <c r="CJ452" s="76"/>
      <c r="CK452" s="76"/>
      <c r="CL452" s="60"/>
      <c r="CM452" s="60"/>
      <c r="CN452" s="60"/>
      <c r="CO452" s="60"/>
      <c r="CP452" s="60"/>
      <c r="CQ452" s="60"/>
      <c r="CR452" s="60"/>
      <c r="CS452" s="60"/>
      <c r="CT452" s="60"/>
      <c r="CU452" s="60"/>
      <c r="CV452" s="60"/>
      <c r="CW452" s="60"/>
      <c r="CX452" s="60"/>
      <c r="CY452" s="60"/>
      <c r="CZ452" s="60"/>
      <c r="DA452" s="60"/>
      <c r="DB452" s="60"/>
      <c r="DC452" s="60"/>
      <c r="DD452" s="60"/>
      <c r="DE452" s="60"/>
      <c r="DF452" s="60"/>
      <c r="DG452" s="60"/>
      <c r="DH452" s="60"/>
      <c r="DI452" s="60"/>
      <c r="DJ452" s="60"/>
      <c r="DK452" s="60"/>
      <c r="DL452" s="60"/>
      <c r="DM452" s="60"/>
      <c r="DN452" s="60"/>
      <c r="DO452" s="60"/>
      <c r="DP452" s="60"/>
      <c r="GO452" s="78"/>
      <c r="GP452" s="78"/>
      <c r="GQ452" s="78"/>
      <c r="GR452" s="78"/>
      <c r="GS452" s="78"/>
      <c r="GT452" s="78"/>
      <c r="GU452" s="78"/>
      <c r="GV452" s="78"/>
    </row>
    <row r="453" spans="1:204" s="77" customFormat="1" x14ac:dyDescent="0.2">
      <c r="A453" s="74"/>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60"/>
      <c r="AD453" s="60"/>
      <c r="AE453" s="60"/>
      <c r="AF453" s="60"/>
      <c r="AG453" s="60"/>
      <c r="AH453" s="60"/>
      <c r="AI453" s="60"/>
      <c r="AJ453" s="60"/>
      <c r="AK453" s="60"/>
      <c r="AL453" s="60"/>
      <c r="AM453" s="60"/>
      <c r="AN453" s="60"/>
      <c r="AO453" s="60"/>
      <c r="AP453" s="60"/>
      <c r="AQ453" s="60"/>
      <c r="AR453" s="60"/>
      <c r="AS453" s="60"/>
      <c r="AT453" s="60"/>
      <c r="AU453" s="60"/>
      <c r="AV453" s="60"/>
      <c r="AW453" s="60"/>
      <c r="AX453" s="60"/>
      <c r="AY453" s="60"/>
      <c r="AZ453" s="60"/>
      <c r="BA453" s="60"/>
      <c r="BB453" s="60"/>
      <c r="BC453" s="60"/>
      <c r="BD453" s="60"/>
      <c r="BE453" s="60"/>
      <c r="BF453" s="60"/>
      <c r="BG453" s="60"/>
      <c r="BH453" s="60"/>
      <c r="BI453" s="60"/>
      <c r="BJ453" s="60"/>
      <c r="BK453" s="60"/>
      <c r="BL453" s="60"/>
      <c r="BM453" s="60"/>
      <c r="BN453" s="60"/>
      <c r="BO453" s="60"/>
      <c r="BP453" s="60"/>
      <c r="BQ453" s="60"/>
      <c r="BR453" s="60"/>
      <c r="BS453" s="60"/>
      <c r="BT453" s="60"/>
      <c r="BU453" s="76"/>
      <c r="BV453" s="76"/>
      <c r="BW453" s="76"/>
      <c r="BX453" s="76"/>
      <c r="BY453" s="76"/>
      <c r="BZ453" s="76"/>
      <c r="CA453" s="76"/>
      <c r="CB453" s="76"/>
      <c r="CC453" s="76"/>
      <c r="CD453" s="76"/>
      <c r="CE453" s="76"/>
      <c r="CF453" s="76"/>
      <c r="CG453" s="76"/>
      <c r="CH453" s="76"/>
      <c r="CI453" s="76"/>
      <c r="CJ453" s="76"/>
      <c r="CK453" s="76"/>
      <c r="CL453" s="60"/>
      <c r="CM453" s="60"/>
      <c r="CN453" s="60"/>
      <c r="CO453" s="60"/>
      <c r="CP453" s="60"/>
      <c r="CQ453" s="60"/>
      <c r="CR453" s="60"/>
      <c r="CS453" s="60"/>
      <c r="CT453" s="60"/>
      <c r="CU453" s="60"/>
      <c r="CV453" s="60"/>
      <c r="CW453" s="60"/>
      <c r="CX453" s="60"/>
      <c r="CY453" s="60"/>
      <c r="CZ453" s="60"/>
      <c r="DA453" s="60"/>
      <c r="DB453" s="60"/>
      <c r="DC453" s="60"/>
      <c r="DD453" s="60"/>
      <c r="DE453" s="60"/>
      <c r="DF453" s="60"/>
      <c r="DG453" s="60"/>
      <c r="DH453" s="60"/>
      <c r="DI453" s="60"/>
      <c r="DJ453" s="60"/>
      <c r="DK453" s="60"/>
      <c r="DL453" s="60"/>
      <c r="DM453" s="60"/>
      <c r="DN453" s="60"/>
      <c r="DO453" s="60"/>
      <c r="DP453" s="60"/>
      <c r="GO453" s="78"/>
      <c r="GP453" s="78"/>
      <c r="GQ453" s="78"/>
      <c r="GR453" s="78"/>
      <c r="GS453" s="78"/>
      <c r="GT453" s="78"/>
      <c r="GU453" s="78"/>
      <c r="GV453" s="78"/>
    </row>
    <row r="454" spans="1:204" s="77" customFormat="1" x14ac:dyDescent="0.2">
      <c r="A454" s="74"/>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60"/>
      <c r="AD454" s="60"/>
      <c r="AE454" s="60"/>
      <c r="AF454" s="60"/>
      <c r="AG454" s="60"/>
      <c r="AH454" s="60"/>
      <c r="AI454" s="60"/>
      <c r="AJ454" s="60"/>
      <c r="AK454" s="60"/>
      <c r="AL454" s="60"/>
      <c r="AM454" s="60"/>
      <c r="AN454" s="60"/>
      <c r="AO454" s="60"/>
      <c r="AP454" s="60"/>
      <c r="AQ454" s="60"/>
      <c r="AR454" s="60"/>
      <c r="AS454" s="60"/>
      <c r="AT454" s="60"/>
      <c r="AU454" s="60"/>
      <c r="AV454" s="60"/>
      <c r="AW454" s="60"/>
      <c r="AX454" s="60"/>
      <c r="AY454" s="60"/>
      <c r="AZ454" s="60"/>
      <c r="BA454" s="60"/>
      <c r="BB454" s="60"/>
      <c r="BC454" s="60"/>
      <c r="BD454" s="60"/>
      <c r="BE454" s="60"/>
      <c r="BF454" s="60"/>
      <c r="BG454" s="60"/>
      <c r="BH454" s="60"/>
      <c r="BI454" s="60"/>
      <c r="BJ454" s="60"/>
      <c r="BK454" s="60"/>
      <c r="BL454" s="60"/>
      <c r="BM454" s="60"/>
      <c r="BN454" s="60"/>
      <c r="BO454" s="60"/>
      <c r="BP454" s="60"/>
      <c r="BQ454" s="60"/>
      <c r="BR454" s="60"/>
      <c r="BS454" s="60"/>
      <c r="BT454" s="60"/>
      <c r="BU454" s="76"/>
      <c r="BV454" s="76"/>
      <c r="BW454" s="76"/>
      <c r="BX454" s="76"/>
      <c r="BY454" s="76"/>
      <c r="BZ454" s="76"/>
      <c r="CA454" s="76"/>
      <c r="CB454" s="76"/>
      <c r="CC454" s="76"/>
      <c r="CD454" s="76"/>
      <c r="CE454" s="76"/>
      <c r="CF454" s="76"/>
      <c r="CG454" s="76"/>
      <c r="CH454" s="76"/>
      <c r="CI454" s="76"/>
      <c r="CJ454" s="76"/>
      <c r="CK454" s="76"/>
      <c r="CL454" s="60"/>
      <c r="CM454" s="60"/>
      <c r="CN454" s="60"/>
      <c r="CO454" s="60"/>
      <c r="CP454" s="60"/>
      <c r="CQ454" s="60"/>
      <c r="CR454" s="60"/>
      <c r="CS454" s="60"/>
      <c r="CT454" s="60"/>
      <c r="CU454" s="60"/>
      <c r="CV454" s="60"/>
      <c r="CW454" s="60"/>
      <c r="CX454" s="60"/>
      <c r="CY454" s="60"/>
      <c r="CZ454" s="60"/>
      <c r="DA454" s="60"/>
      <c r="DB454" s="60"/>
      <c r="DC454" s="60"/>
      <c r="DD454" s="60"/>
      <c r="DE454" s="60"/>
      <c r="DF454" s="60"/>
      <c r="DG454" s="60"/>
      <c r="DH454" s="60"/>
      <c r="DI454" s="60"/>
      <c r="DJ454" s="60"/>
      <c r="DK454" s="60"/>
      <c r="DL454" s="60"/>
      <c r="DM454" s="60"/>
      <c r="DN454" s="60"/>
      <c r="DO454" s="60"/>
      <c r="DP454" s="60"/>
      <c r="GO454" s="78"/>
      <c r="GP454" s="78"/>
      <c r="GQ454" s="78"/>
      <c r="GR454" s="78"/>
      <c r="GS454" s="78"/>
      <c r="GT454" s="78"/>
      <c r="GU454" s="78"/>
      <c r="GV454" s="78"/>
    </row>
    <row r="455" spans="1:204" s="77" customFormat="1" x14ac:dyDescent="0.2">
      <c r="A455" s="74"/>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60"/>
      <c r="AD455" s="60"/>
      <c r="AE455" s="60"/>
      <c r="AF455" s="60"/>
      <c r="AG455" s="60"/>
      <c r="AH455" s="60"/>
      <c r="AI455" s="60"/>
      <c r="AJ455" s="60"/>
      <c r="AK455" s="60"/>
      <c r="AL455" s="60"/>
      <c r="AM455" s="60"/>
      <c r="AN455" s="60"/>
      <c r="AO455" s="60"/>
      <c r="AP455" s="60"/>
      <c r="AQ455" s="60"/>
      <c r="AR455" s="60"/>
      <c r="AS455" s="60"/>
      <c r="AT455" s="60"/>
      <c r="AU455" s="60"/>
      <c r="AV455" s="60"/>
      <c r="AW455" s="60"/>
      <c r="AX455" s="60"/>
      <c r="AY455" s="60"/>
      <c r="AZ455" s="60"/>
      <c r="BA455" s="60"/>
      <c r="BB455" s="60"/>
      <c r="BC455" s="60"/>
      <c r="BD455" s="60"/>
      <c r="BE455" s="60"/>
      <c r="BF455" s="60"/>
      <c r="BG455" s="60"/>
      <c r="BH455" s="60"/>
      <c r="BI455" s="60"/>
      <c r="BJ455" s="60"/>
      <c r="BK455" s="60"/>
      <c r="BL455" s="60"/>
      <c r="BM455" s="60"/>
      <c r="BN455" s="60"/>
      <c r="BO455" s="60"/>
      <c r="BP455" s="60"/>
      <c r="BQ455" s="60"/>
      <c r="BR455" s="60"/>
      <c r="BS455" s="60"/>
      <c r="BT455" s="60"/>
      <c r="BU455" s="76"/>
      <c r="BV455" s="76"/>
      <c r="BW455" s="76"/>
      <c r="BX455" s="76"/>
      <c r="BY455" s="76"/>
      <c r="BZ455" s="76"/>
      <c r="CA455" s="76"/>
      <c r="CB455" s="76"/>
      <c r="CC455" s="76"/>
      <c r="CD455" s="76"/>
      <c r="CE455" s="76"/>
      <c r="CF455" s="76"/>
      <c r="CG455" s="76"/>
      <c r="CH455" s="76"/>
      <c r="CI455" s="76"/>
      <c r="CJ455" s="76"/>
      <c r="CK455" s="76"/>
      <c r="CL455" s="60"/>
      <c r="CM455" s="60"/>
      <c r="CN455" s="60"/>
      <c r="CO455" s="60"/>
      <c r="CP455" s="60"/>
      <c r="CQ455" s="60"/>
      <c r="CR455" s="60"/>
      <c r="CS455" s="60"/>
      <c r="CT455" s="60"/>
      <c r="CU455" s="60"/>
      <c r="CV455" s="60"/>
      <c r="CW455" s="60"/>
      <c r="CX455" s="60"/>
      <c r="CY455" s="60"/>
      <c r="CZ455" s="60"/>
      <c r="DA455" s="60"/>
      <c r="DB455" s="60"/>
      <c r="DC455" s="60"/>
      <c r="DD455" s="60"/>
      <c r="DE455" s="60"/>
      <c r="DF455" s="60"/>
      <c r="DG455" s="60"/>
      <c r="DH455" s="60"/>
      <c r="DI455" s="60"/>
      <c r="DJ455" s="60"/>
      <c r="DK455" s="60"/>
      <c r="DL455" s="60"/>
      <c r="DM455" s="60"/>
      <c r="DN455" s="60"/>
      <c r="DO455" s="60"/>
      <c r="DP455" s="60"/>
      <c r="GO455" s="78"/>
      <c r="GP455" s="78"/>
      <c r="GQ455" s="78"/>
      <c r="GR455" s="78"/>
      <c r="GS455" s="78"/>
      <c r="GT455" s="78"/>
      <c r="GU455" s="78"/>
      <c r="GV455" s="78"/>
    </row>
    <row r="456" spans="1:204" s="77" customFormat="1" x14ac:dyDescent="0.2">
      <c r="A456" s="74"/>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60"/>
      <c r="AD456" s="60"/>
      <c r="AE456" s="60"/>
      <c r="AF456" s="60"/>
      <c r="AG456" s="60"/>
      <c r="AH456" s="60"/>
      <c r="AI456" s="60"/>
      <c r="AJ456" s="60"/>
      <c r="AK456" s="60"/>
      <c r="AL456" s="60"/>
      <c r="AM456" s="60"/>
      <c r="AN456" s="60"/>
      <c r="AO456" s="60"/>
      <c r="AP456" s="60"/>
      <c r="AQ456" s="60"/>
      <c r="AR456" s="60"/>
      <c r="AS456" s="60"/>
      <c r="AT456" s="60"/>
      <c r="AU456" s="60"/>
      <c r="AV456" s="60"/>
      <c r="AW456" s="60"/>
      <c r="AX456" s="60"/>
      <c r="AY456" s="60"/>
      <c r="AZ456" s="60"/>
      <c r="BA456" s="60"/>
      <c r="BB456" s="60"/>
      <c r="BC456" s="60"/>
      <c r="BD456" s="60"/>
      <c r="BE456" s="60"/>
      <c r="BF456" s="60"/>
      <c r="BG456" s="60"/>
      <c r="BH456" s="60"/>
      <c r="BI456" s="60"/>
      <c r="BJ456" s="60"/>
      <c r="BK456" s="60"/>
      <c r="BL456" s="60"/>
      <c r="BM456" s="60"/>
      <c r="BN456" s="60"/>
      <c r="BO456" s="60"/>
      <c r="BP456" s="60"/>
      <c r="BQ456" s="60"/>
      <c r="BR456" s="60"/>
      <c r="BS456" s="60"/>
      <c r="BT456" s="60"/>
      <c r="BU456" s="76"/>
      <c r="BV456" s="76"/>
      <c r="BW456" s="76"/>
      <c r="BX456" s="76"/>
      <c r="BY456" s="76"/>
      <c r="BZ456" s="76"/>
      <c r="CA456" s="76"/>
      <c r="CB456" s="76"/>
      <c r="CC456" s="76"/>
      <c r="CD456" s="76"/>
      <c r="CE456" s="76"/>
      <c r="CF456" s="76"/>
      <c r="CG456" s="76"/>
      <c r="CH456" s="76"/>
      <c r="CI456" s="76"/>
      <c r="CJ456" s="76"/>
      <c r="CK456" s="76"/>
      <c r="CL456" s="60"/>
      <c r="CM456" s="60"/>
      <c r="CN456" s="60"/>
      <c r="CO456" s="60"/>
      <c r="CP456" s="60"/>
      <c r="CQ456" s="60"/>
      <c r="CR456" s="60"/>
      <c r="CS456" s="60"/>
      <c r="CT456" s="60"/>
      <c r="CU456" s="60"/>
      <c r="CV456" s="60"/>
      <c r="CW456" s="60"/>
      <c r="CX456" s="60"/>
      <c r="CY456" s="60"/>
      <c r="CZ456" s="60"/>
      <c r="DA456" s="60"/>
      <c r="DB456" s="60"/>
      <c r="DC456" s="60"/>
      <c r="DD456" s="60"/>
      <c r="DE456" s="60"/>
      <c r="DF456" s="60"/>
      <c r="DG456" s="60"/>
      <c r="DH456" s="60"/>
      <c r="DI456" s="60"/>
      <c r="DJ456" s="60"/>
      <c r="DK456" s="60"/>
      <c r="DL456" s="60"/>
      <c r="DM456" s="60"/>
      <c r="DN456" s="60"/>
      <c r="DO456" s="60"/>
      <c r="DP456" s="60"/>
      <c r="GO456" s="78"/>
      <c r="GP456" s="78"/>
      <c r="GQ456" s="78"/>
      <c r="GR456" s="78"/>
      <c r="GS456" s="78"/>
      <c r="GT456" s="78"/>
      <c r="GU456" s="78"/>
      <c r="GV456" s="78"/>
    </row>
    <row r="457" spans="1:204" s="77" customFormat="1" x14ac:dyDescent="0.2">
      <c r="A457" s="74"/>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60"/>
      <c r="AD457" s="60"/>
      <c r="AE457" s="60"/>
      <c r="AF457" s="60"/>
      <c r="AG457" s="60"/>
      <c r="AH457" s="60"/>
      <c r="AI457" s="60"/>
      <c r="AJ457" s="60"/>
      <c r="AK457" s="60"/>
      <c r="AL457" s="60"/>
      <c r="AM457" s="60"/>
      <c r="AN457" s="60"/>
      <c r="AO457" s="60"/>
      <c r="AP457" s="60"/>
      <c r="AQ457" s="60"/>
      <c r="AR457" s="60"/>
      <c r="AS457" s="60"/>
      <c r="AT457" s="60"/>
      <c r="AU457" s="60"/>
      <c r="AV457" s="60"/>
      <c r="AW457" s="60"/>
      <c r="AX457" s="60"/>
      <c r="AY457" s="60"/>
      <c r="AZ457" s="60"/>
      <c r="BA457" s="60"/>
      <c r="BB457" s="60"/>
      <c r="BC457" s="60"/>
      <c r="BD457" s="60"/>
      <c r="BE457" s="60"/>
      <c r="BF457" s="60"/>
      <c r="BG457" s="60"/>
      <c r="BH457" s="60"/>
      <c r="BI457" s="60"/>
      <c r="BJ457" s="60"/>
      <c r="BK457" s="60"/>
      <c r="BL457" s="60"/>
      <c r="BM457" s="60"/>
      <c r="BN457" s="60"/>
      <c r="BO457" s="60"/>
      <c r="BP457" s="60"/>
      <c r="BQ457" s="60"/>
      <c r="BR457" s="60"/>
      <c r="BS457" s="60"/>
      <c r="BT457" s="60"/>
      <c r="BU457" s="76"/>
      <c r="BV457" s="76"/>
      <c r="BW457" s="76"/>
      <c r="BX457" s="76"/>
      <c r="BY457" s="76"/>
      <c r="BZ457" s="76"/>
      <c r="CA457" s="76"/>
      <c r="CB457" s="76"/>
      <c r="CC457" s="76"/>
      <c r="CD457" s="76"/>
      <c r="CE457" s="76"/>
      <c r="CF457" s="76"/>
      <c r="CG457" s="76"/>
      <c r="CH457" s="76"/>
      <c r="CI457" s="76"/>
      <c r="CJ457" s="76"/>
      <c r="CK457" s="76"/>
      <c r="CL457" s="60"/>
      <c r="CM457" s="60"/>
      <c r="CN457" s="60"/>
      <c r="CO457" s="60"/>
      <c r="CP457" s="60"/>
      <c r="CQ457" s="60"/>
      <c r="CR457" s="60"/>
      <c r="CS457" s="60"/>
      <c r="CT457" s="60"/>
      <c r="CU457" s="60"/>
      <c r="CV457" s="60"/>
      <c r="CW457" s="60"/>
      <c r="CX457" s="60"/>
      <c r="CY457" s="60"/>
      <c r="CZ457" s="60"/>
      <c r="DA457" s="60"/>
      <c r="DB457" s="60"/>
      <c r="DC457" s="60"/>
      <c r="DD457" s="60"/>
      <c r="DE457" s="60"/>
      <c r="DF457" s="60"/>
      <c r="DG457" s="60"/>
      <c r="DH457" s="60"/>
      <c r="DI457" s="60"/>
      <c r="DJ457" s="60"/>
      <c r="DK457" s="60"/>
      <c r="DL457" s="60"/>
      <c r="DM457" s="60"/>
      <c r="DN457" s="60"/>
      <c r="DO457" s="60"/>
      <c r="DP457" s="60"/>
      <c r="GO457" s="78"/>
      <c r="GP457" s="78"/>
      <c r="GQ457" s="78"/>
      <c r="GR457" s="78"/>
      <c r="GS457" s="78"/>
      <c r="GT457" s="78"/>
      <c r="GU457" s="78"/>
      <c r="GV457" s="78"/>
    </row>
    <row r="458" spans="1:204" s="77" customFormat="1" x14ac:dyDescent="0.2">
      <c r="A458" s="74"/>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60"/>
      <c r="AD458" s="60"/>
      <c r="AE458" s="60"/>
      <c r="AF458" s="60"/>
      <c r="AG458" s="60"/>
      <c r="AH458" s="60"/>
      <c r="AI458" s="60"/>
      <c r="AJ458" s="60"/>
      <c r="AK458" s="60"/>
      <c r="AL458" s="60"/>
      <c r="AM458" s="60"/>
      <c r="AN458" s="60"/>
      <c r="AO458" s="60"/>
      <c r="AP458" s="60"/>
      <c r="AQ458" s="60"/>
      <c r="AR458" s="60"/>
      <c r="AS458" s="60"/>
      <c r="AT458" s="60"/>
      <c r="AU458" s="60"/>
      <c r="AV458" s="60"/>
      <c r="AW458" s="60"/>
      <c r="AX458" s="60"/>
      <c r="AY458" s="60"/>
      <c r="AZ458" s="60"/>
      <c r="BA458" s="60"/>
      <c r="BB458" s="60"/>
      <c r="BC458" s="60"/>
      <c r="BD458" s="60"/>
      <c r="BE458" s="60"/>
      <c r="BF458" s="60"/>
      <c r="BG458" s="60"/>
      <c r="BH458" s="60"/>
      <c r="BI458" s="60"/>
      <c r="BJ458" s="60"/>
      <c r="BK458" s="60"/>
      <c r="BL458" s="60"/>
      <c r="BM458" s="60"/>
      <c r="BN458" s="60"/>
      <c r="BO458" s="60"/>
      <c r="BP458" s="60"/>
      <c r="BQ458" s="60"/>
      <c r="BR458" s="60"/>
      <c r="BS458" s="60"/>
      <c r="BT458" s="60"/>
      <c r="BU458" s="76"/>
      <c r="BV458" s="76"/>
      <c r="BW458" s="76"/>
      <c r="BX458" s="76"/>
      <c r="BY458" s="76"/>
      <c r="BZ458" s="76"/>
      <c r="CA458" s="76"/>
      <c r="CB458" s="76"/>
      <c r="CC458" s="76"/>
      <c r="CD458" s="76"/>
      <c r="CE458" s="76"/>
      <c r="CF458" s="76"/>
      <c r="CG458" s="76"/>
      <c r="CH458" s="76"/>
      <c r="CI458" s="76"/>
      <c r="CJ458" s="76"/>
      <c r="CK458" s="76"/>
      <c r="CL458" s="60"/>
      <c r="CM458" s="60"/>
      <c r="CN458" s="60"/>
      <c r="CO458" s="60"/>
      <c r="CP458" s="60"/>
      <c r="CQ458" s="60"/>
      <c r="CR458" s="60"/>
      <c r="CS458" s="60"/>
      <c r="CT458" s="60"/>
      <c r="CU458" s="60"/>
      <c r="CV458" s="60"/>
      <c r="CW458" s="60"/>
      <c r="CX458" s="60"/>
      <c r="CY458" s="60"/>
      <c r="CZ458" s="60"/>
      <c r="DA458" s="60"/>
      <c r="DB458" s="60"/>
      <c r="DC458" s="60"/>
      <c r="DD458" s="60"/>
      <c r="DE458" s="60"/>
      <c r="DF458" s="60"/>
      <c r="DG458" s="60"/>
      <c r="DH458" s="60"/>
      <c r="DI458" s="60"/>
      <c r="DJ458" s="60"/>
      <c r="DK458" s="60"/>
      <c r="DL458" s="60"/>
      <c r="DM458" s="60"/>
      <c r="DN458" s="60"/>
      <c r="DO458" s="60"/>
      <c r="DP458" s="60"/>
      <c r="GO458" s="78"/>
      <c r="GP458" s="78"/>
      <c r="GQ458" s="78"/>
      <c r="GR458" s="78"/>
      <c r="GS458" s="78"/>
      <c r="GT458" s="78"/>
      <c r="GU458" s="78"/>
      <c r="GV458" s="78"/>
    </row>
    <row r="459" spans="1:204" s="77" customFormat="1" x14ac:dyDescent="0.2">
      <c r="A459" s="74"/>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60"/>
      <c r="AD459" s="60"/>
      <c r="AE459" s="60"/>
      <c r="AF459" s="60"/>
      <c r="AG459" s="60"/>
      <c r="AH459" s="60"/>
      <c r="AI459" s="60"/>
      <c r="AJ459" s="60"/>
      <c r="AK459" s="60"/>
      <c r="AL459" s="60"/>
      <c r="AM459" s="60"/>
      <c r="AN459" s="60"/>
      <c r="AO459" s="60"/>
      <c r="AP459" s="60"/>
      <c r="AQ459" s="60"/>
      <c r="AR459" s="60"/>
      <c r="AS459" s="60"/>
      <c r="AT459" s="60"/>
      <c r="AU459" s="60"/>
      <c r="AV459" s="60"/>
      <c r="AW459" s="60"/>
      <c r="AX459" s="60"/>
      <c r="AY459" s="60"/>
      <c r="AZ459" s="60"/>
      <c r="BA459" s="60"/>
      <c r="BB459" s="60"/>
      <c r="BC459" s="60"/>
      <c r="BD459" s="60"/>
      <c r="BE459" s="60"/>
      <c r="BF459" s="60"/>
      <c r="BG459" s="60"/>
      <c r="BH459" s="60"/>
      <c r="BI459" s="60"/>
      <c r="BJ459" s="60"/>
      <c r="BK459" s="60"/>
      <c r="BL459" s="60"/>
      <c r="BM459" s="60"/>
      <c r="BN459" s="60"/>
      <c r="BO459" s="60"/>
      <c r="BP459" s="60"/>
      <c r="BQ459" s="60"/>
      <c r="BR459" s="60"/>
      <c r="BS459" s="60"/>
      <c r="BT459" s="60"/>
      <c r="BU459" s="76"/>
      <c r="BV459" s="76"/>
      <c r="BW459" s="76"/>
      <c r="BX459" s="76"/>
      <c r="BY459" s="76"/>
      <c r="BZ459" s="76"/>
      <c r="CA459" s="76"/>
      <c r="CB459" s="76"/>
      <c r="CC459" s="76"/>
      <c r="CD459" s="76"/>
      <c r="CE459" s="76"/>
      <c r="CF459" s="76"/>
      <c r="CG459" s="76"/>
      <c r="CH459" s="76"/>
      <c r="CI459" s="76"/>
      <c r="CJ459" s="76"/>
      <c r="CK459" s="76"/>
      <c r="CL459" s="60"/>
      <c r="CM459" s="60"/>
      <c r="CN459" s="60"/>
      <c r="CO459" s="60"/>
      <c r="CP459" s="60"/>
      <c r="CQ459" s="60"/>
      <c r="CR459" s="60"/>
      <c r="CS459" s="60"/>
      <c r="CT459" s="60"/>
      <c r="CU459" s="60"/>
      <c r="CV459" s="60"/>
      <c r="CW459" s="60"/>
      <c r="CX459" s="60"/>
      <c r="CY459" s="60"/>
      <c r="CZ459" s="60"/>
      <c r="DA459" s="60"/>
      <c r="DB459" s="60"/>
      <c r="DC459" s="60"/>
      <c r="DD459" s="60"/>
      <c r="DE459" s="60"/>
      <c r="DF459" s="60"/>
      <c r="DG459" s="60"/>
      <c r="DH459" s="60"/>
      <c r="DI459" s="60"/>
      <c r="DJ459" s="60"/>
      <c r="DK459" s="60"/>
      <c r="DL459" s="60"/>
      <c r="DM459" s="60"/>
      <c r="DN459" s="60"/>
      <c r="DO459" s="60"/>
      <c r="DP459" s="60"/>
      <c r="GO459" s="78"/>
      <c r="GP459" s="78"/>
      <c r="GQ459" s="78"/>
      <c r="GR459" s="78"/>
      <c r="GS459" s="78"/>
      <c r="GT459" s="78"/>
      <c r="GU459" s="78"/>
      <c r="GV459" s="78"/>
    </row>
    <row r="460" spans="1:204" s="77" customFormat="1" x14ac:dyDescent="0.2">
      <c r="A460" s="74"/>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60"/>
      <c r="AD460" s="60"/>
      <c r="AE460" s="60"/>
      <c r="AF460" s="60"/>
      <c r="AG460" s="60"/>
      <c r="AH460" s="60"/>
      <c r="AI460" s="60"/>
      <c r="AJ460" s="60"/>
      <c r="AK460" s="60"/>
      <c r="AL460" s="60"/>
      <c r="AM460" s="60"/>
      <c r="AN460" s="60"/>
      <c r="AO460" s="60"/>
      <c r="AP460" s="60"/>
      <c r="AQ460" s="60"/>
      <c r="AR460" s="60"/>
      <c r="AS460" s="60"/>
      <c r="AT460" s="60"/>
      <c r="AU460" s="60"/>
      <c r="AV460" s="60"/>
      <c r="AW460" s="60"/>
      <c r="AX460" s="60"/>
      <c r="AY460" s="60"/>
      <c r="AZ460" s="60"/>
      <c r="BA460" s="60"/>
      <c r="BB460" s="60"/>
      <c r="BC460" s="60"/>
      <c r="BD460" s="60"/>
      <c r="BE460" s="60"/>
      <c r="BF460" s="60"/>
      <c r="BG460" s="60"/>
      <c r="BH460" s="60"/>
      <c r="BI460" s="60"/>
      <c r="BJ460" s="60"/>
      <c r="BK460" s="60"/>
      <c r="BL460" s="60"/>
      <c r="BM460" s="60"/>
      <c r="BN460" s="60"/>
      <c r="BO460" s="60"/>
      <c r="BP460" s="60"/>
      <c r="BQ460" s="60"/>
      <c r="BR460" s="60"/>
      <c r="BS460" s="60"/>
      <c r="BT460" s="60"/>
      <c r="BU460" s="76"/>
      <c r="BV460" s="76"/>
      <c r="BW460" s="76"/>
      <c r="BX460" s="76"/>
      <c r="BY460" s="76"/>
      <c r="BZ460" s="76"/>
      <c r="CA460" s="76"/>
      <c r="CB460" s="76"/>
      <c r="CC460" s="76"/>
      <c r="CD460" s="76"/>
      <c r="CE460" s="76"/>
      <c r="CF460" s="76"/>
      <c r="CG460" s="76"/>
      <c r="CH460" s="76"/>
      <c r="CI460" s="76"/>
      <c r="CJ460" s="76"/>
      <c r="CK460" s="76"/>
      <c r="CL460" s="60"/>
      <c r="CM460" s="60"/>
      <c r="CN460" s="60"/>
      <c r="CO460" s="60"/>
      <c r="CP460" s="60"/>
      <c r="CQ460" s="60"/>
      <c r="CR460" s="60"/>
      <c r="CS460" s="60"/>
      <c r="CT460" s="60"/>
      <c r="CU460" s="60"/>
      <c r="CV460" s="60"/>
      <c r="CW460" s="60"/>
      <c r="CX460" s="60"/>
      <c r="CY460" s="60"/>
      <c r="CZ460" s="60"/>
      <c r="DA460" s="60"/>
      <c r="DB460" s="60"/>
      <c r="DC460" s="60"/>
      <c r="DD460" s="60"/>
      <c r="DE460" s="60"/>
      <c r="DF460" s="60"/>
      <c r="DG460" s="60"/>
      <c r="DH460" s="60"/>
      <c r="DI460" s="60"/>
      <c r="DJ460" s="60"/>
      <c r="DK460" s="60"/>
      <c r="DL460" s="60"/>
      <c r="DM460" s="60"/>
      <c r="DN460" s="60"/>
      <c r="DO460" s="60"/>
      <c r="DP460" s="60"/>
      <c r="GO460" s="78"/>
      <c r="GP460" s="78"/>
      <c r="GQ460" s="78"/>
      <c r="GR460" s="78"/>
      <c r="GS460" s="78"/>
      <c r="GT460" s="78"/>
      <c r="GU460" s="78"/>
      <c r="GV460" s="78"/>
    </row>
    <row r="461" spans="1:204" s="77" customFormat="1" x14ac:dyDescent="0.2">
      <c r="A461" s="74"/>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60"/>
      <c r="AD461" s="60"/>
      <c r="AE461" s="60"/>
      <c r="AF461" s="60"/>
      <c r="AG461" s="60"/>
      <c r="AH461" s="60"/>
      <c r="AI461" s="60"/>
      <c r="AJ461" s="60"/>
      <c r="AK461" s="60"/>
      <c r="AL461" s="60"/>
      <c r="AM461" s="60"/>
      <c r="AN461" s="60"/>
      <c r="AO461" s="60"/>
      <c r="AP461" s="60"/>
      <c r="AQ461" s="60"/>
      <c r="AR461" s="60"/>
      <c r="AS461" s="60"/>
      <c r="AT461" s="60"/>
      <c r="AU461" s="60"/>
      <c r="AV461" s="60"/>
      <c r="AW461" s="60"/>
      <c r="AX461" s="60"/>
      <c r="AY461" s="60"/>
      <c r="AZ461" s="60"/>
      <c r="BA461" s="60"/>
      <c r="BB461" s="60"/>
      <c r="BC461" s="60"/>
      <c r="BD461" s="60"/>
      <c r="BE461" s="60"/>
      <c r="BF461" s="60"/>
      <c r="BG461" s="60"/>
      <c r="BH461" s="60"/>
      <c r="BI461" s="60"/>
      <c r="BJ461" s="60"/>
      <c r="BK461" s="60"/>
      <c r="BL461" s="60"/>
      <c r="BM461" s="60"/>
      <c r="BN461" s="60"/>
      <c r="BO461" s="60"/>
      <c r="BP461" s="60"/>
      <c r="BQ461" s="60"/>
      <c r="BR461" s="60"/>
      <c r="BS461" s="60"/>
      <c r="BT461" s="60"/>
      <c r="BU461" s="76"/>
      <c r="BV461" s="76"/>
      <c r="BW461" s="76"/>
      <c r="BX461" s="76"/>
      <c r="BY461" s="76"/>
      <c r="BZ461" s="76"/>
      <c r="CA461" s="76"/>
      <c r="CB461" s="76"/>
      <c r="CC461" s="76"/>
      <c r="CD461" s="76"/>
      <c r="CE461" s="76"/>
      <c r="CF461" s="76"/>
      <c r="CG461" s="76"/>
      <c r="CH461" s="76"/>
      <c r="CI461" s="76"/>
      <c r="CJ461" s="76"/>
      <c r="CK461" s="76"/>
      <c r="CL461" s="60"/>
      <c r="CM461" s="60"/>
      <c r="CN461" s="60"/>
      <c r="CO461" s="60"/>
      <c r="CP461" s="60"/>
      <c r="CQ461" s="60"/>
      <c r="CR461" s="60"/>
      <c r="CS461" s="60"/>
      <c r="CT461" s="60"/>
      <c r="CU461" s="60"/>
      <c r="CV461" s="60"/>
      <c r="CW461" s="60"/>
      <c r="CX461" s="60"/>
      <c r="CY461" s="60"/>
      <c r="CZ461" s="60"/>
      <c r="DA461" s="60"/>
      <c r="DB461" s="60"/>
      <c r="DC461" s="60"/>
      <c r="DD461" s="60"/>
      <c r="DE461" s="60"/>
      <c r="DF461" s="60"/>
      <c r="DG461" s="60"/>
      <c r="DH461" s="60"/>
      <c r="DI461" s="60"/>
      <c r="DJ461" s="60"/>
      <c r="DK461" s="60"/>
      <c r="DL461" s="60"/>
      <c r="DM461" s="60"/>
      <c r="DN461" s="60"/>
      <c r="DO461" s="60"/>
      <c r="DP461" s="60"/>
      <c r="GO461" s="78"/>
      <c r="GP461" s="78"/>
      <c r="GQ461" s="78"/>
      <c r="GR461" s="78"/>
      <c r="GS461" s="78"/>
      <c r="GT461" s="78"/>
      <c r="GU461" s="78"/>
      <c r="GV461" s="78"/>
    </row>
    <row r="462" spans="1:204" s="77" customFormat="1" x14ac:dyDescent="0.2">
      <c r="A462" s="74"/>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60"/>
      <c r="AD462" s="60"/>
      <c r="AE462" s="60"/>
      <c r="AF462" s="60"/>
      <c r="AG462" s="60"/>
      <c r="AH462" s="60"/>
      <c r="AI462" s="60"/>
      <c r="AJ462" s="60"/>
      <c r="AK462" s="60"/>
      <c r="AL462" s="60"/>
      <c r="AM462" s="60"/>
      <c r="AN462" s="60"/>
      <c r="AO462" s="60"/>
      <c r="AP462" s="60"/>
      <c r="AQ462" s="60"/>
      <c r="AR462" s="60"/>
      <c r="AS462" s="60"/>
      <c r="AT462" s="60"/>
      <c r="AU462" s="60"/>
      <c r="AV462" s="60"/>
      <c r="AW462" s="60"/>
      <c r="AX462" s="60"/>
      <c r="AY462" s="60"/>
      <c r="AZ462" s="60"/>
      <c r="BA462" s="60"/>
      <c r="BB462" s="60"/>
      <c r="BC462" s="60"/>
      <c r="BD462" s="60"/>
      <c r="BE462" s="60"/>
      <c r="BF462" s="60"/>
      <c r="BG462" s="60"/>
      <c r="BH462" s="60"/>
      <c r="BI462" s="60"/>
      <c r="BJ462" s="60"/>
      <c r="BK462" s="60"/>
      <c r="BL462" s="60"/>
      <c r="BM462" s="60"/>
      <c r="BN462" s="60"/>
      <c r="BO462" s="60"/>
      <c r="BP462" s="60"/>
      <c r="BQ462" s="60"/>
      <c r="BR462" s="60"/>
      <c r="BS462" s="60"/>
      <c r="BT462" s="60"/>
      <c r="BU462" s="76"/>
      <c r="BV462" s="76"/>
      <c r="BW462" s="76"/>
      <c r="BX462" s="76"/>
      <c r="BY462" s="76"/>
      <c r="BZ462" s="76"/>
      <c r="CA462" s="76"/>
      <c r="CB462" s="76"/>
      <c r="CC462" s="76"/>
      <c r="CD462" s="76"/>
      <c r="CE462" s="76"/>
      <c r="CF462" s="76"/>
      <c r="CG462" s="76"/>
      <c r="CH462" s="76"/>
      <c r="CI462" s="76"/>
      <c r="CJ462" s="76"/>
      <c r="CK462" s="76"/>
      <c r="CL462" s="60"/>
      <c r="CM462" s="60"/>
      <c r="CN462" s="60"/>
      <c r="CO462" s="60"/>
      <c r="CP462" s="60"/>
      <c r="CQ462" s="60"/>
      <c r="CR462" s="60"/>
      <c r="CS462" s="60"/>
      <c r="CT462" s="60"/>
      <c r="CU462" s="60"/>
      <c r="CV462" s="60"/>
      <c r="CW462" s="60"/>
      <c r="CX462" s="60"/>
      <c r="CY462" s="60"/>
      <c r="CZ462" s="60"/>
      <c r="DA462" s="60"/>
      <c r="DB462" s="60"/>
      <c r="DC462" s="60"/>
      <c r="DD462" s="60"/>
      <c r="DE462" s="60"/>
      <c r="DF462" s="60"/>
      <c r="DG462" s="60"/>
      <c r="DH462" s="60"/>
      <c r="DI462" s="60"/>
      <c r="DJ462" s="60"/>
      <c r="DK462" s="60"/>
      <c r="DL462" s="60"/>
      <c r="DM462" s="60"/>
      <c r="DN462" s="60"/>
      <c r="DO462" s="60"/>
      <c r="DP462" s="60"/>
      <c r="GO462" s="78"/>
      <c r="GP462" s="78"/>
      <c r="GQ462" s="78"/>
      <c r="GR462" s="78"/>
      <c r="GS462" s="78"/>
      <c r="GT462" s="78"/>
      <c r="GU462" s="78"/>
      <c r="GV462" s="78"/>
    </row>
    <row r="463" spans="1:204" s="77" customFormat="1" x14ac:dyDescent="0.2">
      <c r="A463" s="74"/>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60"/>
      <c r="AD463" s="60"/>
      <c r="AE463" s="60"/>
      <c r="AF463" s="60"/>
      <c r="AG463" s="60"/>
      <c r="AH463" s="60"/>
      <c r="AI463" s="60"/>
      <c r="AJ463" s="60"/>
      <c r="AK463" s="60"/>
      <c r="AL463" s="60"/>
      <c r="AM463" s="60"/>
      <c r="AN463" s="60"/>
      <c r="AO463" s="60"/>
      <c r="AP463" s="60"/>
      <c r="AQ463" s="60"/>
      <c r="AR463" s="60"/>
      <c r="AS463" s="60"/>
      <c r="AT463" s="60"/>
      <c r="AU463" s="60"/>
      <c r="AV463" s="60"/>
      <c r="AW463" s="60"/>
      <c r="AX463" s="60"/>
      <c r="AY463" s="60"/>
      <c r="AZ463" s="60"/>
      <c r="BA463" s="60"/>
      <c r="BB463" s="60"/>
      <c r="BC463" s="60"/>
      <c r="BD463" s="60"/>
      <c r="BE463" s="60"/>
      <c r="BF463" s="60"/>
      <c r="BG463" s="60"/>
      <c r="BH463" s="60"/>
      <c r="BI463" s="60"/>
      <c r="BJ463" s="60"/>
      <c r="BK463" s="60"/>
      <c r="BL463" s="60"/>
      <c r="BM463" s="60"/>
      <c r="BN463" s="60"/>
      <c r="BO463" s="60"/>
      <c r="BP463" s="60"/>
      <c r="BQ463" s="60"/>
      <c r="BR463" s="60"/>
      <c r="BS463" s="60"/>
      <c r="BT463" s="60"/>
      <c r="BU463" s="76"/>
      <c r="BV463" s="76"/>
      <c r="BW463" s="76"/>
      <c r="BX463" s="76"/>
      <c r="BY463" s="76"/>
      <c r="BZ463" s="76"/>
      <c r="CA463" s="76"/>
      <c r="CB463" s="76"/>
      <c r="CC463" s="76"/>
      <c r="CD463" s="76"/>
      <c r="CE463" s="76"/>
      <c r="CF463" s="76"/>
      <c r="CG463" s="76"/>
      <c r="CH463" s="76"/>
      <c r="CI463" s="76"/>
      <c r="CJ463" s="76"/>
      <c r="CK463" s="76"/>
      <c r="CL463" s="60"/>
      <c r="CM463" s="60"/>
      <c r="CN463" s="60"/>
      <c r="CO463" s="60"/>
      <c r="CP463" s="60"/>
      <c r="CQ463" s="60"/>
      <c r="CR463" s="60"/>
      <c r="CS463" s="60"/>
      <c r="CT463" s="60"/>
      <c r="CU463" s="60"/>
      <c r="CV463" s="60"/>
      <c r="CW463" s="60"/>
      <c r="CX463" s="60"/>
      <c r="CY463" s="60"/>
      <c r="CZ463" s="60"/>
      <c r="DA463" s="60"/>
      <c r="DB463" s="60"/>
      <c r="DC463" s="60"/>
      <c r="DD463" s="60"/>
      <c r="DE463" s="60"/>
      <c r="DF463" s="60"/>
      <c r="DG463" s="60"/>
      <c r="DH463" s="60"/>
      <c r="DI463" s="60"/>
      <c r="DJ463" s="60"/>
      <c r="DK463" s="60"/>
      <c r="DL463" s="60"/>
      <c r="DM463" s="60"/>
      <c r="DN463" s="60"/>
      <c r="DO463" s="60"/>
      <c r="DP463" s="60"/>
      <c r="GO463" s="78"/>
      <c r="GP463" s="78"/>
      <c r="GQ463" s="78"/>
      <c r="GR463" s="78"/>
      <c r="GS463" s="78"/>
      <c r="GT463" s="78"/>
      <c r="GU463" s="78"/>
      <c r="GV463" s="78"/>
    </row>
    <row r="464" spans="1:204" s="77" customFormat="1" x14ac:dyDescent="0.2">
      <c r="A464" s="74"/>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60"/>
      <c r="AD464" s="60"/>
      <c r="AE464" s="60"/>
      <c r="AF464" s="60"/>
      <c r="AG464" s="60"/>
      <c r="AH464" s="60"/>
      <c r="AI464" s="60"/>
      <c r="AJ464" s="60"/>
      <c r="AK464" s="60"/>
      <c r="AL464" s="60"/>
      <c r="AM464" s="60"/>
      <c r="AN464" s="60"/>
      <c r="AO464" s="60"/>
      <c r="AP464" s="60"/>
      <c r="AQ464" s="60"/>
      <c r="AR464" s="60"/>
      <c r="AS464" s="60"/>
      <c r="AT464" s="60"/>
      <c r="AU464" s="60"/>
      <c r="AV464" s="60"/>
      <c r="AW464" s="60"/>
      <c r="AX464" s="60"/>
      <c r="AY464" s="60"/>
      <c r="AZ464" s="60"/>
      <c r="BA464" s="60"/>
      <c r="BB464" s="60"/>
      <c r="BC464" s="60"/>
      <c r="BD464" s="60"/>
      <c r="BE464" s="60"/>
      <c r="BF464" s="60"/>
      <c r="BG464" s="60"/>
      <c r="BH464" s="60"/>
      <c r="BI464" s="60"/>
      <c r="BJ464" s="60"/>
      <c r="BK464" s="60"/>
      <c r="BL464" s="60"/>
      <c r="BM464" s="60"/>
      <c r="BN464" s="60"/>
      <c r="BO464" s="60"/>
      <c r="BP464" s="60"/>
      <c r="BQ464" s="60"/>
      <c r="BR464" s="60"/>
      <c r="BS464" s="60"/>
      <c r="BT464" s="60"/>
      <c r="BU464" s="76"/>
      <c r="BV464" s="76"/>
      <c r="BW464" s="76"/>
      <c r="BX464" s="76"/>
      <c r="BY464" s="76"/>
      <c r="BZ464" s="76"/>
      <c r="CA464" s="76"/>
      <c r="CB464" s="76"/>
      <c r="CC464" s="76"/>
      <c r="CD464" s="76"/>
      <c r="CE464" s="76"/>
      <c r="CF464" s="76"/>
      <c r="CG464" s="76"/>
      <c r="CH464" s="76"/>
      <c r="CI464" s="76"/>
      <c r="CJ464" s="76"/>
      <c r="CK464" s="76"/>
      <c r="CL464" s="60"/>
      <c r="CM464" s="60"/>
      <c r="CN464" s="60"/>
      <c r="CO464" s="60"/>
      <c r="CP464" s="60"/>
      <c r="CQ464" s="60"/>
      <c r="CR464" s="60"/>
      <c r="CS464" s="60"/>
      <c r="CT464" s="60"/>
      <c r="CU464" s="60"/>
      <c r="CV464" s="60"/>
      <c r="CW464" s="60"/>
      <c r="CX464" s="60"/>
      <c r="CY464" s="60"/>
      <c r="CZ464" s="60"/>
      <c r="DA464" s="60"/>
      <c r="DB464" s="60"/>
      <c r="DC464" s="60"/>
      <c r="DD464" s="60"/>
      <c r="DE464" s="60"/>
      <c r="DF464" s="60"/>
      <c r="DG464" s="60"/>
      <c r="DH464" s="60"/>
      <c r="DI464" s="60"/>
      <c r="DJ464" s="60"/>
      <c r="DK464" s="60"/>
      <c r="DL464" s="60"/>
      <c r="DM464" s="60"/>
      <c r="DN464" s="60"/>
      <c r="DO464" s="60"/>
      <c r="DP464" s="60"/>
      <c r="GO464" s="78"/>
      <c r="GP464" s="78"/>
      <c r="GQ464" s="78"/>
      <c r="GR464" s="78"/>
      <c r="GS464" s="78"/>
      <c r="GT464" s="78"/>
      <c r="GU464" s="78"/>
      <c r="GV464" s="78"/>
    </row>
    <row r="465" spans="1:204" s="77" customFormat="1" x14ac:dyDescent="0.2">
      <c r="A465" s="74"/>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60"/>
      <c r="AD465" s="60"/>
      <c r="AE465" s="60"/>
      <c r="AF465" s="60"/>
      <c r="AG465" s="60"/>
      <c r="AH465" s="60"/>
      <c r="AI465" s="60"/>
      <c r="AJ465" s="60"/>
      <c r="AK465" s="60"/>
      <c r="AL465" s="60"/>
      <c r="AM465" s="60"/>
      <c r="AN465" s="60"/>
      <c r="AO465" s="60"/>
      <c r="AP465" s="60"/>
      <c r="AQ465" s="60"/>
      <c r="AR465" s="60"/>
      <c r="AS465" s="60"/>
      <c r="AT465" s="60"/>
      <c r="AU465" s="60"/>
      <c r="AV465" s="60"/>
      <c r="AW465" s="60"/>
      <c r="AX465" s="60"/>
      <c r="AY465" s="60"/>
      <c r="AZ465" s="60"/>
      <c r="BA465" s="60"/>
      <c r="BB465" s="60"/>
      <c r="BC465" s="60"/>
      <c r="BD465" s="60"/>
      <c r="BE465" s="60"/>
      <c r="BF465" s="60"/>
      <c r="BG465" s="60"/>
      <c r="BH465" s="60"/>
      <c r="BI465" s="60"/>
      <c r="BJ465" s="60"/>
      <c r="BK465" s="60"/>
      <c r="BL465" s="60"/>
      <c r="BM465" s="60"/>
      <c r="BN465" s="60"/>
      <c r="BO465" s="60"/>
      <c r="BP465" s="60"/>
      <c r="BQ465" s="60"/>
      <c r="BR465" s="60"/>
      <c r="BS465" s="60"/>
      <c r="BT465" s="60"/>
      <c r="BU465" s="76"/>
      <c r="BV465" s="76"/>
      <c r="BW465" s="76"/>
      <c r="BX465" s="76"/>
      <c r="BY465" s="76"/>
      <c r="BZ465" s="76"/>
      <c r="CA465" s="76"/>
      <c r="CB465" s="76"/>
      <c r="CC465" s="76"/>
      <c r="CD465" s="76"/>
      <c r="CE465" s="76"/>
      <c r="CF465" s="76"/>
      <c r="CG465" s="76"/>
      <c r="CH465" s="76"/>
      <c r="CI465" s="76"/>
      <c r="CJ465" s="76"/>
      <c r="CK465" s="76"/>
      <c r="CL465" s="60"/>
      <c r="CM465" s="60"/>
      <c r="CN465" s="60"/>
      <c r="CO465" s="60"/>
      <c r="CP465" s="60"/>
      <c r="CQ465" s="60"/>
      <c r="CR465" s="60"/>
      <c r="CS465" s="60"/>
      <c r="CT465" s="60"/>
      <c r="CU465" s="60"/>
      <c r="CV465" s="60"/>
      <c r="CW465" s="60"/>
      <c r="CX465" s="60"/>
      <c r="CY465" s="60"/>
      <c r="CZ465" s="60"/>
      <c r="DA465" s="60"/>
      <c r="DB465" s="60"/>
      <c r="DC465" s="60"/>
      <c r="DD465" s="60"/>
      <c r="DE465" s="60"/>
      <c r="DF465" s="60"/>
      <c r="DG465" s="60"/>
      <c r="DH465" s="60"/>
      <c r="DI465" s="60"/>
      <c r="DJ465" s="60"/>
      <c r="DK465" s="60"/>
      <c r="DL465" s="60"/>
      <c r="DM465" s="60"/>
      <c r="DN465" s="60"/>
      <c r="DO465" s="60"/>
      <c r="DP465" s="60"/>
      <c r="GO465" s="78"/>
      <c r="GP465" s="78"/>
      <c r="GQ465" s="78"/>
      <c r="GR465" s="78"/>
      <c r="GS465" s="78"/>
      <c r="GT465" s="78"/>
      <c r="GU465" s="78"/>
      <c r="GV465" s="78"/>
    </row>
    <row r="466" spans="1:204" s="77" customFormat="1" x14ac:dyDescent="0.2">
      <c r="A466" s="74"/>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60"/>
      <c r="AD466" s="60"/>
      <c r="AE466" s="60"/>
      <c r="AF466" s="60"/>
      <c r="AG466" s="60"/>
      <c r="AH466" s="60"/>
      <c r="AI466" s="60"/>
      <c r="AJ466" s="60"/>
      <c r="AK466" s="60"/>
      <c r="AL466" s="60"/>
      <c r="AM466" s="60"/>
      <c r="AN466" s="60"/>
      <c r="AO466" s="60"/>
      <c r="AP466" s="60"/>
      <c r="AQ466" s="60"/>
      <c r="AR466" s="60"/>
      <c r="AS466" s="60"/>
      <c r="AT466" s="60"/>
      <c r="AU466" s="60"/>
      <c r="AV466" s="60"/>
      <c r="AW466" s="60"/>
      <c r="AX466" s="60"/>
      <c r="AY466" s="60"/>
      <c r="AZ466" s="60"/>
      <c r="BA466" s="60"/>
      <c r="BB466" s="60"/>
      <c r="BC466" s="60"/>
      <c r="BD466" s="60"/>
      <c r="BE466" s="60"/>
      <c r="BF466" s="60"/>
      <c r="BG466" s="60"/>
      <c r="BH466" s="60"/>
      <c r="BI466" s="60"/>
      <c r="BJ466" s="60"/>
      <c r="BK466" s="60"/>
      <c r="BL466" s="60"/>
      <c r="BM466" s="60"/>
      <c r="BN466" s="60"/>
      <c r="BO466" s="60"/>
      <c r="BP466" s="60"/>
      <c r="BQ466" s="60"/>
      <c r="BR466" s="60"/>
      <c r="BS466" s="60"/>
      <c r="BT466" s="60"/>
      <c r="BU466" s="76"/>
      <c r="BV466" s="76"/>
      <c r="BW466" s="76"/>
      <c r="BX466" s="76"/>
      <c r="BY466" s="76"/>
      <c r="BZ466" s="76"/>
      <c r="CA466" s="76"/>
      <c r="CB466" s="76"/>
      <c r="CC466" s="76"/>
      <c r="CD466" s="76"/>
      <c r="CE466" s="76"/>
      <c r="CF466" s="76"/>
      <c r="CG466" s="76"/>
      <c r="CH466" s="76"/>
      <c r="CI466" s="76"/>
      <c r="CJ466" s="76"/>
      <c r="CK466" s="76"/>
      <c r="CL466" s="60"/>
      <c r="CM466" s="60"/>
      <c r="CN466" s="60"/>
      <c r="CO466" s="60"/>
      <c r="CP466" s="60"/>
      <c r="CQ466" s="60"/>
      <c r="CR466" s="60"/>
      <c r="CS466" s="60"/>
      <c r="CT466" s="60"/>
      <c r="CU466" s="60"/>
      <c r="CV466" s="60"/>
      <c r="CW466" s="60"/>
      <c r="CX466" s="60"/>
      <c r="CY466" s="60"/>
      <c r="CZ466" s="60"/>
      <c r="DA466" s="60"/>
      <c r="DB466" s="60"/>
      <c r="DC466" s="60"/>
      <c r="DD466" s="60"/>
      <c r="DE466" s="60"/>
      <c r="DF466" s="60"/>
      <c r="DG466" s="60"/>
      <c r="DH466" s="60"/>
      <c r="DI466" s="60"/>
      <c r="DJ466" s="60"/>
      <c r="DK466" s="60"/>
      <c r="DL466" s="60"/>
      <c r="DM466" s="60"/>
      <c r="DN466" s="60"/>
      <c r="DO466" s="60"/>
      <c r="DP466" s="60"/>
      <c r="GO466" s="78"/>
      <c r="GP466" s="78"/>
      <c r="GQ466" s="78"/>
      <c r="GR466" s="78"/>
      <c r="GS466" s="78"/>
      <c r="GT466" s="78"/>
      <c r="GU466" s="78"/>
      <c r="GV466" s="78"/>
    </row>
    <row r="467" spans="1:204" s="77" customFormat="1" x14ac:dyDescent="0.2">
      <c r="A467" s="74"/>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60"/>
      <c r="AD467" s="60"/>
      <c r="AE467" s="60"/>
      <c r="AF467" s="60"/>
      <c r="AG467" s="60"/>
      <c r="AH467" s="60"/>
      <c r="AI467" s="60"/>
      <c r="AJ467" s="60"/>
      <c r="AK467" s="60"/>
      <c r="AL467" s="60"/>
      <c r="AM467" s="60"/>
      <c r="AN467" s="60"/>
      <c r="AO467" s="60"/>
      <c r="AP467" s="60"/>
      <c r="AQ467" s="60"/>
      <c r="AR467" s="60"/>
      <c r="AS467" s="60"/>
      <c r="AT467" s="60"/>
      <c r="AU467" s="60"/>
      <c r="AV467" s="60"/>
      <c r="AW467" s="60"/>
      <c r="AX467" s="60"/>
      <c r="AY467" s="60"/>
      <c r="AZ467" s="60"/>
      <c r="BA467" s="60"/>
      <c r="BB467" s="60"/>
      <c r="BC467" s="60"/>
      <c r="BD467" s="60"/>
      <c r="BE467" s="60"/>
      <c r="BF467" s="60"/>
      <c r="BG467" s="60"/>
      <c r="BH467" s="60"/>
      <c r="BI467" s="60"/>
      <c r="BJ467" s="60"/>
      <c r="BK467" s="60"/>
      <c r="BL467" s="60"/>
      <c r="BM467" s="60"/>
      <c r="BN467" s="60"/>
      <c r="BO467" s="60"/>
      <c r="BP467" s="60"/>
      <c r="BQ467" s="60"/>
      <c r="BR467" s="60"/>
      <c r="BS467" s="60"/>
      <c r="BT467" s="60"/>
      <c r="BU467" s="76"/>
      <c r="BV467" s="76"/>
      <c r="BW467" s="76"/>
      <c r="BX467" s="76"/>
      <c r="BY467" s="76"/>
      <c r="BZ467" s="76"/>
      <c r="CA467" s="76"/>
      <c r="CB467" s="76"/>
      <c r="CC467" s="76"/>
      <c r="CD467" s="76"/>
      <c r="CE467" s="76"/>
      <c r="CF467" s="76"/>
      <c r="CG467" s="76"/>
      <c r="CH467" s="76"/>
      <c r="CI467" s="76"/>
      <c r="CJ467" s="76"/>
      <c r="CK467" s="76"/>
      <c r="CL467" s="60"/>
      <c r="CM467" s="60"/>
      <c r="CN467" s="60"/>
      <c r="CO467" s="60"/>
      <c r="CP467" s="60"/>
      <c r="CQ467" s="60"/>
      <c r="CR467" s="60"/>
      <c r="CS467" s="60"/>
      <c r="CT467" s="60"/>
      <c r="CU467" s="60"/>
      <c r="CV467" s="60"/>
      <c r="CW467" s="60"/>
      <c r="CX467" s="60"/>
      <c r="CY467" s="60"/>
      <c r="CZ467" s="60"/>
      <c r="DA467" s="60"/>
      <c r="DB467" s="60"/>
      <c r="DC467" s="60"/>
      <c r="DD467" s="60"/>
      <c r="DE467" s="60"/>
      <c r="DF467" s="60"/>
      <c r="DG467" s="60"/>
      <c r="DH467" s="60"/>
      <c r="DI467" s="60"/>
      <c r="DJ467" s="60"/>
      <c r="DK467" s="60"/>
      <c r="DL467" s="60"/>
      <c r="DM467" s="60"/>
      <c r="DN467" s="60"/>
      <c r="DO467" s="60"/>
      <c r="DP467" s="60"/>
      <c r="GO467" s="78"/>
      <c r="GP467" s="78"/>
      <c r="GQ467" s="78"/>
      <c r="GR467" s="78"/>
      <c r="GS467" s="78"/>
      <c r="GT467" s="78"/>
      <c r="GU467" s="78"/>
      <c r="GV467" s="78"/>
    </row>
    <row r="468" spans="1:204" s="77" customFormat="1" x14ac:dyDescent="0.2">
      <c r="A468" s="74"/>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60"/>
      <c r="AD468" s="60"/>
      <c r="AE468" s="60"/>
      <c r="AF468" s="60"/>
      <c r="AG468" s="60"/>
      <c r="AH468" s="60"/>
      <c r="AI468" s="60"/>
      <c r="AJ468" s="60"/>
      <c r="AK468" s="60"/>
      <c r="AL468" s="60"/>
      <c r="AM468" s="60"/>
      <c r="AN468" s="60"/>
      <c r="AO468" s="60"/>
      <c r="AP468" s="60"/>
      <c r="AQ468" s="60"/>
      <c r="AR468" s="60"/>
      <c r="AS468" s="60"/>
      <c r="AT468" s="60"/>
      <c r="AU468" s="60"/>
      <c r="AV468" s="60"/>
      <c r="AW468" s="60"/>
      <c r="AX468" s="60"/>
      <c r="AY468" s="60"/>
      <c r="AZ468" s="60"/>
      <c r="BA468" s="60"/>
      <c r="BB468" s="60"/>
      <c r="BC468" s="60"/>
      <c r="BD468" s="60"/>
      <c r="BE468" s="60"/>
      <c r="BF468" s="60"/>
      <c r="BG468" s="60"/>
      <c r="BH468" s="60"/>
      <c r="BI468" s="60"/>
      <c r="BJ468" s="60"/>
      <c r="BK468" s="60"/>
      <c r="BL468" s="60"/>
      <c r="BM468" s="60"/>
      <c r="BN468" s="60"/>
      <c r="BO468" s="60"/>
      <c r="BP468" s="60"/>
      <c r="BQ468" s="60"/>
      <c r="BR468" s="60"/>
      <c r="BS468" s="60"/>
      <c r="BT468" s="60"/>
      <c r="BU468" s="76"/>
      <c r="BV468" s="76"/>
      <c r="BW468" s="76"/>
      <c r="BX468" s="76"/>
      <c r="BY468" s="76"/>
      <c r="BZ468" s="76"/>
      <c r="CA468" s="76"/>
      <c r="CB468" s="76"/>
      <c r="CC468" s="76"/>
      <c r="CD468" s="76"/>
      <c r="CE468" s="76"/>
      <c r="CF468" s="76"/>
      <c r="CG468" s="76"/>
      <c r="CH468" s="76"/>
      <c r="CI468" s="76"/>
      <c r="CJ468" s="76"/>
      <c r="CK468" s="76"/>
      <c r="CL468" s="60"/>
      <c r="CM468" s="60"/>
      <c r="CN468" s="60"/>
      <c r="CO468" s="60"/>
      <c r="CP468" s="60"/>
      <c r="CQ468" s="60"/>
      <c r="CR468" s="60"/>
      <c r="CS468" s="60"/>
      <c r="CT468" s="60"/>
      <c r="CU468" s="60"/>
      <c r="CV468" s="60"/>
      <c r="CW468" s="60"/>
      <c r="CX468" s="60"/>
      <c r="CY468" s="60"/>
      <c r="CZ468" s="60"/>
      <c r="DA468" s="60"/>
      <c r="DB468" s="60"/>
      <c r="DC468" s="60"/>
      <c r="DD468" s="60"/>
      <c r="DE468" s="60"/>
      <c r="DF468" s="60"/>
      <c r="DG468" s="60"/>
      <c r="DH468" s="60"/>
      <c r="DI468" s="60"/>
      <c r="DJ468" s="60"/>
      <c r="DK468" s="60"/>
      <c r="DL468" s="60"/>
      <c r="DM468" s="60"/>
      <c r="DN468" s="60"/>
      <c r="DO468" s="60"/>
      <c r="DP468" s="60"/>
      <c r="GO468" s="78"/>
      <c r="GP468" s="78"/>
      <c r="GQ468" s="78"/>
      <c r="GR468" s="78"/>
      <c r="GS468" s="78"/>
      <c r="GT468" s="78"/>
      <c r="GU468" s="78"/>
      <c r="GV468" s="78"/>
    </row>
    <row r="469" spans="1:204" s="77" customFormat="1" x14ac:dyDescent="0.2">
      <c r="A469" s="74"/>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60"/>
      <c r="AD469" s="60"/>
      <c r="AE469" s="60"/>
      <c r="AF469" s="60"/>
      <c r="AG469" s="60"/>
      <c r="AH469" s="60"/>
      <c r="AI469" s="60"/>
      <c r="AJ469" s="60"/>
      <c r="AK469" s="60"/>
      <c r="AL469" s="60"/>
      <c r="AM469" s="60"/>
      <c r="AN469" s="60"/>
      <c r="AO469" s="60"/>
      <c r="AP469" s="60"/>
      <c r="AQ469" s="60"/>
      <c r="AR469" s="60"/>
      <c r="AS469" s="60"/>
      <c r="AT469" s="60"/>
      <c r="AU469" s="60"/>
      <c r="AV469" s="60"/>
      <c r="AW469" s="60"/>
      <c r="AX469" s="60"/>
      <c r="AY469" s="60"/>
      <c r="AZ469" s="60"/>
      <c r="BA469" s="60"/>
      <c r="BB469" s="60"/>
      <c r="BC469" s="60"/>
      <c r="BD469" s="60"/>
      <c r="BE469" s="60"/>
      <c r="BF469" s="60"/>
      <c r="BG469" s="60"/>
      <c r="BH469" s="60"/>
      <c r="BI469" s="60"/>
      <c r="BJ469" s="60"/>
      <c r="BK469" s="60"/>
      <c r="BL469" s="60"/>
      <c r="BM469" s="60"/>
      <c r="BN469" s="60"/>
      <c r="BO469" s="60"/>
      <c r="BP469" s="60"/>
      <c r="BQ469" s="60"/>
      <c r="BR469" s="60"/>
      <c r="BS469" s="60"/>
      <c r="BT469" s="60"/>
      <c r="BU469" s="76"/>
      <c r="BV469" s="76"/>
      <c r="BW469" s="76"/>
      <c r="BX469" s="76"/>
      <c r="BY469" s="76"/>
      <c r="BZ469" s="76"/>
      <c r="CA469" s="76"/>
      <c r="CB469" s="76"/>
      <c r="CC469" s="76"/>
      <c r="CD469" s="76"/>
      <c r="CE469" s="76"/>
      <c r="CF469" s="76"/>
      <c r="CG469" s="76"/>
      <c r="CH469" s="76"/>
      <c r="CI469" s="76"/>
      <c r="CJ469" s="76"/>
      <c r="CK469" s="76"/>
      <c r="CL469" s="60"/>
      <c r="CM469" s="60"/>
      <c r="CN469" s="60"/>
      <c r="CO469" s="60"/>
      <c r="CP469" s="60"/>
      <c r="CQ469" s="60"/>
      <c r="CR469" s="60"/>
      <c r="CS469" s="60"/>
      <c r="CT469" s="60"/>
      <c r="CU469" s="60"/>
      <c r="CV469" s="60"/>
      <c r="CW469" s="60"/>
      <c r="CX469" s="60"/>
      <c r="CY469" s="60"/>
      <c r="CZ469" s="60"/>
      <c r="DA469" s="60"/>
      <c r="DB469" s="60"/>
      <c r="DC469" s="60"/>
      <c r="DD469" s="60"/>
      <c r="DE469" s="60"/>
      <c r="DF469" s="60"/>
      <c r="DG469" s="60"/>
      <c r="DH469" s="60"/>
      <c r="DI469" s="60"/>
      <c r="DJ469" s="60"/>
      <c r="DK469" s="60"/>
      <c r="DL469" s="60"/>
      <c r="DM469" s="60"/>
      <c r="DN469" s="60"/>
      <c r="DO469" s="60"/>
      <c r="DP469" s="60"/>
      <c r="GO469" s="78"/>
      <c r="GP469" s="78"/>
      <c r="GQ469" s="78"/>
      <c r="GR469" s="78"/>
      <c r="GS469" s="78"/>
      <c r="GT469" s="78"/>
      <c r="GU469" s="78"/>
      <c r="GV469" s="78"/>
    </row>
    <row r="470" spans="1:204" s="77" customFormat="1" x14ac:dyDescent="0.2">
      <c r="A470" s="74"/>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60"/>
      <c r="AD470" s="60"/>
      <c r="AE470" s="60"/>
      <c r="AF470" s="60"/>
      <c r="AG470" s="60"/>
      <c r="AH470" s="60"/>
      <c r="AI470" s="60"/>
      <c r="AJ470" s="60"/>
      <c r="AK470" s="60"/>
      <c r="AL470" s="60"/>
      <c r="AM470" s="60"/>
      <c r="AN470" s="60"/>
      <c r="AO470" s="60"/>
      <c r="AP470" s="60"/>
      <c r="AQ470" s="60"/>
      <c r="AR470" s="60"/>
      <c r="AS470" s="60"/>
      <c r="AT470" s="60"/>
      <c r="AU470" s="60"/>
      <c r="AV470" s="60"/>
      <c r="AW470" s="60"/>
      <c r="AX470" s="60"/>
      <c r="AY470" s="60"/>
      <c r="AZ470" s="60"/>
      <c r="BA470" s="60"/>
      <c r="BB470" s="60"/>
      <c r="BC470" s="60"/>
      <c r="BD470" s="60"/>
      <c r="BE470" s="60"/>
      <c r="BF470" s="60"/>
      <c r="BG470" s="60"/>
      <c r="BH470" s="60"/>
      <c r="BI470" s="60"/>
      <c r="BJ470" s="60"/>
      <c r="BK470" s="60"/>
      <c r="BL470" s="60"/>
      <c r="BM470" s="60"/>
      <c r="BN470" s="60"/>
      <c r="BO470" s="60"/>
      <c r="BP470" s="60"/>
      <c r="BQ470" s="60"/>
      <c r="BR470" s="60"/>
      <c r="BS470" s="60"/>
      <c r="BT470" s="60"/>
      <c r="BU470" s="76"/>
      <c r="BV470" s="76"/>
      <c r="BW470" s="76"/>
      <c r="BX470" s="76"/>
      <c r="BY470" s="76"/>
      <c r="BZ470" s="76"/>
      <c r="CA470" s="76"/>
      <c r="CB470" s="76"/>
      <c r="CC470" s="76"/>
      <c r="CD470" s="76"/>
      <c r="CE470" s="76"/>
      <c r="CF470" s="76"/>
      <c r="CG470" s="76"/>
      <c r="CH470" s="76"/>
      <c r="CI470" s="76"/>
      <c r="CJ470" s="76"/>
      <c r="CK470" s="76"/>
      <c r="CL470" s="60"/>
      <c r="CM470" s="60"/>
      <c r="CN470" s="60"/>
      <c r="CO470" s="60"/>
      <c r="CP470" s="60"/>
      <c r="CQ470" s="60"/>
      <c r="CR470" s="60"/>
      <c r="CS470" s="60"/>
      <c r="CT470" s="60"/>
      <c r="CU470" s="60"/>
      <c r="CV470" s="60"/>
      <c r="CW470" s="60"/>
      <c r="CX470" s="60"/>
      <c r="CY470" s="60"/>
      <c r="CZ470" s="60"/>
      <c r="DA470" s="60"/>
      <c r="DB470" s="60"/>
      <c r="DC470" s="60"/>
      <c r="DD470" s="60"/>
      <c r="DE470" s="60"/>
      <c r="DF470" s="60"/>
      <c r="DG470" s="60"/>
      <c r="DH470" s="60"/>
      <c r="DI470" s="60"/>
      <c r="DJ470" s="60"/>
      <c r="DK470" s="60"/>
      <c r="DL470" s="60"/>
      <c r="DM470" s="60"/>
      <c r="DN470" s="60"/>
      <c r="DO470" s="60"/>
      <c r="DP470" s="60"/>
      <c r="GO470" s="78"/>
      <c r="GP470" s="78"/>
      <c r="GQ470" s="78"/>
      <c r="GR470" s="78"/>
      <c r="GS470" s="78"/>
      <c r="GT470" s="78"/>
      <c r="GU470" s="78"/>
      <c r="GV470" s="78"/>
    </row>
    <row r="471" spans="1:204" s="77" customFormat="1" x14ac:dyDescent="0.2">
      <c r="A471" s="74"/>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60"/>
      <c r="AD471" s="60"/>
      <c r="AE471" s="60"/>
      <c r="AF471" s="60"/>
      <c r="AG471" s="60"/>
      <c r="AH471" s="60"/>
      <c r="AI471" s="60"/>
      <c r="AJ471" s="60"/>
      <c r="AK471" s="60"/>
      <c r="AL471" s="60"/>
      <c r="AM471" s="60"/>
      <c r="AN471" s="60"/>
      <c r="AO471" s="60"/>
      <c r="AP471" s="60"/>
      <c r="AQ471" s="60"/>
      <c r="AR471" s="60"/>
      <c r="AS471" s="60"/>
      <c r="AT471" s="60"/>
      <c r="AU471" s="60"/>
      <c r="AV471" s="60"/>
      <c r="AW471" s="60"/>
      <c r="AX471" s="60"/>
      <c r="AY471" s="60"/>
      <c r="AZ471" s="60"/>
      <c r="BA471" s="60"/>
      <c r="BB471" s="60"/>
      <c r="BC471" s="60"/>
      <c r="BD471" s="60"/>
      <c r="BE471" s="60"/>
      <c r="BF471" s="60"/>
      <c r="BG471" s="60"/>
      <c r="BH471" s="60"/>
      <c r="BI471" s="60"/>
      <c r="BJ471" s="60"/>
      <c r="BK471" s="60"/>
      <c r="BL471" s="60"/>
      <c r="BM471" s="60"/>
      <c r="BN471" s="60"/>
      <c r="BO471" s="60"/>
      <c r="BP471" s="60"/>
      <c r="BQ471" s="60"/>
      <c r="BR471" s="60"/>
      <c r="BS471" s="60"/>
      <c r="BT471" s="60"/>
      <c r="BU471" s="76"/>
      <c r="BV471" s="76"/>
      <c r="BW471" s="76"/>
      <c r="BX471" s="76"/>
      <c r="BY471" s="76"/>
      <c r="BZ471" s="76"/>
      <c r="CA471" s="76"/>
      <c r="CB471" s="76"/>
      <c r="CC471" s="76"/>
      <c r="CD471" s="76"/>
      <c r="CE471" s="76"/>
      <c r="CF471" s="76"/>
      <c r="CG471" s="76"/>
      <c r="CH471" s="76"/>
      <c r="CI471" s="76"/>
      <c r="CJ471" s="76"/>
      <c r="CK471" s="76"/>
      <c r="CL471" s="60"/>
      <c r="CM471" s="60"/>
      <c r="CN471" s="60"/>
      <c r="CO471" s="60"/>
      <c r="CP471" s="60"/>
      <c r="CQ471" s="60"/>
      <c r="CR471" s="60"/>
      <c r="CS471" s="60"/>
      <c r="CT471" s="60"/>
      <c r="CU471" s="60"/>
      <c r="CV471" s="60"/>
      <c r="CW471" s="60"/>
      <c r="CX471" s="60"/>
      <c r="CY471" s="60"/>
      <c r="CZ471" s="60"/>
      <c r="DA471" s="60"/>
      <c r="DB471" s="60"/>
      <c r="DC471" s="60"/>
      <c r="DD471" s="60"/>
      <c r="DE471" s="60"/>
      <c r="DF471" s="60"/>
      <c r="DG471" s="60"/>
      <c r="DH471" s="60"/>
      <c r="DI471" s="60"/>
      <c r="DJ471" s="60"/>
      <c r="DK471" s="60"/>
      <c r="DL471" s="60"/>
      <c r="DM471" s="60"/>
      <c r="DN471" s="60"/>
      <c r="DO471" s="60"/>
      <c r="DP471" s="60"/>
      <c r="GO471" s="78"/>
      <c r="GP471" s="78"/>
      <c r="GQ471" s="78"/>
      <c r="GR471" s="78"/>
      <c r="GS471" s="78"/>
      <c r="GT471" s="78"/>
      <c r="GU471" s="78"/>
      <c r="GV471" s="78"/>
    </row>
    <row r="472" spans="1:204" s="77" customFormat="1" x14ac:dyDescent="0.2">
      <c r="A472" s="74"/>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60"/>
      <c r="AD472" s="60"/>
      <c r="AE472" s="60"/>
      <c r="AF472" s="60"/>
      <c r="AG472" s="60"/>
      <c r="AH472" s="60"/>
      <c r="AI472" s="60"/>
      <c r="AJ472" s="60"/>
      <c r="AK472" s="60"/>
      <c r="AL472" s="60"/>
      <c r="AM472" s="60"/>
      <c r="AN472" s="60"/>
      <c r="AO472" s="60"/>
      <c r="AP472" s="60"/>
      <c r="AQ472" s="60"/>
      <c r="AR472" s="60"/>
      <c r="AS472" s="60"/>
      <c r="AT472" s="60"/>
      <c r="AU472" s="60"/>
      <c r="AV472" s="60"/>
      <c r="AW472" s="60"/>
      <c r="AX472" s="60"/>
      <c r="AY472" s="60"/>
      <c r="AZ472" s="60"/>
      <c r="BA472" s="60"/>
      <c r="BB472" s="60"/>
      <c r="BC472" s="60"/>
      <c r="BD472" s="60"/>
      <c r="BE472" s="60"/>
      <c r="BF472" s="60"/>
      <c r="BG472" s="60"/>
      <c r="BH472" s="60"/>
      <c r="BI472" s="60"/>
      <c r="BJ472" s="60"/>
      <c r="BK472" s="60"/>
      <c r="BL472" s="60"/>
      <c r="BM472" s="60"/>
      <c r="BN472" s="60"/>
      <c r="BO472" s="60"/>
      <c r="BP472" s="60"/>
      <c r="BQ472" s="60"/>
      <c r="BR472" s="60"/>
      <c r="BS472" s="60"/>
      <c r="BT472" s="60"/>
      <c r="BU472" s="76"/>
      <c r="BV472" s="76"/>
      <c r="BW472" s="76"/>
      <c r="BX472" s="76"/>
      <c r="BY472" s="76"/>
      <c r="BZ472" s="76"/>
      <c r="CA472" s="76"/>
      <c r="CB472" s="76"/>
      <c r="CC472" s="76"/>
      <c r="CD472" s="76"/>
      <c r="CE472" s="76"/>
      <c r="CF472" s="76"/>
      <c r="CG472" s="76"/>
      <c r="CH472" s="76"/>
      <c r="CI472" s="76"/>
      <c r="CJ472" s="76"/>
      <c r="CK472" s="76"/>
      <c r="CL472" s="60"/>
      <c r="CM472" s="60"/>
      <c r="CN472" s="60"/>
      <c r="CO472" s="60"/>
      <c r="CP472" s="60"/>
      <c r="CQ472" s="60"/>
      <c r="CR472" s="60"/>
      <c r="CS472" s="60"/>
      <c r="CT472" s="60"/>
      <c r="CU472" s="60"/>
      <c r="CV472" s="60"/>
      <c r="CW472" s="60"/>
      <c r="CX472" s="60"/>
      <c r="CY472" s="60"/>
      <c r="CZ472" s="60"/>
      <c r="DA472" s="60"/>
      <c r="DB472" s="60"/>
      <c r="DC472" s="60"/>
      <c r="DD472" s="60"/>
      <c r="DE472" s="60"/>
      <c r="DF472" s="60"/>
      <c r="DG472" s="60"/>
      <c r="DH472" s="60"/>
      <c r="DI472" s="60"/>
      <c r="DJ472" s="60"/>
      <c r="DK472" s="60"/>
      <c r="DL472" s="60"/>
      <c r="DM472" s="60"/>
      <c r="DN472" s="60"/>
      <c r="DO472" s="60"/>
      <c r="DP472" s="60"/>
      <c r="GO472" s="78"/>
      <c r="GP472" s="78"/>
      <c r="GQ472" s="78"/>
      <c r="GR472" s="78"/>
      <c r="GS472" s="78"/>
      <c r="GT472" s="78"/>
      <c r="GU472" s="78"/>
      <c r="GV472" s="78"/>
    </row>
    <row r="473" spans="1:204" s="77" customFormat="1" x14ac:dyDescent="0.2">
      <c r="A473" s="74"/>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60"/>
      <c r="AD473" s="60"/>
      <c r="AE473" s="60"/>
      <c r="AF473" s="60"/>
      <c r="AG473" s="60"/>
      <c r="AH473" s="60"/>
      <c r="AI473" s="60"/>
      <c r="AJ473" s="60"/>
      <c r="AK473" s="60"/>
      <c r="AL473" s="60"/>
      <c r="AM473" s="60"/>
      <c r="AN473" s="60"/>
      <c r="AO473" s="60"/>
      <c r="AP473" s="60"/>
      <c r="AQ473" s="60"/>
      <c r="AR473" s="60"/>
      <c r="AS473" s="60"/>
      <c r="AT473" s="60"/>
      <c r="AU473" s="60"/>
      <c r="AV473" s="60"/>
      <c r="AW473" s="60"/>
      <c r="AX473" s="60"/>
      <c r="AY473" s="60"/>
      <c r="AZ473" s="60"/>
      <c r="BA473" s="60"/>
      <c r="BB473" s="60"/>
      <c r="BC473" s="60"/>
      <c r="BD473" s="60"/>
      <c r="BE473" s="60"/>
      <c r="BF473" s="60"/>
      <c r="BG473" s="60"/>
      <c r="BH473" s="60"/>
      <c r="BI473" s="60"/>
      <c r="BJ473" s="60"/>
      <c r="BK473" s="60"/>
      <c r="BL473" s="60"/>
      <c r="BM473" s="60"/>
      <c r="BN473" s="60"/>
      <c r="BO473" s="60"/>
      <c r="BP473" s="60"/>
      <c r="BQ473" s="60"/>
      <c r="BR473" s="60"/>
      <c r="BS473" s="60"/>
      <c r="BT473" s="60"/>
      <c r="BU473" s="76"/>
      <c r="BV473" s="76"/>
      <c r="BW473" s="76"/>
      <c r="BX473" s="76"/>
      <c r="BY473" s="76"/>
      <c r="BZ473" s="76"/>
      <c r="CA473" s="76"/>
      <c r="CB473" s="76"/>
      <c r="CC473" s="76"/>
      <c r="CD473" s="76"/>
      <c r="CE473" s="76"/>
      <c r="CF473" s="76"/>
      <c r="CG473" s="76"/>
      <c r="CH473" s="76"/>
      <c r="CI473" s="76"/>
      <c r="CJ473" s="76"/>
      <c r="CK473" s="76"/>
      <c r="CL473" s="60"/>
      <c r="CM473" s="60"/>
      <c r="CN473" s="60"/>
      <c r="CO473" s="60"/>
      <c r="CP473" s="60"/>
      <c r="CQ473" s="60"/>
      <c r="CR473" s="60"/>
      <c r="CS473" s="60"/>
      <c r="CT473" s="60"/>
      <c r="CU473" s="60"/>
      <c r="CV473" s="60"/>
      <c r="CW473" s="60"/>
      <c r="CX473" s="60"/>
      <c r="CY473" s="60"/>
      <c r="CZ473" s="60"/>
      <c r="DA473" s="60"/>
      <c r="DB473" s="60"/>
      <c r="DC473" s="60"/>
      <c r="DD473" s="60"/>
      <c r="DE473" s="60"/>
      <c r="DF473" s="60"/>
      <c r="DG473" s="60"/>
      <c r="DH473" s="60"/>
      <c r="DI473" s="60"/>
      <c r="DJ473" s="60"/>
      <c r="DK473" s="60"/>
      <c r="DL473" s="60"/>
      <c r="DM473" s="60"/>
      <c r="DN473" s="60"/>
      <c r="DO473" s="60"/>
      <c r="DP473" s="60"/>
      <c r="GO473" s="78"/>
      <c r="GP473" s="78"/>
      <c r="GQ473" s="78"/>
      <c r="GR473" s="78"/>
      <c r="GS473" s="78"/>
      <c r="GT473" s="78"/>
      <c r="GU473" s="78"/>
      <c r="GV473" s="78"/>
    </row>
    <row r="474" spans="1:204" s="77" customFormat="1" x14ac:dyDescent="0.2">
      <c r="A474" s="74"/>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60"/>
      <c r="AD474" s="60"/>
      <c r="AE474" s="60"/>
      <c r="AF474" s="60"/>
      <c r="AG474" s="60"/>
      <c r="AH474" s="60"/>
      <c r="AI474" s="60"/>
      <c r="AJ474" s="60"/>
      <c r="AK474" s="60"/>
      <c r="AL474" s="60"/>
      <c r="AM474" s="60"/>
      <c r="AN474" s="60"/>
      <c r="AO474" s="60"/>
      <c r="AP474" s="60"/>
      <c r="AQ474" s="60"/>
      <c r="AR474" s="60"/>
      <c r="AS474" s="60"/>
      <c r="AT474" s="60"/>
      <c r="AU474" s="60"/>
      <c r="AV474" s="60"/>
      <c r="AW474" s="60"/>
      <c r="AX474" s="60"/>
      <c r="AY474" s="60"/>
      <c r="AZ474" s="60"/>
      <c r="BA474" s="60"/>
      <c r="BB474" s="60"/>
      <c r="BC474" s="60"/>
      <c r="BD474" s="60"/>
      <c r="BE474" s="60"/>
      <c r="BF474" s="60"/>
      <c r="BG474" s="60"/>
      <c r="BH474" s="60"/>
      <c r="BI474" s="60"/>
      <c r="BJ474" s="60"/>
      <c r="BK474" s="60"/>
      <c r="BL474" s="60"/>
      <c r="BM474" s="60"/>
      <c r="BN474" s="60"/>
      <c r="BO474" s="60"/>
      <c r="BP474" s="60"/>
      <c r="BQ474" s="60"/>
      <c r="BR474" s="60"/>
      <c r="BS474" s="60"/>
      <c r="BT474" s="60"/>
      <c r="BU474" s="76"/>
      <c r="BV474" s="76"/>
      <c r="BW474" s="76"/>
      <c r="BX474" s="76"/>
      <c r="BY474" s="76"/>
      <c r="BZ474" s="76"/>
      <c r="CA474" s="76"/>
      <c r="CB474" s="76"/>
      <c r="CC474" s="76"/>
      <c r="CD474" s="76"/>
      <c r="CE474" s="76"/>
      <c r="CF474" s="76"/>
      <c r="CG474" s="76"/>
      <c r="CH474" s="76"/>
      <c r="CI474" s="76"/>
      <c r="CJ474" s="76"/>
      <c r="CK474" s="76"/>
      <c r="CL474" s="60"/>
      <c r="CM474" s="60"/>
      <c r="CN474" s="60"/>
      <c r="CO474" s="60"/>
      <c r="CP474" s="60"/>
      <c r="CQ474" s="60"/>
      <c r="CR474" s="60"/>
      <c r="CS474" s="60"/>
      <c r="CT474" s="60"/>
      <c r="CU474" s="60"/>
      <c r="CV474" s="60"/>
      <c r="CW474" s="60"/>
      <c r="CX474" s="60"/>
      <c r="CY474" s="60"/>
      <c r="CZ474" s="60"/>
      <c r="DA474" s="60"/>
      <c r="DB474" s="60"/>
      <c r="DC474" s="60"/>
      <c r="DD474" s="60"/>
      <c r="DE474" s="60"/>
      <c r="DF474" s="60"/>
      <c r="DG474" s="60"/>
      <c r="DH474" s="60"/>
      <c r="DI474" s="60"/>
      <c r="DJ474" s="60"/>
      <c r="DK474" s="60"/>
      <c r="DL474" s="60"/>
      <c r="DM474" s="60"/>
      <c r="DN474" s="60"/>
      <c r="DO474" s="60"/>
      <c r="DP474" s="60"/>
      <c r="GO474" s="78"/>
      <c r="GP474" s="78"/>
      <c r="GQ474" s="78"/>
      <c r="GR474" s="78"/>
      <c r="GS474" s="78"/>
      <c r="GT474" s="78"/>
      <c r="GU474" s="78"/>
      <c r="GV474" s="78"/>
    </row>
    <row r="475" spans="1:204" s="77" customFormat="1" x14ac:dyDescent="0.2">
      <c r="A475" s="74"/>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60"/>
      <c r="AD475" s="60"/>
      <c r="AE475" s="60"/>
      <c r="AF475" s="60"/>
      <c r="AG475" s="60"/>
      <c r="AH475" s="60"/>
      <c r="AI475" s="60"/>
      <c r="AJ475" s="60"/>
      <c r="AK475" s="60"/>
      <c r="AL475" s="60"/>
      <c r="AM475" s="60"/>
      <c r="AN475" s="60"/>
      <c r="AO475" s="60"/>
      <c r="AP475" s="60"/>
      <c r="AQ475" s="60"/>
      <c r="AR475" s="60"/>
      <c r="AS475" s="60"/>
      <c r="AT475" s="60"/>
      <c r="AU475" s="60"/>
      <c r="AV475" s="60"/>
      <c r="AW475" s="60"/>
      <c r="AX475" s="60"/>
      <c r="AY475" s="60"/>
      <c r="AZ475" s="60"/>
      <c r="BA475" s="60"/>
      <c r="BB475" s="60"/>
      <c r="BC475" s="60"/>
      <c r="BD475" s="60"/>
      <c r="BE475" s="60"/>
      <c r="BF475" s="60"/>
      <c r="BG475" s="60"/>
      <c r="BH475" s="60"/>
      <c r="BI475" s="60"/>
      <c r="BJ475" s="60"/>
      <c r="BK475" s="60"/>
      <c r="BL475" s="60"/>
      <c r="BM475" s="60"/>
      <c r="BN475" s="60"/>
      <c r="BO475" s="60"/>
      <c r="BP475" s="60"/>
      <c r="BQ475" s="60"/>
      <c r="BR475" s="60"/>
      <c r="BS475" s="60"/>
      <c r="BT475" s="60"/>
      <c r="BU475" s="76"/>
      <c r="BV475" s="76"/>
      <c r="BW475" s="76"/>
      <c r="BX475" s="76"/>
      <c r="BY475" s="76"/>
      <c r="BZ475" s="76"/>
      <c r="CA475" s="76"/>
      <c r="CB475" s="76"/>
      <c r="CC475" s="76"/>
      <c r="CD475" s="76"/>
      <c r="CE475" s="76"/>
      <c r="CF475" s="76"/>
      <c r="CG475" s="76"/>
      <c r="CH475" s="76"/>
      <c r="CI475" s="76"/>
      <c r="CJ475" s="76"/>
      <c r="CK475" s="76"/>
      <c r="CL475" s="60"/>
      <c r="CM475" s="60"/>
      <c r="CN475" s="60"/>
      <c r="CO475" s="60"/>
      <c r="CP475" s="60"/>
      <c r="CQ475" s="60"/>
      <c r="CR475" s="60"/>
      <c r="CS475" s="60"/>
      <c r="CT475" s="60"/>
      <c r="CU475" s="60"/>
      <c r="CV475" s="60"/>
      <c r="CW475" s="60"/>
      <c r="CX475" s="60"/>
      <c r="CY475" s="60"/>
      <c r="CZ475" s="60"/>
      <c r="DA475" s="60"/>
      <c r="DB475" s="60"/>
      <c r="DC475" s="60"/>
      <c r="DD475" s="60"/>
      <c r="DE475" s="60"/>
      <c r="DF475" s="60"/>
      <c r="DG475" s="60"/>
      <c r="DH475" s="60"/>
      <c r="DI475" s="60"/>
      <c r="DJ475" s="60"/>
      <c r="DK475" s="60"/>
      <c r="DL475" s="60"/>
      <c r="DM475" s="60"/>
      <c r="DN475" s="60"/>
      <c r="DO475" s="60"/>
      <c r="DP475" s="60"/>
      <c r="GO475" s="78"/>
      <c r="GP475" s="78"/>
      <c r="GQ475" s="78"/>
      <c r="GR475" s="78"/>
      <c r="GS475" s="78"/>
      <c r="GT475" s="78"/>
      <c r="GU475" s="78"/>
      <c r="GV475" s="78"/>
    </row>
    <row r="476" spans="1:204" s="77" customFormat="1" x14ac:dyDescent="0.2">
      <c r="A476" s="74"/>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60"/>
      <c r="AD476" s="60"/>
      <c r="AE476" s="60"/>
      <c r="AF476" s="60"/>
      <c r="AG476" s="60"/>
      <c r="AH476" s="60"/>
      <c r="AI476" s="60"/>
      <c r="AJ476" s="60"/>
      <c r="AK476" s="60"/>
      <c r="AL476" s="60"/>
      <c r="AM476" s="60"/>
      <c r="AN476" s="60"/>
      <c r="AO476" s="60"/>
      <c r="AP476" s="60"/>
      <c r="AQ476" s="60"/>
      <c r="AR476" s="60"/>
      <c r="AS476" s="60"/>
      <c r="AT476" s="60"/>
      <c r="AU476" s="60"/>
      <c r="AV476" s="60"/>
      <c r="AW476" s="60"/>
      <c r="AX476" s="60"/>
      <c r="AY476" s="60"/>
      <c r="AZ476" s="60"/>
      <c r="BA476" s="60"/>
      <c r="BB476" s="60"/>
      <c r="BC476" s="60"/>
      <c r="BD476" s="60"/>
      <c r="BE476" s="60"/>
      <c r="BF476" s="60"/>
      <c r="BG476" s="60"/>
      <c r="BH476" s="60"/>
      <c r="BI476" s="60"/>
      <c r="BJ476" s="60"/>
      <c r="BK476" s="60"/>
      <c r="BL476" s="60"/>
      <c r="BM476" s="60"/>
      <c r="BN476" s="60"/>
      <c r="BO476" s="60"/>
      <c r="BP476" s="60"/>
      <c r="BQ476" s="60"/>
      <c r="BR476" s="60"/>
      <c r="BS476" s="60"/>
      <c r="BT476" s="60"/>
      <c r="BU476" s="76"/>
      <c r="BV476" s="76"/>
      <c r="BW476" s="76"/>
      <c r="BX476" s="76"/>
      <c r="BY476" s="76"/>
      <c r="BZ476" s="76"/>
      <c r="CA476" s="76"/>
      <c r="CB476" s="76"/>
      <c r="CC476" s="76"/>
      <c r="CD476" s="76"/>
      <c r="CE476" s="76"/>
      <c r="CF476" s="76"/>
      <c r="CG476" s="76"/>
      <c r="CH476" s="76"/>
      <c r="CI476" s="76"/>
      <c r="CJ476" s="76"/>
      <c r="CK476" s="76"/>
      <c r="CL476" s="60"/>
      <c r="CM476" s="60"/>
      <c r="CN476" s="60"/>
      <c r="CO476" s="60"/>
      <c r="CP476" s="60"/>
      <c r="CQ476" s="60"/>
      <c r="CR476" s="60"/>
      <c r="CS476" s="60"/>
      <c r="CT476" s="60"/>
      <c r="CU476" s="60"/>
      <c r="CV476" s="60"/>
      <c r="CW476" s="60"/>
      <c r="CX476" s="60"/>
      <c r="CY476" s="60"/>
      <c r="CZ476" s="60"/>
      <c r="DA476" s="60"/>
      <c r="DB476" s="60"/>
      <c r="DC476" s="60"/>
      <c r="DD476" s="60"/>
      <c r="DE476" s="60"/>
      <c r="DF476" s="60"/>
      <c r="DG476" s="60"/>
      <c r="DH476" s="60"/>
      <c r="DI476" s="60"/>
      <c r="DJ476" s="60"/>
      <c r="DK476" s="60"/>
      <c r="DL476" s="60"/>
      <c r="DM476" s="60"/>
      <c r="DN476" s="60"/>
      <c r="DO476" s="60"/>
      <c r="DP476" s="60"/>
      <c r="GO476" s="78"/>
      <c r="GP476" s="78"/>
      <c r="GQ476" s="78"/>
      <c r="GR476" s="78"/>
      <c r="GS476" s="78"/>
      <c r="GT476" s="78"/>
      <c r="GU476" s="78"/>
      <c r="GV476" s="78"/>
    </row>
    <row r="477" spans="1:204" s="77" customFormat="1" x14ac:dyDescent="0.2">
      <c r="A477" s="74"/>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60"/>
      <c r="AD477" s="60"/>
      <c r="AE477" s="60"/>
      <c r="AF477" s="60"/>
      <c r="AG477" s="60"/>
      <c r="AH477" s="60"/>
      <c r="AI477" s="60"/>
      <c r="AJ477" s="60"/>
      <c r="AK477" s="60"/>
      <c r="AL477" s="60"/>
      <c r="AM477" s="60"/>
      <c r="AN477" s="60"/>
      <c r="AO477" s="60"/>
      <c r="AP477" s="60"/>
      <c r="AQ477" s="60"/>
      <c r="AR477" s="60"/>
      <c r="AS477" s="60"/>
      <c r="AT477" s="60"/>
      <c r="AU477" s="60"/>
      <c r="AV477" s="60"/>
      <c r="AW477" s="60"/>
      <c r="AX477" s="60"/>
      <c r="AY477" s="60"/>
      <c r="AZ477" s="60"/>
      <c r="BA477" s="60"/>
      <c r="BB477" s="60"/>
      <c r="BC477" s="60"/>
      <c r="BD477" s="60"/>
      <c r="BE477" s="60"/>
      <c r="BF477" s="60"/>
      <c r="BG477" s="60"/>
      <c r="BH477" s="60"/>
      <c r="BI477" s="60"/>
      <c r="BJ477" s="60"/>
      <c r="BK477" s="60"/>
      <c r="BL477" s="60"/>
      <c r="BM477" s="60"/>
      <c r="BN477" s="60"/>
      <c r="BO477" s="60"/>
      <c r="BP477" s="60"/>
      <c r="BQ477" s="60"/>
      <c r="BR477" s="60"/>
      <c r="BS477" s="60"/>
      <c r="BT477" s="60"/>
      <c r="BU477" s="76"/>
      <c r="BV477" s="76"/>
      <c r="BW477" s="76"/>
      <c r="BX477" s="76"/>
      <c r="BY477" s="76"/>
      <c r="BZ477" s="76"/>
      <c r="CA477" s="76"/>
      <c r="CB477" s="76"/>
      <c r="CC477" s="76"/>
      <c r="CD477" s="76"/>
      <c r="CE477" s="76"/>
      <c r="CF477" s="76"/>
      <c r="CG477" s="76"/>
      <c r="CH477" s="76"/>
      <c r="CI477" s="76"/>
      <c r="CJ477" s="76"/>
      <c r="CK477" s="76"/>
      <c r="CL477" s="60"/>
      <c r="CM477" s="60"/>
      <c r="CN477" s="60"/>
      <c r="CO477" s="60"/>
      <c r="CP477" s="60"/>
      <c r="CQ477" s="60"/>
      <c r="CR477" s="60"/>
      <c r="CS477" s="60"/>
      <c r="CT477" s="60"/>
      <c r="CU477" s="60"/>
      <c r="CV477" s="60"/>
      <c r="CW477" s="60"/>
      <c r="CX477" s="60"/>
      <c r="CY477" s="60"/>
      <c r="CZ477" s="60"/>
      <c r="DA477" s="60"/>
      <c r="DB477" s="60"/>
      <c r="DC477" s="60"/>
      <c r="DD477" s="60"/>
      <c r="DE477" s="60"/>
      <c r="DF477" s="60"/>
      <c r="DG477" s="60"/>
      <c r="DH477" s="60"/>
      <c r="DI477" s="60"/>
      <c r="DJ477" s="60"/>
      <c r="DK477" s="60"/>
      <c r="DL477" s="60"/>
      <c r="DM477" s="60"/>
      <c r="DN477" s="60"/>
      <c r="DO477" s="60"/>
      <c r="DP477" s="60"/>
      <c r="GO477" s="78"/>
      <c r="GP477" s="78"/>
      <c r="GQ477" s="78"/>
      <c r="GR477" s="78"/>
      <c r="GS477" s="78"/>
      <c r="GT477" s="78"/>
      <c r="GU477" s="78"/>
      <c r="GV477" s="78"/>
    </row>
    <row r="478" spans="1:204" s="77" customFormat="1" x14ac:dyDescent="0.2">
      <c r="A478" s="74"/>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60"/>
      <c r="AD478" s="60"/>
      <c r="AE478" s="60"/>
      <c r="AF478" s="60"/>
      <c r="AG478" s="60"/>
      <c r="AH478" s="60"/>
      <c r="AI478" s="60"/>
      <c r="AJ478" s="60"/>
      <c r="AK478" s="60"/>
      <c r="AL478" s="60"/>
      <c r="AM478" s="60"/>
      <c r="AN478" s="60"/>
      <c r="AO478" s="60"/>
      <c r="AP478" s="60"/>
      <c r="AQ478" s="60"/>
      <c r="AR478" s="60"/>
      <c r="AS478" s="60"/>
      <c r="AT478" s="60"/>
      <c r="AU478" s="60"/>
      <c r="AV478" s="60"/>
      <c r="AW478" s="60"/>
      <c r="AX478" s="60"/>
      <c r="AY478" s="60"/>
      <c r="AZ478" s="60"/>
      <c r="BA478" s="60"/>
      <c r="BB478" s="60"/>
      <c r="BC478" s="60"/>
      <c r="BD478" s="60"/>
      <c r="BE478" s="60"/>
      <c r="BF478" s="60"/>
      <c r="BG478" s="60"/>
      <c r="BH478" s="60"/>
      <c r="BI478" s="60"/>
      <c r="BJ478" s="60"/>
      <c r="BK478" s="60"/>
      <c r="BL478" s="60"/>
      <c r="BM478" s="60"/>
      <c r="BN478" s="60"/>
      <c r="BO478" s="60"/>
      <c r="BP478" s="60"/>
      <c r="BQ478" s="60"/>
      <c r="BR478" s="60"/>
      <c r="BS478" s="60"/>
      <c r="BT478" s="60"/>
      <c r="BU478" s="76"/>
      <c r="BV478" s="76"/>
      <c r="BW478" s="76"/>
      <c r="BX478" s="76"/>
      <c r="BY478" s="76"/>
      <c r="BZ478" s="76"/>
      <c r="CA478" s="76"/>
      <c r="CB478" s="76"/>
      <c r="CC478" s="76"/>
      <c r="CD478" s="76"/>
      <c r="CE478" s="76"/>
      <c r="CF478" s="76"/>
      <c r="CG478" s="76"/>
      <c r="CH478" s="76"/>
      <c r="CI478" s="76"/>
      <c r="CJ478" s="76"/>
      <c r="CK478" s="76"/>
      <c r="CL478" s="60"/>
      <c r="CM478" s="60"/>
      <c r="CN478" s="60"/>
      <c r="CO478" s="60"/>
      <c r="CP478" s="60"/>
      <c r="CQ478" s="60"/>
      <c r="CR478" s="60"/>
      <c r="CS478" s="60"/>
      <c r="CT478" s="60"/>
      <c r="CU478" s="60"/>
      <c r="CV478" s="60"/>
      <c r="CW478" s="60"/>
      <c r="CX478" s="60"/>
      <c r="CY478" s="60"/>
      <c r="CZ478" s="60"/>
      <c r="DA478" s="60"/>
      <c r="DB478" s="60"/>
      <c r="DC478" s="60"/>
      <c r="DD478" s="60"/>
      <c r="DE478" s="60"/>
      <c r="DF478" s="60"/>
      <c r="DG478" s="60"/>
      <c r="DH478" s="60"/>
      <c r="DI478" s="60"/>
      <c r="DJ478" s="60"/>
      <c r="DK478" s="60"/>
      <c r="DL478" s="60"/>
      <c r="DM478" s="60"/>
      <c r="DN478" s="60"/>
      <c r="DO478" s="60"/>
      <c r="DP478" s="60"/>
      <c r="GO478" s="78"/>
      <c r="GP478" s="78"/>
      <c r="GQ478" s="78"/>
      <c r="GR478" s="78"/>
      <c r="GS478" s="78"/>
      <c r="GT478" s="78"/>
      <c r="GU478" s="78"/>
      <c r="GV478" s="78"/>
    </row>
    <row r="479" spans="1:204" s="77" customFormat="1" x14ac:dyDescent="0.2">
      <c r="A479" s="74"/>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60"/>
      <c r="AD479" s="60"/>
      <c r="AE479" s="60"/>
      <c r="AF479" s="60"/>
      <c r="AG479" s="60"/>
      <c r="AH479" s="60"/>
      <c r="AI479" s="60"/>
      <c r="AJ479" s="60"/>
      <c r="AK479" s="60"/>
      <c r="AL479" s="60"/>
      <c r="AM479" s="60"/>
      <c r="AN479" s="60"/>
      <c r="AO479" s="60"/>
      <c r="AP479" s="60"/>
      <c r="AQ479" s="60"/>
      <c r="AR479" s="60"/>
      <c r="AS479" s="60"/>
      <c r="AT479" s="60"/>
      <c r="AU479" s="60"/>
      <c r="AV479" s="60"/>
      <c r="AW479" s="60"/>
      <c r="AX479" s="60"/>
      <c r="AY479" s="60"/>
      <c r="AZ479" s="60"/>
      <c r="BA479" s="60"/>
      <c r="BB479" s="60"/>
      <c r="BC479" s="60"/>
      <c r="BD479" s="60"/>
      <c r="BE479" s="60"/>
      <c r="BF479" s="60"/>
      <c r="BG479" s="60"/>
      <c r="BH479" s="60"/>
      <c r="BI479" s="60"/>
      <c r="BJ479" s="60"/>
      <c r="BK479" s="60"/>
      <c r="BL479" s="60"/>
      <c r="BM479" s="60"/>
      <c r="BN479" s="60"/>
      <c r="BO479" s="60"/>
      <c r="BP479" s="60"/>
      <c r="BQ479" s="60"/>
      <c r="BR479" s="60"/>
      <c r="BS479" s="60"/>
      <c r="BT479" s="60"/>
      <c r="BU479" s="76"/>
      <c r="BV479" s="76"/>
      <c r="BW479" s="76"/>
      <c r="BX479" s="76"/>
      <c r="BY479" s="76"/>
      <c r="BZ479" s="76"/>
      <c r="CA479" s="76"/>
      <c r="CB479" s="76"/>
      <c r="CC479" s="76"/>
      <c r="CD479" s="76"/>
      <c r="CE479" s="76"/>
      <c r="CF479" s="76"/>
      <c r="CG479" s="76"/>
      <c r="CH479" s="76"/>
      <c r="CI479" s="76"/>
      <c r="CJ479" s="76"/>
      <c r="CK479" s="76"/>
      <c r="CL479" s="60"/>
      <c r="CM479" s="60"/>
      <c r="CN479" s="60"/>
      <c r="CO479" s="60"/>
      <c r="CP479" s="60"/>
      <c r="CQ479" s="60"/>
      <c r="CR479" s="60"/>
      <c r="CS479" s="60"/>
      <c r="CT479" s="60"/>
      <c r="CU479" s="60"/>
      <c r="CV479" s="60"/>
      <c r="CW479" s="60"/>
      <c r="CX479" s="60"/>
      <c r="CY479" s="60"/>
      <c r="CZ479" s="60"/>
      <c r="DA479" s="60"/>
      <c r="DB479" s="60"/>
      <c r="DC479" s="60"/>
      <c r="DD479" s="60"/>
      <c r="DE479" s="60"/>
      <c r="DF479" s="60"/>
      <c r="DG479" s="60"/>
      <c r="DH479" s="60"/>
      <c r="DI479" s="60"/>
      <c r="DJ479" s="60"/>
      <c r="DK479" s="60"/>
      <c r="DL479" s="60"/>
      <c r="DM479" s="60"/>
      <c r="DN479" s="60"/>
      <c r="DO479" s="60"/>
      <c r="DP479" s="60"/>
      <c r="GO479" s="78"/>
      <c r="GP479" s="78"/>
      <c r="GQ479" s="78"/>
      <c r="GR479" s="78"/>
      <c r="GS479" s="78"/>
      <c r="GT479" s="78"/>
      <c r="GU479" s="78"/>
      <c r="GV479" s="78"/>
    </row>
    <row r="480" spans="1:204" s="77" customFormat="1" x14ac:dyDescent="0.2">
      <c r="A480" s="74"/>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60"/>
      <c r="AD480" s="60"/>
      <c r="AE480" s="60"/>
      <c r="AF480" s="60"/>
      <c r="AG480" s="60"/>
      <c r="AH480" s="60"/>
      <c r="AI480" s="60"/>
      <c r="AJ480" s="60"/>
      <c r="AK480" s="60"/>
      <c r="AL480" s="60"/>
      <c r="AM480" s="60"/>
      <c r="AN480" s="60"/>
      <c r="AO480" s="60"/>
      <c r="AP480" s="60"/>
      <c r="AQ480" s="60"/>
      <c r="AR480" s="60"/>
      <c r="AS480" s="60"/>
      <c r="AT480" s="60"/>
      <c r="AU480" s="60"/>
      <c r="AV480" s="60"/>
      <c r="AW480" s="60"/>
      <c r="AX480" s="60"/>
      <c r="AY480" s="60"/>
      <c r="AZ480" s="60"/>
      <c r="BA480" s="60"/>
      <c r="BB480" s="60"/>
      <c r="BC480" s="60"/>
      <c r="BD480" s="60"/>
      <c r="BE480" s="60"/>
      <c r="BF480" s="60"/>
      <c r="BG480" s="60"/>
      <c r="BH480" s="60"/>
      <c r="BI480" s="60"/>
      <c r="BJ480" s="60"/>
      <c r="BK480" s="60"/>
      <c r="BL480" s="60"/>
      <c r="BM480" s="60"/>
      <c r="BN480" s="60"/>
      <c r="BO480" s="60"/>
      <c r="BP480" s="60"/>
      <c r="BQ480" s="60"/>
      <c r="BR480" s="60"/>
      <c r="BS480" s="60"/>
      <c r="BT480" s="60"/>
      <c r="BU480" s="76"/>
      <c r="BV480" s="76"/>
      <c r="BW480" s="76"/>
      <c r="BX480" s="76"/>
      <c r="BY480" s="76"/>
      <c r="BZ480" s="76"/>
      <c r="CA480" s="76"/>
      <c r="CB480" s="76"/>
      <c r="CC480" s="76"/>
      <c r="CD480" s="76"/>
      <c r="CE480" s="76"/>
      <c r="CF480" s="76"/>
      <c r="CG480" s="76"/>
      <c r="CH480" s="76"/>
      <c r="CI480" s="76"/>
      <c r="CJ480" s="76"/>
      <c r="CK480" s="76"/>
      <c r="CL480" s="60"/>
      <c r="CM480" s="60"/>
      <c r="CN480" s="60"/>
      <c r="CO480" s="60"/>
      <c r="CP480" s="60"/>
      <c r="CQ480" s="60"/>
      <c r="CR480" s="60"/>
      <c r="CS480" s="60"/>
      <c r="CT480" s="60"/>
      <c r="CU480" s="60"/>
      <c r="CV480" s="60"/>
      <c r="CW480" s="60"/>
      <c r="CX480" s="60"/>
      <c r="CY480" s="60"/>
      <c r="CZ480" s="60"/>
      <c r="DA480" s="60"/>
      <c r="DB480" s="60"/>
      <c r="DC480" s="60"/>
      <c r="DD480" s="60"/>
      <c r="DE480" s="60"/>
      <c r="DF480" s="60"/>
      <c r="DG480" s="60"/>
      <c r="DH480" s="60"/>
      <c r="DI480" s="60"/>
      <c r="DJ480" s="60"/>
      <c r="DK480" s="60"/>
      <c r="DL480" s="60"/>
      <c r="DM480" s="60"/>
      <c r="DN480" s="60"/>
      <c r="DO480" s="60"/>
      <c r="DP480" s="60"/>
      <c r="GO480" s="78"/>
      <c r="GP480" s="78"/>
      <c r="GQ480" s="78"/>
      <c r="GR480" s="78"/>
      <c r="GS480" s="78"/>
      <c r="GT480" s="78"/>
      <c r="GU480" s="78"/>
      <c r="GV480" s="78"/>
    </row>
    <row r="481" spans="1:204" s="77" customFormat="1" x14ac:dyDescent="0.2">
      <c r="A481" s="74"/>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60"/>
      <c r="AD481" s="60"/>
      <c r="AE481" s="60"/>
      <c r="AF481" s="60"/>
      <c r="AG481" s="60"/>
      <c r="AH481" s="60"/>
      <c r="AI481" s="60"/>
      <c r="AJ481" s="60"/>
      <c r="AK481" s="60"/>
      <c r="AL481" s="60"/>
      <c r="AM481" s="60"/>
      <c r="AN481" s="60"/>
      <c r="AO481" s="60"/>
      <c r="AP481" s="60"/>
      <c r="AQ481" s="60"/>
      <c r="AR481" s="60"/>
      <c r="AS481" s="60"/>
      <c r="AT481" s="60"/>
      <c r="AU481" s="60"/>
      <c r="AV481" s="60"/>
      <c r="AW481" s="60"/>
      <c r="AX481" s="60"/>
      <c r="AY481" s="60"/>
      <c r="AZ481" s="60"/>
      <c r="BA481" s="60"/>
      <c r="BB481" s="60"/>
      <c r="BC481" s="60"/>
      <c r="BD481" s="60"/>
      <c r="BE481" s="60"/>
      <c r="BF481" s="60"/>
      <c r="BG481" s="60"/>
      <c r="BH481" s="60"/>
      <c r="BI481" s="60"/>
      <c r="BJ481" s="60"/>
      <c r="BK481" s="60"/>
      <c r="BL481" s="60"/>
      <c r="BM481" s="60"/>
      <c r="BN481" s="60"/>
      <c r="BO481" s="60"/>
      <c r="BP481" s="60"/>
      <c r="BQ481" s="60"/>
      <c r="BR481" s="60"/>
      <c r="BS481" s="60"/>
      <c r="BT481" s="60"/>
      <c r="BU481" s="76"/>
      <c r="BV481" s="76"/>
      <c r="BW481" s="76"/>
      <c r="BX481" s="76"/>
      <c r="BY481" s="76"/>
      <c r="BZ481" s="76"/>
      <c r="CA481" s="76"/>
      <c r="CB481" s="76"/>
      <c r="CC481" s="76"/>
      <c r="CD481" s="76"/>
      <c r="CE481" s="76"/>
      <c r="CF481" s="76"/>
      <c r="CG481" s="76"/>
      <c r="CH481" s="76"/>
      <c r="CI481" s="76"/>
      <c r="CJ481" s="76"/>
      <c r="CK481" s="76"/>
      <c r="CL481" s="60"/>
      <c r="CM481" s="60"/>
      <c r="CN481" s="60"/>
      <c r="CO481" s="60"/>
      <c r="CP481" s="60"/>
      <c r="CQ481" s="60"/>
      <c r="CR481" s="60"/>
      <c r="CS481" s="60"/>
      <c r="CT481" s="60"/>
      <c r="CU481" s="60"/>
      <c r="CV481" s="60"/>
      <c r="CW481" s="60"/>
      <c r="CX481" s="60"/>
      <c r="CY481" s="60"/>
      <c r="CZ481" s="60"/>
      <c r="DA481" s="60"/>
      <c r="DB481" s="60"/>
      <c r="DC481" s="60"/>
      <c r="DD481" s="60"/>
      <c r="DE481" s="60"/>
      <c r="DF481" s="60"/>
      <c r="DG481" s="60"/>
      <c r="DH481" s="60"/>
      <c r="DI481" s="60"/>
      <c r="DJ481" s="60"/>
      <c r="DK481" s="60"/>
      <c r="DL481" s="60"/>
      <c r="DM481" s="60"/>
      <c r="DN481" s="60"/>
      <c r="DO481" s="60"/>
      <c r="DP481" s="60"/>
      <c r="GO481" s="78"/>
      <c r="GP481" s="78"/>
      <c r="GQ481" s="78"/>
      <c r="GR481" s="78"/>
      <c r="GS481" s="78"/>
      <c r="GT481" s="78"/>
      <c r="GU481" s="78"/>
      <c r="GV481" s="78"/>
    </row>
    <row r="482" spans="1:204" s="77" customFormat="1" x14ac:dyDescent="0.2">
      <c r="A482" s="74"/>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60"/>
      <c r="AD482" s="60"/>
      <c r="AE482" s="60"/>
      <c r="AF482" s="60"/>
      <c r="AG482" s="60"/>
      <c r="AH482" s="60"/>
      <c r="AI482" s="60"/>
      <c r="AJ482" s="60"/>
      <c r="AK482" s="60"/>
      <c r="AL482" s="60"/>
      <c r="AM482" s="60"/>
      <c r="AN482" s="60"/>
      <c r="AO482" s="60"/>
      <c r="AP482" s="60"/>
      <c r="AQ482" s="60"/>
      <c r="AR482" s="60"/>
      <c r="AS482" s="60"/>
      <c r="AT482" s="60"/>
      <c r="AU482" s="60"/>
      <c r="AV482" s="60"/>
      <c r="AW482" s="60"/>
      <c r="AX482" s="60"/>
      <c r="AY482" s="60"/>
      <c r="AZ482" s="60"/>
      <c r="BA482" s="60"/>
      <c r="BB482" s="60"/>
      <c r="BC482" s="60"/>
      <c r="BD482" s="60"/>
      <c r="BE482" s="60"/>
      <c r="BF482" s="60"/>
      <c r="BG482" s="60"/>
      <c r="BH482" s="60"/>
      <c r="BI482" s="60"/>
      <c r="BJ482" s="60"/>
      <c r="BK482" s="60"/>
      <c r="BL482" s="60"/>
      <c r="BM482" s="60"/>
      <c r="BN482" s="60"/>
      <c r="BO482" s="60"/>
      <c r="BP482" s="60"/>
      <c r="BQ482" s="60"/>
      <c r="BR482" s="60"/>
      <c r="BS482" s="60"/>
      <c r="BT482" s="60"/>
      <c r="BU482" s="76"/>
      <c r="BV482" s="76"/>
      <c r="BW482" s="76"/>
      <c r="BX482" s="76"/>
      <c r="BY482" s="76"/>
      <c r="BZ482" s="76"/>
      <c r="CA482" s="76"/>
      <c r="CB482" s="76"/>
      <c r="CC482" s="76"/>
      <c r="CD482" s="76"/>
      <c r="CE482" s="76"/>
      <c r="CF482" s="76"/>
      <c r="CG482" s="76"/>
      <c r="CH482" s="76"/>
      <c r="CI482" s="76"/>
      <c r="CJ482" s="76"/>
      <c r="CK482" s="76"/>
      <c r="CL482" s="60"/>
      <c r="CM482" s="60"/>
      <c r="CN482" s="60"/>
      <c r="CO482" s="60"/>
      <c r="CP482" s="60"/>
      <c r="CQ482" s="60"/>
      <c r="CR482" s="60"/>
      <c r="CS482" s="60"/>
      <c r="CT482" s="60"/>
      <c r="CU482" s="60"/>
      <c r="CV482" s="60"/>
      <c r="CW482" s="60"/>
      <c r="CX482" s="60"/>
      <c r="CY482" s="60"/>
      <c r="CZ482" s="60"/>
      <c r="DA482" s="60"/>
      <c r="DB482" s="60"/>
      <c r="DC482" s="60"/>
      <c r="DD482" s="60"/>
      <c r="DE482" s="60"/>
      <c r="DF482" s="60"/>
      <c r="DG482" s="60"/>
      <c r="DH482" s="60"/>
      <c r="DI482" s="60"/>
      <c r="DJ482" s="60"/>
      <c r="DK482" s="60"/>
      <c r="DL482" s="60"/>
      <c r="DM482" s="60"/>
      <c r="DN482" s="60"/>
      <c r="DO482" s="60"/>
      <c r="DP482" s="60"/>
      <c r="GO482" s="78"/>
      <c r="GP482" s="78"/>
      <c r="GQ482" s="78"/>
      <c r="GR482" s="78"/>
      <c r="GS482" s="78"/>
      <c r="GT482" s="78"/>
      <c r="GU482" s="78"/>
      <c r="GV482" s="78"/>
    </row>
    <row r="483" spans="1:204" s="77" customFormat="1" x14ac:dyDescent="0.2">
      <c r="A483" s="74"/>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60"/>
      <c r="AD483" s="60"/>
      <c r="AE483" s="60"/>
      <c r="AF483" s="60"/>
      <c r="AG483" s="60"/>
      <c r="AH483" s="60"/>
      <c r="AI483" s="60"/>
      <c r="AJ483" s="60"/>
      <c r="AK483" s="60"/>
      <c r="AL483" s="60"/>
      <c r="AM483" s="60"/>
      <c r="AN483" s="60"/>
      <c r="AO483" s="60"/>
      <c r="AP483" s="60"/>
      <c r="AQ483" s="60"/>
      <c r="AR483" s="60"/>
      <c r="AS483" s="60"/>
      <c r="AT483" s="60"/>
      <c r="AU483" s="60"/>
      <c r="AV483" s="60"/>
      <c r="AW483" s="60"/>
      <c r="AX483" s="60"/>
      <c r="AY483" s="60"/>
      <c r="AZ483" s="60"/>
      <c r="BA483" s="60"/>
      <c r="BB483" s="60"/>
      <c r="BC483" s="60"/>
      <c r="BD483" s="60"/>
      <c r="BE483" s="60"/>
      <c r="BF483" s="60"/>
      <c r="BG483" s="60"/>
      <c r="BH483" s="60"/>
      <c r="BI483" s="60"/>
      <c r="BJ483" s="60"/>
      <c r="BK483" s="60"/>
      <c r="BL483" s="60"/>
      <c r="BM483" s="60"/>
      <c r="BN483" s="60"/>
      <c r="BO483" s="60"/>
      <c r="BP483" s="60"/>
      <c r="BQ483" s="60"/>
      <c r="BR483" s="60"/>
      <c r="BS483" s="60"/>
      <c r="BT483" s="60"/>
      <c r="BU483" s="76"/>
      <c r="BV483" s="76"/>
      <c r="BW483" s="76"/>
      <c r="BX483" s="76"/>
      <c r="BY483" s="76"/>
      <c r="BZ483" s="76"/>
      <c r="CA483" s="76"/>
      <c r="CB483" s="76"/>
      <c r="CC483" s="76"/>
      <c r="CD483" s="76"/>
      <c r="CE483" s="76"/>
      <c r="CF483" s="76"/>
      <c r="CG483" s="76"/>
      <c r="CH483" s="76"/>
      <c r="CI483" s="76"/>
      <c r="CJ483" s="76"/>
      <c r="CK483" s="76"/>
      <c r="CL483" s="60"/>
      <c r="CM483" s="60"/>
      <c r="CN483" s="60"/>
      <c r="CO483" s="60"/>
      <c r="CP483" s="60"/>
      <c r="CQ483" s="60"/>
      <c r="CR483" s="60"/>
      <c r="CS483" s="60"/>
      <c r="CT483" s="60"/>
      <c r="CU483" s="60"/>
      <c r="CV483" s="60"/>
      <c r="CW483" s="60"/>
      <c r="CX483" s="60"/>
      <c r="CY483" s="60"/>
      <c r="CZ483" s="60"/>
      <c r="DA483" s="60"/>
      <c r="DB483" s="60"/>
      <c r="DC483" s="60"/>
      <c r="DD483" s="60"/>
      <c r="DE483" s="60"/>
      <c r="DF483" s="60"/>
      <c r="DG483" s="60"/>
      <c r="DH483" s="60"/>
      <c r="DI483" s="60"/>
      <c r="DJ483" s="60"/>
      <c r="DK483" s="60"/>
      <c r="DL483" s="60"/>
      <c r="DM483" s="60"/>
      <c r="DN483" s="60"/>
      <c r="DO483" s="60"/>
      <c r="DP483" s="60"/>
      <c r="GO483" s="78"/>
      <c r="GP483" s="78"/>
      <c r="GQ483" s="78"/>
      <c r="GR483" s="78"/>
      <c r="GS483" s="78"/>
      <c r="GT483" s="78"/>
      <c r="GU483" s="78"/>
      <c r="GV483" s="78"/>
    </row>
    <row r="484" spans="1:204" s="77" customFormat="1" x14ac:dyDescent="0.2">
      <c r="A484" s="74"/>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60"/>
      <c r="AD484" s="60"/>
      <c r="AE484" s="60"/>
      <c r="AF484" s="60"/>
      <c r="AG484" s="60"/>
      <c r="AH484" s="60"/>
      <c r="AI484" s="60"/>
      <c r="AJ484" s="60"/>
      <c r="AK484" s="60"/>
      <c r="AL484" s="60"/>
      <c r="AM484" s="60"/>
      <c r="AN484" s="60"/>
      <c r="AO484" s="60"/>
      <c r="AP484" s="60"/>
      <c r="AQ484" s="60"/>
      <c r="AR484" s="60"/>
      <c r="AS484" s="60"/>
      <c r="AT484" s="60"/>
      <c r="AU484" s="60"/>
      <c r="AV484" s="60"/>
      <c r="AW484" s="60"/>
      <c r="AX484" s="60"/>
      <c r="AY484" s="60"/>
      <c r="AZ484" s="60"/>
      <c r="BA484" s="60"/>
      <c r="BB484" s="60"/>
      <c r="BC484" s="60"/>
      <c r="BD484" s="60"/>
      <c r="BE484" s="60"/>
      <c r="BF484" s="60"/>
      <c r="BG484" s="60"/>
      <c r="BH484" s="60"/>
      <c r="BI484" s="60"/>
      <c r="BJ484" s="60"/>
      <c r="BK484" s="60"/>
      <c r="BL484" s="60"/>
      <c r="BM484" s="60"/>
      <c r="BN484" s="60"/>
      <c r="BO484" s="60"/>
      <c r="BP484" s="60"/>
      <c r="BQ484" s="60"/>
      <c r="BR484" s="60"/>
      <c r="BS484" s="60"/>
      <c r="BT484" s="60"/>
      <c r="BU484" s="76"/>
      <c r="BV484" s="76"/>
      <c r="BW484" s="76"/>
      <c r="BX484" s="76"/>
      <c r="BY484" s="76"/>
      <c r="BZ484" s="76"/>
      <c r="CA484" s="76"/>
      <c r="CB484" s="76"/>
      <c r="CC484" s="76"/>
      <c r="CD484" s="76"/>
      <c r="CE484" s="76"/>
      <c r="CF484" s="76"/>
      <c r="CG484" s="76"/>
      <c r="CH484" s="76"/>
      <c r="CI484" s="76"/>
      <c r="CJ484" s="76"/>
      <c r="CK484" s="76"/>
      <c r="CL484" s="60"/>
      <c r="CM484" s="60"/>
      <c r="CN484" s="60"/>
      <c r="CO484" s="60"/>
      <c r="CP484" s="60"/>
      <c r="CQ484" s="60"/>
      <c r="CR484" s="60"/>
      <c r="CS484" s="60"/>
      <c r="CT484" s="60"/>
      <c r="CU484" s="60"/>
      <c r="CV484" s="60"/>
      <c r="CW484" s="60"/>
      <c r="CX484" s="60"/>
      <c r="CY484" s="60"/>
      <c r="CZ484" s="60"/>
      <c r="DA484" s="60"/>
      <c r="DB484" s="60"/>
      <c r="DC484" s="60"/>
      <c r="DD484" s="60"/>
      <c r="DE484" s="60"/>
      <c r="DF484" s="60"/>
      <c r="DG484" s="60"/>
      <c r="DH484" s="60"/>
      <c r="DI484" s="60"/>
      <c r="DJ484" s="60"/>
      <c r="DK484" s="60"/>
      <c r="DL484" s="60"/>
      <c r="DM484" s="60"/>
      <c r="DN484" s="60"/>
      <c r="DO484" s="60"/>
      <c r="DP484" s="60"/>
      <c r="GO484" s="78"/>
      <c r="GP484" s="78"/>
      <c r="GQ484" s="78"/>
      <c r="GR484" s="78"/>
      <c r="GS484" s="78"/>
      <c r="GT484" s="78"/>
      <c r="GU484" s="78"/>
      <c r="GV484" s="78"/>
    </row>
    <row r="485" spans="1:204" s="77" customFormat="1" x14ac:dyDescent="0.2">
      <c r="A485" s="74"/>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60"/>
      <c r="AD485" s="60"/>
      <c r="AE485" s="60"/>
      <c r="AF485" s="60"/>
      <c r="AG485" s="60"/>
      <c r="AH485" s="60"/>
      <c r="AI485" s="60"/>
      <c r="AJ485" s="60"/>
      <c r="AK485" s="60"/>
      <c r="AL485" s="60"/>
      <c r="AM485" s="60"/>
      <c r="AN485" s="60"/>
      <c r="AO485" s="60"/>
      <c r="AP485" s="60"/>
      <c r="AQ485" s="60"/>
      <c r="AR485" s="60"/>
      <c r="AS485" s="60"/>
      <c r="AT485" s="60"/>
      <c r="AU485" s="60"/>
      <c r="AV485" s="60"/>
      <c r="AW485" s="60"/>
      <c r="AX485" s="60"/>
      <c r="AY485" s="60"/>
      <c r="AZ485" s="60"/>
      <c r="BA485" s="60"/>
      <c r="BB485" s="60"/>
      <c r="BC485" s="60"/>
      <c r="BD485" s="60"/>
      <c r="BE485" s="60"/>
      <c r="BF485" s="60"/>
      <c r="BG485" s="60"/>
      <c r="BH485" s="60"/>
      <c r="BI485" s="60"/>
      <c r="BJ485" s="60"/>
      <c r="BK485" s="60"/>
      <c r="BL485" s="60"/>
      <c r="BM485" s="60"/>
      <c r="BN485" s="60"/>
      <c r="BO485" s="60"/>
      <c r="BP485" s="60"/>
      <c r="BQ485" s="60"/>
      <c r="BR485" s="60"/>
      <c r="BS485" s="60"/>
      <c r="BT485" s="60"/>
      <c r="BU485" s="76"/>
      <c r="BV485" s="76"/>
      <c r="BW485" s="76"/>
      <c r="BX485" s="76"/>
      <c r="BY485" s="76"/>
      <c r="BZ485" s="76"/>
      <c r="CA485" s="76"/>
      <c r="CB485" s="76"/>
      <c r="CC485" s="76"/>
      <c r="CD485" s="76"/>
      <c r="CE485" s="76"/>
      <c r="CF485" s="76"/>
      <c r="CG485" s="76"/>
      <c r="CH485" s="76"/>
      <c r="CI485" s="76"/>
      <c r="CJ485" s="76"/>
      <c r="CK485" s="76"/>
      <c r="CL485" s="60"/>
      <c r="CM485" s="60"/>
      <c r="CN485" s="60"/>
      <c r="CO485" s="60"/>
      <c r="CP485" s="60"/>
      <c r="CQ485" s="60"/>
      <c r="CR485" s="60"/>
      <c r="CS485" s="60"/>
      <c r="CT485" s="60"/>
      <c r="CU485" s="60"/>
      <c r="CV485" s="60"/>
      <c r="CW485" s="60"/>
      <c r="CX485" s="60"/>
      <c r="CY485" s="60"/>
      <c r="CZ485" s="60"/>
      <c r="DA485" s="60"/>
      <c r="DB485" s="60"/>
      <c r="DC485" s="60"/>
      <c r="DD485" s="60"/>
      <c r="DE485" s="60"/>
      <c r="DF485" s="60"/>
      <c r="DG485" s="60"/>
      <c r="DH485" s="60"/>
      <c r="DI485" s="60"/>
      <c r="DJ485" s="60"/>
      <c r="DK485" s="60"/>
      <c r="DL485" s="60"/>
      <c r="DM485" s="60"/>
      <c r="DN485" s="60"/>
      <c r="DO485" s="60"/>
      <c r="DP485" s="60"/>
      <c r="GO485" s="78"/>
      <c r="GP485" s="78"/>
      <c r="GQ485" s="78"/>
      <c r="GR485" s="78"/>
      <c r="GS485" s="78"/>
      <c r="GT485" s="78"/>
      <c r="GU485" s="78"/>
      <c r="GV485" s="78"/>
    </row>
    <row r="486" spans="1:204" s="77" customFormat="1" x14ac:dyDescent="0.2">
      <c r="A486" s="74"/>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60"/>
      <c r="AD486" s="60"/>
      <c r="AE486" s="60"/>
      <c r="AF486" s="60"/>
      <c r="AG486" s="60"/>
      <c r="AH486" s="60"/>
      <c r="AI486" s="60"/>
      <c r="AJ486" s="60"/>
      <c r="AK486" s="60"/>
      <c r="AL486" s="60"/>
      <c r="AM486" s="60"/>
      <c r="AN486" s="60"/>
      <c r="AO486" s="60"/>
      <c r="AP486" s="60"/>
      <c r="AQ486" s="60"/>
      <c r="AR486" s="60"/>
      <c r="AS486" s="60"/>
      <c r="AT486" s="60"/>
      <c r="AU486" s="60"/>
      <c r="AV486" s="60"/>
      <c r="AW486" s="60"/>
      <c r="AX486" s="60"/>
      <c r="AY486" s="60"/>
      <c r="AZ486" s="60"/>
      <c r="BA486" s="60"/>
      <c r="BB486" s="60"/>
      <c r="BC486" s="60"/>
      <c r="BD486" s="60"/>
      <c r="BE486" s="60"/>
      <c r="BF486" s="60"/>
      <c r="BG486" s="60"/>
      <c r="BH486" s="60"/>
      <c r="BI486" s="60"/>
      <c r="BJ486" s="60"/>
      <c r="BK486" s="60"/>
      <c r="BL486" s="60"/>
      <c r="BM486" s="60"/>
      <c r="BN486" s="60"/>
      <c r="BO486" s="60"/>
      <c r="BP486" s="60"/>
      <c r="BQ486" s="60"/>
      <c r="BR486" s="60"/>
      <c r="BS486" s="60"/>
      <c r="BT486" s="60"/>
      <c r="BU486" s="76"/>
      <c r="BV486" s="76"/>
      <c r="BW486" s="76"/>
      <c r="BX486" s="76"/>
      <c r="BY486" s="76"/>
      <c r="BZ486" s="76"/>
      <c r="CA486" s="76"/>
      <c r="CB486" s="76"/>
      <c r="CC486" s="76"/>
      <c r="CD486" s="76"/>
      <c r="CE486" s="76"/>
      <c r="CF486" s="76"/>
      <c r="CG486" s="76"/>
      <c r="CH486" s="76"/>
      <c r="CI486" s="76"/>
      <c r="CJ486" s="76"/>
      <c r="CK486" s="76"/>
      <c r="CL486" s="60"/>
      <c r="CM486" s="60"/>
      <c r="CN486" s="60"/>
      <c r="CO486" s="60"/>
      <c r="CP486" s="60"/>
      <c r="CQ486" s="60"/>
      <c r="CR486" s="60"/>
      <c r="CS486" s="60"/>
      <c r="CT486" s="60"/>
      <c r="CU486" s="60"/>
      <c r="CV486" s="60"/>
      <c r="CW486" s="60"/>
      <c r="CX486" s="60"/>
      <c r="CY486" s="60"/>
      <c r="CZ486" s="60"/>
      <c r="DA486" s="60"/>
      <c r="DB486" s="60"/>
      <c r="DC486" s="60"/>
      <c r="DD486" s="60"/>
      <c r="DE486" s="60"/>
      <c r="DF486" s="60"/>
      <c r="DG486" s="60"/>
      <c r="DH486" s="60"/>
      <c r="DI486" s="60"/>
      <c r="DJ486" s="60"/>
      <c r="DK486" s="60"/>
      <c r="DL486" s="60"/>
      <c r="DM486" s="60"/>
      <c r="DN486" s="60"/>
      <c r="DO486" s="60"/>
      <c r="DP486" s="60"/>
      <c r="GO486" s="78"/>
      <c r="GP486" s="78"/>
      <c r="GQ486" s="78"/>
      <c r="GR486" s="78"/>
      <c r="GS486" s="78"/>
      <c r="GT486" s="78"/>
      <c r="GU486" s="78"/>
      <c r="GV486" s="78"/>
    </row>
    <row r="487" spans="1:204" s="77" customFormat="1" x14ac:dyDescent="0.2">
      <c r="A487" s="74"/>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60"/>
      <c r="AD487" s="60"/>
      <c r="AE487" s="60"/>
      <c r="AF487" s="60"/>
      <c r="AG487" s="60"/>
      <c r="AH487" s="60"/>
      <c r="AI487" s="60"/>
      <c r="AJ487" s="60"/>
      <c r="AK487" s="60"/>
      <c r="AL487" s="60"/>
      <c r="AM487" s="60"/>
      <c r="AN487" s="60"/>
      <c r="AO487" s="60"/>
      <c r="AP487" s="60"/>
      <c r="AQ487" s="60"/>
      <c r="AR487" s="60"/>
      <c r="AS487" s="60"/>
      <c r="AT487" s="60"/>
      <c r="AU487" s="60"/>
      <c r="AV487" s="60"/>
      <c r="AW487" s="60"/>
      <c r="AX487" s="60"/>
      <c r="AY487" s="60"/>
      <c r="AZ487" s="60"/>
      <c r="BA487" s="60"/>
      <c r="BB487" s="60"/>
      <c r="BC487" s="60"/>
      <c r="BD487" s="60"/>
      <c r="BE487" s="60"/>
      <c r="BF487" s="60"/>
      <c r="BG487" s="60"/>
      <c r="BH487" s="60"/>
      <c r="BI487" s="60"/>
      <c r="BJ487" s="60"/>
      <c r="BK487" s="60"/>
      <c r="BL487" s="60"/>
      <c r="BM487" s="60"/>
      <c r="BN487" s="60"/>
      <c r="BO487" s="60"/>
      <c r="BP487" s="60"/>
      <c r="BQ487" s="60"/>
      <c r="BR487" s="60"/>
      <c r="BS487" s="60"/>
      <c r="BT487" s="60"/>
      <c r="BU487" s="76"/>
      <c r="BV487" s="76"/>
      <c r="BW487" s="76"/>
      <c r="BX487" s="76"/>
      <c r="BY487" s="76"/>
      <c r="BZ487" s="76"/>
      <c r="CA487" s="76"/>
      <c r="CB487" s="76"/>
      <c r="CC487" s="76"/>
      <c r="CD487" s="76"/>
      <c r="CE487" s="76"/>
      <c r="CF487" s="76"/>
      <c r="CG487" s="76"/>
      <c r="CH487" s="76"/>
      <c r="CI487" s="76"/>
      <c r="CJ487" s="76"/>
      <c r="CK487" s="76"/>
      <c r="CL487" s="60"/>
      <c r="CM487" s="60"/>
      <c r="CN487" s="60"/>
      <c r="CO487" s="60"/>
      <c r="CP487" s="60"/>
      <c r="CQ487" s="60"/>
      <c r="CR487" s="60"/>
      <c r="CS487" s="60"/>
      <c r="CT487" s="60"/>
      <c r="CU487" s="60"/>
      <c r="CV487" s="60"/>
      <c r="CW487" s="60"/>
      <c r="CX487" s="60"/>
      <c r="CY487" s="60"/>
      <c r="CZ487" s="60"/>
      <c r="DA487" s="60"/>
      <c r="DB487" s="60"/>
      <c r="DC487" s="60"/>
      <c r="DD487" s="60"/>
      <c r="DE487" s="60"/>
      <c r="DF487" s="60"/>
      <c r="DG487" s="60"/>
      <c r="DH487" s="60"/>
      <c r="DI487" s="60"/>
      <c r="DJ487" s="60"/>
      <c r="DK487" s="60"/>
      <c r="DL487" s="60"/>
      <c r="DM487" s="60"/>
      <c r="DN487" s="60"/>
      <c r="DO487" s="60"/>
      <c r="DP487" s="60"/>
      <c r="GO487" s="78"/>
      <c r="GP487" s="78"/>
      <c r="GQ487" s="78"/>
      <c r="GR487" s="78"/>
      <c r="GS487" s="78"/>
      <c r="GT487" s="78"/>
      <c r="GU487" s="78"/>
      <c r="GV487" s="78"/>
    </row>
    <row r="488" spans="1:204" s="77" customFormat="1" x14ac:dyDescent="0.2">
      <c r="A488" s="74"/>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60"/>
      <c r="AD488" s="60"/>
      <c r="AE488" s="60"/>
      <c r="AF488" s="60"/>
      <c r="AG488" s="60"/>
      <c r="AH488" s="60"/>
      <c r="AI488" s="60"/>
      <c r="AJ488" s="60"/>
      <c r="AK488" s="60"/>
      <c r="AL488" s="60"/>
      <c r="AM488" s="60"/>
      <c r="AN488" s="60"/>
      <c r="AO488" s="60"/>
      <c r="AP488" s="60"/>
      <c r="AQ488" s="60"/>
      <c r="AR488" s="60"/>
      <c r="AS488" s="60"/>
      <c r="AT488" s="60"/>
      <c r="AU488" s="60"/>
      <c r="AV488" s="60"/>
      <c r="AW488" s="60"/>
      <c r="AX488" s="60"/>
      <c r="AY488" s="60"/>
      <c r="AZ488" s="60"/>
      <c r="BA488" s="60"/>
      <c r="BB488" s="60"/>
      <c r="BC488" s="60"/>
      <c r="BD488" s="60"/>
      <c r="BE488" s="60"/>
      <c r="BF488" s="60"/>
      <c r="BG488" s="60"/>
      <c r="BH488" s="60"/>
      <c r="BI488" s="60"/>
      <c r="BJ488" s="60"/>
      <c r="BK488" s="60"/>
      <c r="BL488" s="60"/>
      <c r="BM488" s="60"/>
      <c r="BN488" s="60"/>
      <c r="BO488" s="60"/>
      <c r="BP488" s="60"/>
      <c r="BQ488" s="60"/>
      <c r="BR488" s="60"/>
      <c r="BS488" s="60"/>
      <c r="BT488" s="60"/>
      <c r="BU488" s="76"/>
      <c r="BV488" s="76"/>
      <c r="BW488" s="76"/>
      <c r="BX488" s="76"/>
      <c r="BY488" s="76"/>
      <c r="BZ488" s="76"/>
      <c r="CA488" s="76"/>
      <c r="CB488" s="76"/>
      <c r="CC488" s="76"/>
      <c r="CD488" s="76"/>
      <c r="CE488" s="76"/>
      <c r="CF488" s="76"/>
      <c r="CG488" s="76"/>
      <c r="CH488" s="76"/>
      <c r="CI488" s="76"/>
      <c r="CJ488" s="76"/>
      <c r="CK488" s="76"/>
      <c r="CL488" s="60"/>
      <c r="CM488" s="60"/>
      <c r="CN488" s="60"/>
      <c r="CO488" s="60"/>
      <c r="CP488" s="60"/>
      <c r="CQ488" s="60"/>
      <c r="CR488" s="60"/>
      <c r="CS488" s="60"/>
      <c r="CT488" s="60"/>
      <c r="CU488" s="60"/>
      <c r="CV488" s="60"/>
      <c r="CW488" s="60"/>
      <c r="CX488" s="60"/>
      <c r="CY488" s="60"/>
      <c r="CZ488" s="60"/>
      <c r="DA488" s="60"/>
      <c r="DB488" s="60"/>
      <c r="DC488" s="60"/>
      <c r="DD488" s="60"/>
      <c r="DE488" s="60"/>
      <c r="DF488" s="60"/>
      <c r="DG488" s="60"/>
      <c r="DH488" s="60"/>
      <c r="DI488" s="60"/>
      <c r="DJ488" s="60"/>
      <c r="DK488" s="60"/>
      <c r="DL488" s="60"/>
      <c r="DM488" s="60"/>
      <c r="DN488" s="60"/>
      <c r="DO488" s="60"/>
      <c r="DP488" s="60"/>
      <c r="GO488" s="78"/>
      <c r="GP488" s="78"/>
      <c r="GQ488" s="78"/>
      <c r="GR488" s="78"/>
      <c r="GS488" s="78"/>
      <c r="GT488" s="78"/>
      <c r="GU488" s="78"/>
      <c r="GV488" s="78"/>
    </row>
    <row r="489" spans="1:204" s="77" customFormat="1" x14ac:dyDescent="0.2">
      <c r="A489" s="74"/>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60"/>
      <c r="AD489" s="60"/>
      <c r="AE489" s="60"/>
      <c r="AF489" s="60"/>
      <c r="AG489" s="60"/>
      <c r="AH489" s="60"/>
      <c r="AI489" s="60"/>
      <c r="AJ489" s="60"/>
      <c r="AK489" s="60"/>
      <c r="AL489" s="60"/>
      <c r="AM489" s="60"/>
      <c r="AN489" s="60"/>
      <c r="AO489" s="60"/>
      <c r="AP489" s="60"/>
      <c r="AQ489" s="60"/>
      <c r="AR489" s="60"/>
      <c r="AS489" s="60"/>
      <c r="AT489" s="60"/>
      <c r="AU489" s="60"/>
      <c r="AV489" s="60"/>
      <c r="AW489" s="60"/>
      <c r="AX489" s="60"/>
      <c r="AY489" s="60"/>
      <c r="AZ489" s="60"/>
      <c r="BA489" s="60"/>
      <c r="BB489" s="60"/>
      <c r="BC489" s="60"/>
      <c r="BD489" s="60"/>
      <c r="BE489" s="60"/>
      <c r="BF489" s="60"/>
      <c r="BG489" s="60"/>
      <c r="BH489" s="60"/>
      <c r="BI489" s="60"/>
      <c r="BJ489" s="60"/>
      <c r="BK489" s="60"/>
      <c r="BL489" s="60"/>
      <c r="BM489" s="60"/>
      <c r="BN489" s="60"/>
      <c r="BO489" s="60"/>
      <c r="BP489" s="60"/>
      <c r="BQ489" s="60"/>
      <c r="BR489" s="60"/>
      <c r="BS489" s="60"/>
      <c r="BT489" s="60"/>
      <c r="BU489" s="76"/>
      <c r="BV489" s="76"/>
      <c r="BW489" s="76"/>
      <c r="BX489" s="76"/>
      <c r="BY489" s="76"/>
      <c r="BZ489" s="76"/>
      <c r="CA489" s="76"/>
      <c r="CB489" s="76"/>
      <c r="CC489" s="76"/>
      <c r="CD489" s="76"/>
      <c r="CE489" s="76"/>
      <c r="CF489" s="76"/>
      <c r="CG489" s="76"/>
      <c r="CH489" s="76"/>
      <c r="CI489" s="76"/>
      <c r="CJ489" s="76"/>
      <c r="CK489" s="76"/>
      <c r="CL489" s="60"/>
      <c r="CM489" s="60"/>
      <c r="CN489" s="60"/>
      <c r="CO489" s="60"/>
      <c r="CP489" s="60"/>
      <c r="CQ489" s="60"/>
      <c r="CR489" s="60"/>
      <c r="CS489" s="60"/>
      <c r="CT489" s="60"/>
      <c r="CU489" s="60"/>
      <c r="CV489" s="60"/>
      <c r="CW489" s="60"/>
      <c r="CX489" s="60"/>
      <c r="CY489" s="60"/>
      <c r="CZ489" s="60"/>
      <c r="DA489" s="60"/>
      <c r="DB489" s="60"/>
      <c r="DC489" s="60"/>
      <c r="DD489" s="60"/>
      <c r="DE489" s="60"/>
      <c r="DF489" s="60"/>
      <c r="DG489" s="60"/>
      <c r="DH489" s="60"/>
      <c r="DI489" s="60"/>
      <c r="DJ489" s="60"/>
      <c r="DK489" s="60"/>
      <c r="DL489" s="60"/>
      <c r="DM489" s="60"/>
      <c r="DN489" s="60"/>
      <c r="DO489" s="60"/>
      <c r="DP489" s="60"/>
      <c r="GO489" s="78"/>
      <c r="GP489" s="78"/>
      <c r="GQ489" s="78"/>
      <c r="GR489" s="78"/>
      <c r="GS489" s="78"/>
      <c r="GT489" s="78"/>
      <c r="GU489" s="78"/>
      <c r="GV489" s="78"/>
    </row>
    <row r="490" spans="1:204" s="77" customFormat="1" x14ac:dyDescent="0.2">
      <c r="A490" s="74"/>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60"/>
      <c r="AD490" s="60"/>
      <c r="AE490" s="60"/>
      <c r="AF490" s="60"/>
      <c r="AG490" s="60"/>
      <c r="AH490" s="60"/>
      <c r="AI490" s="60"/>
      <c r="AJ490" s="60"/>
      <c r="AK490" s="60"/>
      <c r="AL490" s="60"/>
      <c r="AM490" s="60"/>
      <c r="AN490" s="60"/>
      <c r="AO490" s="60"/>
      <c r="AP490" s="60"/>
      <c r="AQ490" s="60"/>
      <c r="AR490" s="60"/>
      <c r="AS490" s="60"/>
      <c r="AT490" s="60"/>
      <c r="AU490" s="60"/>
      <c r="AV490" s="60"/>
      <c r="AW490" s="60"/>
      <c r="AX490" s="60"/>
      <c r="AY490" s="60"/>
      <c r="AZ490" s="60"/>
      <c r="BA490" s="60"/>
      <c r="BB490" s="60"/>
      <c r="BC490" s="60"/>
      <c r="BD490" s="60"/>
      <c r="BE490" s="60"/>
      <c r="BF490" s="60"/>
      <c r="BG490" s="60"/>
      <c r="BH490" s="60"/>
      <c r="BI490" s="60"/>
      <c r="BJ490" s="60"/>
      <c r="BK490" s="60"/>
      <c r="BL490" s="60"/>
      <c r="BM490" s="60"/>
      <c r="BN490" s="60"/>
      <c r="BO490" s="60"/>
      <c r="BP490" s="60"/>
      <c r="BQ490" s="60"/>
      <c r="BR490" s="60"/>
      <c r="BS490" s="60"/>
      <c r="BT490" s="60"/>
      <c r="BU490" s="76"/>
      <c r="BV490" s="76"/>
      <c r="BW490" s="76"/>
      <c r="BX490" s="76"/>
      <c r="BY490" s="76"/>
      <c r="BZ490" s="76"/>
      <c r="CA490" s="76"/>
      <c r="CB490" s="76"/>
      <c r="CC490" s="76"/>
      <c r="CD490" s="76"/>
      <c r="CE490" s="76"/>
      <c r="CF490" s="76"/>
      <c r="CG490" s="76"/>
      <c r="CH490" s="76"/>
      <c r="CI490" s="76"/>
      <c r="CJ490" s="76"/>
      <c r="CK490" s="76"/>
      <c r="CL490" s="60"/>
      <c r="CM490" s="60"/>
      <c r="CN490" s="60"/>
      <c r="CO490" s="60"/>
      <c r="CP490" s="60"/>
      <c r="CQ490" s="60"/>
      <c r="CR490" s="60"/>
      <c r="CS490" s="60"/>
      <c r="CT490" s="60"/>
      <c r="CU490" s="60"/>
      <c r="CV490" s="60"/>
      <c r="CW490" s="60"/>
      <c r="CX490" s="60"/>
      <c r="CY490" s="60"/>
      <c r="CZ490" s="60"/>
      <c r="DA490" s="60"/>
      <c r="DB490" s="60"/>
      <c r="DC490" s="60"/>
      <c r="DD490" s="60"/>
      <c r="DE490" s="60"/>
      <c r="DF490" s="60"/>
      <c r="DG490" s="60"/>
      <c r="DH490" s="60"/>
      <c r="DI490" s="60"/>
      <c r="DJ490" s="60"/>
      <c r="DK490" s="60"/>
      <c r="DL490" s="60"/>
      <c r="DM490" s="60"/>
      <c r="DN490" s="60"/>
      <c r="DO490" s="60"/>
      <c r="DP490" s="60"/>
      <c r="GO490" s="78"/>
      <c r="GP490" s="78"/>
      <c r="GQ490" s="78"/>
      <c r="GR490" s="78"/>
      <c r="GS490" s="78"/>
      <c r="GT490" s="78"/>
      <c r="GU490" s="78"/>
      <c r="GV490" s="78"/>
    </row>
    <row r="491" spans="1:204" s="77" customFormat="1" x14ac:dyDescent="0.2">
      <c r="A491" s="74"/>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60"/>
      <c r="AD491" s="60"/>
      <c r="AE491" s="60"/>
      <c r="AF491" s="60"/>
      <c r="AG491" s="60"/>
      <c r="AH491" s="60"/>
      <c r="AI491" s="60"/>
      <c r="AJ491" s="60"/>
      <c r="AK491" s="60"/>
      <c r="AL491" s="60"/>
      <c r="AM491" s="60"/>
      <c r="AN491" s="60"/>
      <c r="AO491" s="60"/>
      <c r="AP491" s="60"/>
      <c r="AQ491" s="60"/>
      <c r="AR491" s="60"/>
      <c r="AS491" s="60"/>
      <c r="AT491" s="60"/>
      <c r="AU491" s="60"/>
      <c r="AV491" s="60"/>
      <c r="AW491" s="60"/>
      <c r="AX491" s="60"/>
      <c r="AY491" s="60"/>
      <c r="AZ491" s="60"/>
      <c r="BA491" s="60"/>
      <c r="BB491" s="60"/>
      <c r="BC491" s="60"/>
      <c r="BD491" s="60"/>
      <c r="BE491" s="60"/>
      <c r="BF491" s="60"/>
      <c r="BG491" s="60"/>
      <c r="BH491" s="60"/>
      <c r="BI491" s="60"/>
      <c r="BJ491" s="60"/>
      <c r="BK491" s="60"/>
      <c r="BL491" s="60"/>
      <c r="BM491" s="60"/>
      <c r="BN491" s="60"/>
      <c r="BO491" s="60"/>
      <c r="BP491" s="60"/>
      <c r="BQ491" s="60"/>
      <c r="BR491" s="60"/>
      <c r="BS491" s="60"/>
      <c r="BT491" s="60"/>
      <c r="BU491" s="76"/>
      <c r="BV491" s="76"/>
      <c r="BW491" s="76"/>
      <c r="BX491" s="76"/>
      <c r="BY491" s="76"/>
      <c r="BZ491" s="76"/>
      <c r="CA491" s="76"/>
      <c r="CB491" s="76"/>
      <c r="CC491" s="76"/>
      <c r="CD491" s="76"/>
      <c r="CE491" s="76"/>
      <c r="CF491" s="76"/>
      <c r="CG491" s="76"/>
      <c r="CH491" s="76"/>
      <c r="CI491" s="76"/>
      <c r="CJ491" s="76"/>
      <c r="CK491" s="76"/>
      <c r="CL491" s="60"/>
      <c r="CM491" s="60"/>
      <c r="CN491" s="60"/>
      <c r="CO491" s="60"/>
      <c r="CP491" s="60"/>
      <c r="CQ491" s="60"/>
      <c r="CR491" s="60"/>
      <c r="CS491" s="60"/>
      <c r="CT491" s="60"/>
      <c r="CU491" s="60"/>
      <c r="CV491" s="60"/>
      <c r="CW491" s="60"/>
      <c r="CX491" s="60"/>
      <c r="CY491" s="60"/>
      <c r="CZ491" s="60"/>
      <c r="DA491" s="60"/>
      <c r="DB491" s="60"/>
      <c r="DC491" s="60"/>
      <c r="DD491" s="60"/>
      <c r="DE491" s="60"/>
      <c r="DF491" s="60"/>
      <c r="DG491" s="60"/>
      <c r="DH491" s="60"/>
      <c r="DI491" s="60"/>
      <c r="DJ491" s="60"/>
      <c r="DK491" s="60"/>
      <c r="DL491" s="60"/>
      <c r="DM491" s="60"/>
      <c r="DN491" s="60"/>
      <c r="DO491" s="60"/>
      <c r="DP491" s="60"/>
      <c r="GO491" s="78"/>
      <c r="GP491" s="78"/>
      <c r="GQ491" s="78"/>
      <c r="GR491" s="78"/>
      <c r="GS491" s="78"/>
      <c r="GT491" s="78"/>
      <c r="GU491" s="78"/>
      <c r="GV491" s="78"/>
    </row>
    <row r="492" spans="1:204" s="77" customFormat="1" x14ac:dyDescent="0.2">
      <c r="A492" s="74"/>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60"/>
      <c r="AD492" s="60"/>
      <c r="AE492" s="60"/>
      <c r="AF492" s="60"/>
      <c r="AG492" s="60"/>
      <c r="AH492" s="60"/>
      <c r="AI492" s="60"/>
      <c r="AJ492" s="60"/>
      <c r="AK492" s="60"/>
      <c r="AL492" s="60"/>
      <c r="AM492" s="60"/>
      <c r="AN492" s="60"/>
      <c r="AO492" s="60"/>
      <c r="AP492" s="60"/>
      <c r="AQ492" s="60"/>
      <c r="AR492" s="60"/>
      <c r="AS492" s="60"/>
      <c r="AT492" s="60"/>
      <c r="AU492" s="60"/>
      <c r="AV492" s="60"/>
      <c r="AW492" s="60"/>
      <c r="AX492" s="60"/>
      <c r="AY492" s="60"/>
      <c r="AZ492" s="60"/>
      <c r="BA492" s="60"/>
      <c r="BB492" s="60"/>
      <c r="BC492" s="60"/>
      <c r="BD492" s="60"/>
      <c r="BE492" s="60"/>
      <c r="BF492" s="60"/>
      <c r="BG492" s="60"/>
      <c r="BH492" s="60"/>
      <c r="BI492" s="60"/>
      <c r="BJ492" s="60"/>
      <c r="BK492" s="60"/>
      <c r="BL492" s="60"/>
      <c r="BM492" s="60"/>
      <c r="BN492" s="60"/>
      <c r="BO492" s="60"/>
      <c r="BP492" s="60"/>
      <c r="BQ492" s="60"/>
      <c r="BR492" s="60"/>
      <c r="BS492" s="60"/>
      <c r="BT492" s="60"/>
      <c r="BU492" s="76"/>
      <c r="BV492" s="76"/>
      <c r="BW492" s="76"/>
      <c r="BX492" s="76"/>
      <c r="BY492" s="76"/>
      <c r="BZ492" s="76"/>
      <c r="CA492" s="76"/>
      <c r="CB492" s="76"/>
      <c r="CC492" s="76"/>
      <c r="CD492" s="76"/>
      <c r="CE492" s="76"/>
      <c r="CF492" s="76"/>
      <c r="CG492" s="76"/>
      <c r="CH492" s="76"/>
      <c r="CI492" s="76"/>
      <c r="CJ492" s="76"/>
      <c r="CK492" s="76"/>
      <c r="CL492" s="60"/>
      <c r="CM492" s="60"/>
      <c r="CN492" s="60"/>
      <c r="CO492" s="60"/>
      <c r="CP492" s="60"/>
      <c r="CQ492" s="60"/>
      <c r="CR492" s="60"/>
      <c r="CS492" s="60"/>
      <c r="CT492" s="60"/>
      <c r="CU492" s="60"/>
      <c r="CV492" s="60"/>
      <c r="CW492" s="60"/>
      <c r="CX492" s="60"/>
      <c r="CY492" s="60"/>
      <c r="CZ492" s="60"/>
      <c r="DA492" s="60"/>
      <c r="DB492" s="60"/>
      <c r="DC492" s="60"/>
      <c r="DD492" s="60"/>
      <c r="DE492" s="60"/>
      <c r="DF492" s="60"/>
      <c r="DG492" s="60"/>
      <c r="DH492" s="60"/>
      <c r="DI492" s="60"/>
      <c r="DJ492" s="60"/>
      <c r="DK492" s="60"/>
      <c r="DL492" s="60"/>
      <c r="DM492" s="60"/>
      <c r="DN492" s="60"/>
      <c r="DO492" s="60"/>
      <c r="DP492" s="60"/>
      <c r="GO492" s="78"/>
      <c r="GP492" s="78"/>
      <c r="GQ492" s="78"/>
      <c r="GR492" s="78"/>
      <c r="GS492" s="78"/>
      <c r="GT492" s="78"/>
      <c r="GU492" s="78"/>
      <c r="GV492" s="78"/>
    </row>
    <row r="493" spans="1:204" s="77" customFormat="1" x14ac:dyDescent="0.2">
      <c r="A493" s="74"/>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60"/>
      <c r="AD493" s="60"/>
      <c r="AE493" s="60"/>
      <c r="AF493" s="60"/>
      <c r="AG493" s="60"/>
      <c r="AH493" s="60"/>
      <c r="AI493" s="60"/>
      <c r="AJ493" s="60"/>
      <c r="AK493" s="60"/>
      <c r="AL493" s="60"/>
      <c r="AM493" s="60"/>
      <c r="AN493" s="60"/>
      <c r="AO493" s="60"/>
      <c r="AP493" s="60"/>
      <c r="AQ493" s="60"/>
      <c r="AR493" s="60"/>
      <c r="AS493" s="60"/>
      <c r="AT493" s="60"/>
      <c r="AU493" s="60"/>
      <c r="AV493" s="60"/>
      <c r="AW493" s="60"/>
      <c r="AX493" s="60"/>
      <c r="AY493" s="60"/>
      <c r="AZ493" s="60"/>
      <c r="BA493" s="60"/>
      <c r="BB493" s="60"/>
      <c r="BC493" s="60"/>
      <c r="BD493" s="60"/>
      <c r="BE493" s="60"/>
      <c r="BF493" s="60"/>
      <c r="BG493" s="60"/>
      <c r="BH493" s="60"/>
      <c r="BI493" s="60"/>
      <c r="BJ493" s="60"/>
      <c r="BK493" s="60"/>
      <c r="BL493" s="60"/>
      <c r="BM493" s="60"/>
      <c r="BN493" s="60"/>
      <c r="BO493" s="60"/>
      <c r="BP493" s="60"/>
      <c r="BQ493" s="60"/>
      <c r="BR493" s="60"/>
      <c r="BS493" s="60"/>
      <c r="BT493" s="60"/>
      <c r="BU493" s="76"/>
      <c r="BV493" s="76"/>
      <c r="BW493" s="76"/>
      <c r="BX493" s="76"/>
      <c r="BY493" s="76"/>
      <c r="BZ493" s="76"/>
      <c r="CA493" s="76"/>
      <c r="CB493" s="76"/>
      <c r="CC493" s="76"/>
      <c r="CD493" s="76"/>
      <c r="CE493" s="76"/>
      <c r="CF493" s="76"/>
      <c r="CG493" s="76"/>
      <c r="CH493" s="76"/>
      <c r="CI493" s="76"/>
      <c r="CJ493" s="76"/>
      <c r="CK493" s="76"/>
      <c r="CL493" s="60"/>
      <c r="CM493" s="60"/>
      <c r="CN493" s="60"/>
      <c r="CO493" s="60"/>
      <c r="CP493" s="60"/>
      <c r="CQ493" s="60"/>
      <c r="CR493" s="60"/>
      <c r="CS493" s="60"/>
      <c r="CT493" s="60"/>
      <c r="CU493" s="60"/>
      <c r="CV493" s="60"/>
      <c r="CW493" s="60"/>
      <c r="CX493" s="60"/>
      <c r="CY493" s="60"/>
      <c r="CZ493" s="60"/>
      <c r="DA493" s="60"/>
      <c r="DB493" s="60"/>
      <c r="DC493" s="60"/>
      <c r="DD493" s="60"/>
      <c r="DE493" s="60"/>
      <c r="DF493" s="60"/>
      <c r="DG493" s="60"/>
      <c r="DH493" s="60"/>
      <c r="DI493" s="60"/>
      <c r="DJ493" s="60"/>
      <c r="DK493" s="60"/>
      <c r="DL493" s="60"/>
      <c r="DM493" s="60"/>
      <c r="DN493" s="60"/>
      <c r="DO493" s="60"/>
      <c r="DP493" s="60"/>
      <c r="GO493" s="78"/>
      <c r="GP493" s="78"/>
      <c r="GQ493" s="78"/>
      <c r="GR493" s="78"/>
      <c r="GS493" s="78"/>
      <c r="GT493" s="78"/>
      <c r="GU493" s="78"/>
      <c r="GV493" s="78"/>
    </row>
    <row r="494" spans="1:204" s="77" customFormat="1" x14ac:dyDescent="0.2">
      <c r="A494" s="74"/>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60"/>
      <c r="AD494" s="60"/>
      <c r="AE494" s="60"/>
      <c r="AF494" s="60"/>
      <c r="AG494" s="60"/>
      <c r="AH494" s="60"/>
      <c r="AI494" s="60"/>
      <c r="AJ494" s="60"/>
      <c r="AK494" s="60"/>
      <c r="AL494" s="60"/>
      <c r="AM494" s="60"/>
      <c r="AN494" s="60"/>
      <c r="AO494" s="60"/>
      <c r="AP494" s="60"/>
      <c r="AQ494" s="60"/>
      <c r="AR494" s="60"/>
      <c r="AS494" s="60"/>
      <c r="AT494" s="60"/>
      <c r="AU494" s="60"/>
      <c r="AV494" s="60"/>
      <c r="AW494" s="60"/>
      <c r="AX494" s="60"/>
      <c r="AY494" s="60"/>
      <c r="AZ494" s="60"/>
      <c r="BA494" s="60"/>
      <c r="BB494" s="60"/>
      <c r="BC494" s="60"/>
      <c r="BD494" s="60"/>
      <c r="BE494" s="60"/>
      <c r="BF494" s="60"/>
      <c r="BG494" s="60"/>
      <c r="BH494" s="60"/>
      <c r="BI494" s="60"/>
      <c r="BJ494" s="60"/>
      <c r="BK494" s="60"/>
      <c r="BL494" s="60"/>
      <c r="BM494" s="60"/>
      <c r="BN494" s="60"/>
      <c r="BO494" s="60"/>
      <c r="BP494" s="60"/>
      <c r="BQ494" s="60"/>
      <c r="BR494" s="60"/>
      <c r="BS494" s="60"/>
      <c r="BT494" s="60"/>
      <c r="BU494" s="76"/>
      <c r="BV494" s="76"/>
      <c r="BW494" s="76"/>
      <c r="BX494" s="76"/>
      <c r="BY494" s="76"/>
      <c r="BZ494" s="76"/>
      <c r="CA494" s="76"/>
      <c r="CB494" s="76"/>
      <c r="CC494" s="76"/>
      <c r="CD494" s="76"/>
      <c r="CE494" s="76"/>
      <c r="CF494" s="76"/>
      <c r="CG494" s="76"/>
      <c r="CH494" s="76"/>
      <c r="CI494" s="76"/>
      <c r="CJ494" s="76"/>
      <c r="CK494" s="76"/>
      <c r="CL494" s="60"/>
      <c r="CM494" s="60"/>
      <c r="CN494" s="60"/>
      <c r="CO494" s="60"/>
      <c r="CP494" s="60"/>
      <c r="CQ494" s="60"/>
      <c r="CR494" s="60"/>
      <c r="CS494" s="60"/>
      <c r="CT494" s="60"/>
      <c r="CU494" s="60"/>
      <c r="CV494" s="60"/>
      <c r="CW494" s="60"/>
      <c r="CX494" s="60"/>
      <c r="CY494" s="60"/>
      <c r="CZ494" s="60"/>
      <c r="DA494" s="60"/>
      <c r="DB494" s="60"/>
      <c r="DC494" s="60"/>
      <c r="DD494" s="60"/>
      <c r="DE494" s="60"/>
      <c r="DF494" s="60"/>
      <c r="DG494" s="60"/>
      <c r="DH494" s="60"/>
      <c r="DI494" s="60"/>
      <c r="DJ494" s="60"/>
      <c r="DK494" s="60"/>
      <c r="DL494" s="60"/>
      <c r="DM494" s="60"/>
      <c r="DN494" s="60"/>
      <c r="DO494" s="60"/>
      <c r="DP494" s="60"/>
      <c r="GO494" s="78"/>
      <c r="GP494" s="78"/>
      <c r="GQ494" s="78"/>
      <c r="GR494" s="78"/>
      <c r="GS494" s="78"/>
      <c r="GT494" s="78"/>
      <c r="GU494" s="78"/>
      <c r="GV494" s="78"/>
    </row>
    <row r="495" spans="1:204" s="77" customFormat="1" x14ac:dyDescent="0.2">
      <c r="A495" s="74"/>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60"/>
      <c r="AD495" s="60"/>
      <c r="AE495" s="60"/>
      <c r="AF495" s="60"/>
      <c r="AG495" s="60"/>
      <c r="AH495" s="60"/>
      <c r="AI495" s="60"/>
      <c r="AJ495" s="60"/>
      <c r="AK495" s="60"/>
      <c r="AL495" s="60"/>
      <c r="AM495" s="60"/>
      <c r="AN495" s="60"/>
      <c r="AO495" s="60"/>
      <c r="AP495" s="60"/>
      <c r="AQ495" s="60"/>
      <c r="AR495" s="60"/>
      <c r="AS495" s="60"/>
      <c r="AT495" s="60"/>
      <c r="AU495" s="60"/>
      <c r="AV495" s="60"/>
      <c r="AW495" s="60"/>
      <c r="AX495" s="60"/>
      <c r="AY495" s="60"/>
      <c r="AZ495" s="60"/>
      <c r="BA495" s="60"/>
      <c r="BB495" s="60"/>
      <c r="BC495" s="60"/>
      <c r="BD495" s="60"/>
      <c r="BE495" s="60"/>
      <c r="BF495" s="60"/>
      <c r="BG495" s="60"/>
      <c r="BH495" s="60"/>
      <c r="BI495" s="60"/>
      <c r="BJ495" s="60"/>
      <c r="BK495" s="60"/>
      <c r="BL495" s="60"/>
      <c r="BM495" s="60"/>
      <c r="BN495" s="60"/>
      <c r="BO495" s="60"/>
      <c r="BP495" s="60"/>
      <c r="BQ495" s="60"/>
      <c r="BR495" s="60"/>
      <c r="BS495" s="60"/>
      <c r="BT495" s="60"/>
      <c r="BU495" s="76"/>
      <c r="BV495" s="76"/>
      <c r="BW495" s="76"/>
      <c r="BX495" s="76"/>
      <c r="BY495" s="76"/>
      <c r="BZ495" s="76"/>
      <c r="CA495" s="76"/>
      <c r="CB495" s="76"/>
      <c r="CC495" s="76"/>
      <c r="CD495" s="76"/>
      <c r="CE495" s="76"/>
      <c r="CF495" s="76"/>
      <c r="CG495" s="76"/>
      <c r="CH495" s="76"/>
      <c r="CI495" s="76"/>
      <c r="CJ495" s="76"/>
      <c r="CK495" s="76"/>
      <c r="CL495" s="60"/>
      <c r="CM495" s="60"/>
      <c r="CN495" s="60"/>
      <c r="CO495" s="60"/>
      <c r="CP495" s="60"/>
      <c r="CQ495" s="60"/>
      <c r="CR495" s="60"/>
      <c r="CS495" s="60"/>
      <c r="CT495" s="60"/>
      <c r="CU495" s="60"/>
      <c r="CV495" s="60"/>
      <c r="CW495" s="60"/>
      <c r="CX495" s="60"/>
      <c r="CY495" s="60"/>
      <c r="CZ495" s="60"/>
      <c r="DA495" s="60"/>
      <c r="DB495" s="60"/>
      <c r="DC495" s="60"/>
      <c r="DD495" s="60"/>
      <c r="DE495" s="60"/>
      <c r="DF495" s="60"/>
      <c r="DG495" s="60"/>
      <c r="DH495" s="60"/>
      <c r="DI495" s="60"/>
      <c r="DJ495" s="60"/>
      <c r="DK495" s="60"/>
      <c r="DL495" s="60"/>
      <c r="DM495" s="60"/>
      <c r="DN495" s="60"/>
      <c r="DO495" s="60"/>
      <c r="DP495" s="60"/>
      <c r="GO495" s="78"/>
      <c r="GP495" s="78"/>
      <c r="GQ495" s="78"/>
      <c r="GR495" s="78"/>
      <c r="GS495" s="78"/>
      <c r="GT495" s="78"/>
      <c r="GU495" s="78"/>
      <c r="GV495" s="78"/>
    </row>
    <row r="496" spans="1:204" s="77" customFormat="1" x14ac:dyDescent="0.2">
      <c r="A496" s="74"/>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60"/>
      <c r="AD496" s="60"/>
      <c r="AE496" s="60"/>
      <c r="AF496" s="60"/>
      <c r="AG496" s="60"/>
      <c r="AH496" s="60"/>
      <c r="AI496" s="60"/>
      <c r="AJ496" s="60"/>
      <c r="AK496" s="60"/>
      <c r="AL496" s="60"/>
      <c r="AM496" s="60"/>
      <c r="AN496" s="60"/>
      <c r="AO496" s="60"/>
      <c r="AP496" s="60"/>
      <c r="AQ496" s="60"/>
      <c r="AR496" s="60"/>
      <c r="AS496" s="60"/>
      <c r="AT496" s="60"/>
      <c r="AU496" s="60"/>
      <c r="AV496" s="60"/>
      <c r="AW496" s="60"/>
      <c r="AX496" s="60"/>
      <c r="AY496" s="60"/>
      <c r="AZ496" s="60"/>
      <c r="BA496" s="60"/>
      <c r="BB496" s="60"/>
      <c r="BC496" s="60"/>
      <c r="BD496" s="60"/>
      <c r="BE496" s="60"/>
      <c r="BF496" s="60"/>
      <c r="BG496" s="60"/>
      <c r="BH496" s="60"/>
      <c r="BI496" s="60"/>
      <c r="BJ496" s="60"/>
      <c r="BK496" s="60"/>
      <c r="BL496" s="60"/>
      <c r="BM496" s="60"/>
      <c r="BN496" s="60"/>
      <c r="BO496" s="60"/>
      <c r="BP496" s="60"/>
      <c r="BQ496" s="60"/>
      <c r="BR496" s="60"/>
      <c r="BS496" s="60"/>
      <c r="BT496" s="60"/>
      <c r="BU496" s="76"/>
      <c r="BV496" s="76"/>
      <c r="BW496" s="76"/>
      <c r="BX496" s="76"/>
      <c r="BY496" s="76"/>
      <c r="BZ496" s="76"/>
      <c r="CA496" s="76"/>
      <c r="CB496" s="76"/>
      <c r="CC496" s="76"/>
      <c r="CD496" s="76"/>
      <c r="CE496" s="76"/>
      <c r="CF496" s="76"/>
      <c r="CG496" s="76"/>
      <c r="CH496" s="76"/>
      <c r="CI496" s="76"/>
      <c r="CJ496" s="76"/>
      <c r="CK496" s="76"/>
      <c r="CL496" s="60"/>
      <c r="CM496" s="60"/>
      <c r="CN496" s="60"/>
      <c r="CO496" s="60"/>
      <c r="CP496" s="60"/>
      <c r="CQ496" s="60"/>
      <c r="CR496" s="60"/>
      <c r="CS496" s="60"/>
      <c r="CT496" s="60"/>
      <c r="CU496" s="60"/>
      <c r="CV496" s="60"/>
      <c r="CW496" s="60"/>
      <c r="CX496" s="60"/>
      <c r="CY496" s="60"/>
      <c r="CZ496" s="60"/>
      <c r="DA496" s="60"/>
      <c r="DB496" s="60"/>
      <c r="DC496" s="60"/>
      <c r="DD496" s="60"/>
      <c r="DE496" s="60"/>
      <c r="DF496" s="60"/>
      <c r="DG496" s="60"/>
      <c r="DH496" s="60"/>
      <c r="DI496" s="60"/>
      <c r="DJ496" s="60"/>
      <c r="DK496" s="60"/>
      <c r="DL496" s="60"/>
      <c r="DM496" s="60"/>
      <c r="DN496" s="60"/>
      <c r="DO496" s="60"/>
      <c r="DP496" s="60"/>
      <c r="GO496" s="78"/>
      <c r="GP496" s="78"/>
      <c r="GQ496" s="78"/>
      <c r="GR496" s="78"/>
      <c r="GS496" s="78"/>
      <c r="GT496" s="78"/>
      <c r="GU496" s="78"/>
      <c r="GV496" s="78"/>
    </row>
    <row r="497" spans="1:204" s="77" customFormat="1" x14ac:dyDescent="0.2">
      <c r="A497" s="74"/>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60"/>
      <c r="AD497" s="60"/>
      <c r="AE497" s="60"/>
      <c r="AF497" s="60"/>
      <c r="AG497" s="60"/>
      <c r="AH497" s="60"/>
      <c r="AI497" s="60"/>
      <c r="AJ497" s="60"/>
      <c r="AK497" s="60"/>
      <c r="AL497" s="60"/>
      <c r="AM497" s="60"/>
      <c r="AN497" s="60"/>
      <c r="AO497" s="60"/>
      <c r="AP497" s="60"/>
      <c r="AQ497" s="60"/>
      <c r="AR497" s="60"/>
      <c r="AS497" s="60"/>
      <c r="AT497" s="60"/>
      <c r="AU497" s="60"/>
      <c r="AV497" s="60"/>
      <c r="AW497" s="60"/>
      <c r="AX497" s="60"/>
      <c r="AY497" s="60"/>
      <c r="AZ497" s="60"/>
      <c r="BA497" s="60"/>
      <c r="BB497" s="60"/>
      <c r="BC497" s="60"/>
      <c r="BD497" s="60"/>
      <c r="BE497" s="60"/>
      <c r="BF497" s="60"/>
      <c r="BG497" s="60"/>
      <c r="BH497" s="60"/>
      <c r="BI497" s="60"/>
      <c r="BJ497" s="60"/>
      <c r="BK497" s="60"/>
      <c r="BL497" s="60"/>
      <c r="BM497" s="60"/>
      <c r="BN497" s="60"/>
      <c r="BO497" s="60"/>
      <c r="BP497" s="60"/>
      <c r="BQ497" s="60"/>
      <c r="BR497" s="60"/>
      <c r="BS497" s="60"/>
      <c r="BT497" s="60"/>
      <c r="BU497" s="76"/>
      <c r="BV497" s="76"/>
      <c r="BW497" s="76"/>
      <c r="BX497" s="76"/>
      <c r="BY497" s="76"/>
      <c r="BZ497" s="76"/>
      <c r="CA497" s="76"/>
      <c r="CB497" s="76"/>
      <c r="CC497" s="76"/>
      <c r="CD497" s="76"/>
      <c r="CE497" s="76"/>
      <c r="CF497" s="76"/>
      <c r="CG497" s="76"/>
      <c r="CH497" s="76"/>
      <c r="CI497" s="76"/>
      <c r="CJ497" s="76"/>
      <c r="CK497" s="76"/>
      <c r="CL497" s="60"/>
      <c r="CM497" s="60"/>
      <c r="CN497" s="60"/>
      <c r="CO497" s="60"/>
      <c r="CP497" s="60"/>
      <c r="CQ497" s="60"/>
      <c r="CR497" s="60"/>
      <c r="CS497" s="60"/>
      <c r="CT497" s="60"/>
      <c r="CU497" s="60"/>
      <c r="CV497" s="60"/>
      <c r="CW497" s="60"/>
      <c r="CX497" s="60"/>
      <c r="CY497" s="60"/>
      <c r="CZ497" s="60"/>
      <c r="DA497" s="60"/>
      <c r="DB497" s="60"/>
      <c r="DC497" s="60"/>
      <c r="DD497" s="60"/>
      <c r="DE497" s="60"/>
      <c r="DF497" s="60"/>
      <c r="DG497" s="60"/>
      <c r="DH497" s="60"/>
      <c r="DI497" s="60"/>
      <c r="DJ497" s="60"/>
      <c r="DK497" s="60"/>
      <c r="DL497" s="60"/>
      <c r="DM497" s="60"/>
      <c r="DN497" s="60"/>
      <c r="DO497" s="60"/>
      <c r="DP497" s="60"/>
      <c r="GO497" s="78"/>
      <c r="GP497" s="78"/>
      <c r="GQ497" s="78"/>
      <c r="GR497" s="78"/>
      <c r="GS497" s="78"/>
      <c r="GT497" s="78"/>
      <c r="GU497" s="78"/>
      <c r="GV497" s="78"/>
    </row>
    <row r="498" spans="1:204" s="77" customFormat="1" x14ac:dyDescent="0.2">
      <c r="A498" s="74"/>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60"/>
      <c r="AD498" s="60"/>
      <c r="AE498" s="60"/>
      <c r="AF498" s="60"/>
      <c r="AG498" s="60"/>
      <c r="AH498" s="60"/>
      <c r="AI498" s="60"/>
      <c r="AJ498" s="60"/>
      <c r="AK498" s="60"/>
      <c r="AL498" s="60"/>
      <c r="AM498" s="60"/>
      <c r="AN498" s="60"/>
      <c r="AO498" s="60"/>
      <c r="AP498" s="60"/>
      <c r="AQ498" s="60"/>
      <c r="AR498" s="60"/>
      <c r="AS498" s="60"/>
      <c r="AT498" s="60"/>
      <c r="AU498" s="60"/>
      <c r="AV498" s="60"/>
      <c r="AW498" s="60"/>
      <c r="AX498" s="60"/>
      <c r="AY498" s="60"/>
      <c r="AZ498" s="60"/>
      <c r="BA498" s="60"/>
      <c r="BB498" s="60"/>
      <c r="BC498" s="60"/>
      <c r="BD498" s="60"/>
      <c r="BE498" s="60"/>
      <c r="BF498" s="60"/>
      <c r="BG498" s="60"/>
      <c r="BH498" s="60"/>
      <c r="BI498" s="60"/>
      <c r="BJ498" s="60"/>
      <c r="BK498" s="60"/>
      <c r="BL498" s="60"/>
      <c r="BM498" s="60"/>
      <c r="BN498" s="60"/>
      <c r="BO498" s="60"/>
      <c r="BP498" s="60"/>
      <c r="BQ498" s="60"/>
      <c r="BR498" s="60"/>
      <c r="BS498" s="60"/>
      <c r="BT498" s="60"/>
      <c r="BU498" s="76"/>
      <c r="BV498" s="76"/>
      <c r="BW498" s="76"/>
      <c r="BX498" s="76"/>
      <c r="BY498" s="76"/>
      <c r="BZ498" s="76"/>
      <c r="CA498" s="76"/>
      <c r="CB498" s="76"/>
      <c r="CC498" s="76"/>
      <c r="CD498" s="76"/>
      <c r="CE498" s="76"/>
      <c r="CF498" s="76"/>
      <c r="CG498" s="76"/>
      <c r="CH498" s="76"/>
      <c r="CI498" s="76"/>
      <c r="CJ498" s="76"/>
      <c r="CK498" s="76"/>
      <c r="CL498" s="60"/>
      <c r="CM498" s="60"/>
      <c r="CN498" s="60"/>
      <c r="CO498" s="60"/>
      <c r="CP498" s="60"/>
      <c r="CQ498" s="60"/>
      <c r="CR498" s="60"/>
      <c r="CS498" s="60"/>
      <c r="CT498" s="60"/>
      <c r="CU498" s="60"/>
      <c r="CV498" s="60"/>
      <c r="CW498" s="60"/>
      <c r="CX498" s="60"/>
      <c r="CY498" s="60"/>
      <c r="CZ498" s="60"/>
      <c r="DA498" s="60"/>
      <c r="DB498" s="60"/>
      <c r="DC498" s="60"/>
      <c r="DD498" s="60"/>
      <c r="DE498" s="60"/>
      <c r="DF498" s="60"/>
      <c r="DG498" s="60"/>
      <c r="DH498" s="60"/>
      <c r="DI498" s="60"/>
      <c r="DJ498" s="60"/>
      <c r="DK498" s="60"/>
      <c r="DL498" s="60"/>
      <c r="DM498" s="60"/>
      <c r="DN498" s="60"/>
      <c r="DO498" s="60"/>
      <c r="DP498" s="60"/>
      <c r="GO498" s="78"/>
      <c r="GP498" s="78"/>
      <c r="GQ498" s="78"/>
      <c r="GR498" s="78"/>
      <c r="GS498" s="78"/>
      <c r="GT498" s="78"/>
      <c r="GU498" s="78"/>
      <c r="GV498" s="78"/>
    </row>
    <row r="499" spans="1:204" s="77" customFormat="1" x14ac:dyDescent="0.2">
      <c r="A499" s="74"/>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60"/>
      <c r="AD499" s="60"/>
      <c r="AE499" s="60"/>
      <c r="AF499" s="60"/>
      <c r="AG499" s="60"/>
      <c r="AH499" s="60"/>
      <c r="AI499" s="60"/>
      <c r="AJ499" s="60"/>
      <c r="AK499" s="60"/>
      <c r="AL499" s="60"/>
      <c r="AM499" s="60"/>
      <c r="AN499" s="60"/>
      <c r="AO499" s="60"/>
      <c r="AP499" s="60"/>
      <c r="AQ499" s="60"/>
      <c r="AR499" s="60"/>
      <c r="AS499" s="60"/>
      <c r="AT499" s="60"/>
      <c r="AU499" s="60"/>
      <c r="AV499" s="60"/>
      <c r="AW499" s="60"/>
      <c r="AX499" s="60"/>
      <c r="AY499" s="60"/>
      <c r="AZ499" s="60"/>
      <c r="BA499" s="60"/>
      <c r="BB499" s="60"/>
      <c r="BC499" s="60"/>
      <c r="BD499" s="60"/>
      <c r="BE499" s="60"/>
      <c r="BF499" s="60"/>
      <c r="BG499" s="60"/>
      <c r="BH499" s="60"/>
      <c r="BI499" s="60"/>
      <c r="BJ499" s="60"/>
      <c r="BK499" s="60"/>
      <c r="BL499" s="60"/>
      <c r="BM499" s="60"/>
      <c r="BN499" s="60"/>
      <c r="BO499" s="60"/>
      <c r="BP499" s="60"/>
      <c r="BQ499" s="60"/>
      <c r="BR499" s="60"/>
      <c r="BS499" s="60"/>
      <c r="BT499" s="60"/>
      <c r="BU499" s="76"/>
      <c r="BV499" s="76"/>
      <c r="BW499" s="76"/>
      <c r="BX499" s="76"/>
      <c r="BY499" s="76"/>
      <c r="BZ499" s="76"/>
      <c r="CA499" s="76"/>
      <c r="CB499" s="76"/>
      <c r="CC499" s="76"/>
      <c r="CD499" s="76"/>
      <c r="CE499" s="76"/>
      <c r="CF499" s="76"/>
      <c r="CG499" s="76"/>
      <c r="CH499" s="76"/>
      <c r="CI499" s="76"/>
      <c r="CJ499" s="76"/>
      <c r="CK499" s="76"/>
      <c r="CL499" s="60"/>
      <c r="CM499" s="60"/>
      <c r="CN499" s="60"/>
      <c r="CO499" s="60"/>
      <c r="CP499" s="60"/>
      <c r="CQ499" s="60"/>
      <c r="CR499" s="60"/>
      <c r="CS499" s="60"/>
      <c r="CT499" s="60"/>
      <c r="CU499" s="60"/>
      <c r="CV499" s="60"/>
      <c r="CW499" s="60"/>
      <c r="CX499" s="60"/>
      <c r="CY499" s="60"/>
      <c r="CZ499" s="60"/>
      <c r="DA499" s="60"/>
      <c r="DB499" s="60"/>
      <c r="DC499" s="60"/>
      <c r="DD499" s="60"/>
      <c r="DE499" s="60"/>
      <c r="DF499" s="60"/>
      <c r="DG499" s="60"/>
      <c r="DH499" s="60"/>
      <c r="DI499" s="60"/>
      <c r="DJ499" s="60"/>
      <c r="DK499" s="60"/>
      <c r="DL499" s="60"/>
      <c r="DM499" s="60"/>
      <c r="DN499" s="60"/>
      <c r="DO499" s="60"/>
      <c r="DP499" s="60"/>
      <c r="GO499" s="78"/>
      <c r="GP499" s="78"/>
      <c r="GQ499" s="78"/>
      <c r="GR499" s="78"/>
      <c r="GS499" s="78"/>
      <c r="GT499" s="78"/>
      <c r="GU499" s="78"/>
      <c r="GV499" s="78"/>
    </row>
    <row r="500" spans="1:204" s="77" customFormat="1" x14ac:dyDescent="0.2">
      <c r="A500" s="74"/>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60"/>
      <c r="AD500" s="60"/>
      <c r="AE500" s="60"/>
      <c r="AF500" s="60"/>
      <c r="AG500" s="60"/>
      <c r="AH500" s="60"/>
      <c r="AI500" s="60"/>
      <c r="AJ500" s="60"/>
      <c r="AK500" s="60"/>
      <c r="AL500" s="60"/>
      <c r="AM500" s="60"/>
      <c r="AN500" s="60"/>
      <c r="AO500" s="60"/>
      <c r="AP500" s="60"/>
      <c r="AQ500" s="60"/>
      <c r="AR500" s="60"/>
      <c r="AS500" s="60"/>
      <c r="AT500" s="60"/>
      <c r="AU500" s="60"/>
      <c r="AV500" s="60"/>
      <c r="AW500" s="60"/>
      <c r="AX500" s="60"/>
      <c r="AY500" s="60"/>
      <c r="AZ500" s="60"/>
      <c r="BA500" s="60"/>
      <c r="BB500" s="60"/>
      <c r="BC500" s="60"/>
      <c r="BD500" s="60"/>
      <c r="BE500" s="60"/>
      <c r="BF500" s="60"/>
      <c r="BG500" s="60"/>
      <c r="BH500" s="60"/>
      <c r="BI500" s="60"/>
      <c r="BJ500" s="60"/>
      <c r="BK500" s="60"/>
      <c r="BL500" s="60"/>
      <c r="BM500" s="60"/>
      <c r="BN500" s="60"/>
      <c r="BO500" s="60"/>
      <c r="BP500" s="60"/>
      <c r="BQ500" s="60"/>
      <c r="BR500" s="60"/>
      <c r="BS500" s="60"/>
      <c r="BT500" s="60"/>
      <c r="BU500" s="76"/>
      <c r="BV500" s="76"/>
      <c r="BW500" s="76"/>
      <c r="BX500" s="76"/>
      <c r="BY500" s="76"/>
      <c r="BZ500" s="76"/>
      <c r="CA500" s="76"/>
      <c r="CB500" s="76"/>
      <c r="CC500" s="76"/>
      <c r="CD500" s="76"/>
      <c r="CE500" s="76"/>
      <c r="CF500" s="76"/>
      <c r="CG500" s="76"/>
      <c r="CH500" s="76"/>
      <c r="CI500" s="76"/>
      <c r="CJ500" s="76"/>
      <c r="CK500" s="76"/>
      <c r="CL500" s="60"/>
      <c r="CM500" s="60"/>
      <c r="CN500" s="60"/>
      <c r="CO500" s="60"/>
      <c r="CP500" s="60"/>
      <c r="CQ500" s="60"/>
      <c r="CR500" s="60"/>
      <c r="CS500" s="60"/>
      <c r="CT500" s="60"/>
      <c r="CU500" s="60"/>
      <c r="CV500" s="60"/>
      <c r="CW500" s="60"/>
      <c r="CX500" s="60"/>
      <c r="CY500" s="60"/>
      <c r="CZ500" s="60"/>
      <c r="DA500" s="60"/>
      <c r="DB500" s="60"/>
      <c r="DC500" s="60"/>
      <c r="DD500" s="60"/>
      <c r="DE500" s="60"/>
      <c r="DF500" s="60"/>
      <c r="DG500" s="60"/>
      <c r="DH500" s="60"/>
      <c r="DI500" s="60"/>
      <c r="DJ500" s="60"/>
      <c r="DK500" s="60"/>
      <c r="DL500" s="60"/>
      <c r="DM500" s="60"/>
      <c r="DN500" s="60"/>
      <c r="DO500" s="60"/>
      <c r="DP500" s="60"/>
      <c r="GO500" s="78"/>
      <c r="GP500" s="78"/>
      <c r="GQ500" s="78"/>
      <c r="GR500" s="78"/>
      <c r="GS500" s="78"/>
      <c r="GT500" s="78"/>
      <c r="GU500" s="78"/>
      <c r="GV500" s="78"/>
    </row>
    <row r="501" spans="1:204" s="77" customFormat="1" x14ac:dyDescent="0.2">
      <c r="A501" s="74"/>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60"/>
      <c r="AD501" s="60"/>
      <c r="AE501" s="60"/>
      <c r="AF501" s="60"/>
      <c r="AG501" s="60"/>
      <c r="AH501" s="60"/>
      <c r="AI501" s="60"/>
      <c r="AJ501" s="60"/>
      <c r="AK501" s="60"/>
      <c r="AL501" s="60"/>
      <c r="AM501" s="60"/>
      <c r="AN501" s="60"/>
      <c r="AO501" s="60"/>
      <c r="AP501" s="60"/>
      <c r="AQ501" s="60"/>
      <c r="AR501" s="60"/>
      <c r="AS501" s="60"/>
      <c r="AT501" s="60"/>
      <c r="AU501" s="60"/>
      <c r="AV501" s="60"/>
      <c r="AW501" s="60"/>
      <c r="AX501" s="60"/>
      <c r="AY501" s="60"/>
      <c r="AZ501" s="60"/>
      <c r="BA501" s="60"/>
      <c r="BB501" s="60"/>
      <c r="BC501" s="60"/>
      <c r="BD501" s="60"/>
      <c r="BE501" s="60"/>
      <c r="BF501" s="60"/>
      <c r="BG501" s="60"/>
      <c r="BH501" s="60"/>
      <c r="BI501" s="60"/>
      <c r="BJ501" s="60"/>
      <c r="BK501" s="60"/>
      <c r="BL501" s="60"/>
      <c r="BM501" s="60"/>
      <c r="BN501" s="60"/>
      <c r="BO501" s="60"/>
      <c r="BP501" s="60"/>
      <c r="BQ501" s="60"/>
      <c r="BR501" s="60"/>
      <c r="BS501" s="60"/>
      <c r="BT501" s="60"/>
      <c r="BU501" s="76"/>
      <c r="BV501" s="76"/>
      <c r="BW501" s="76"/>
      <c r="BX501" s="76"/>
      <c r="BY501" s="76"/>
      <c r="BZ501" s="76"/>
      <c r="CA501" s="76"/>
      <c r="CB501" s="76"/>
      <c r="CC501" s="76"/>
      <c r="CD501" s="76"/>
      <c r="CE501" s="76"/>
      <c r="CF501" s="76"/>
      <c r="CG501" s="76"/>
      <c r="CH501" s="76"/>
      <c r="CI501" s="76"/>
      <c r="CJ501" s="76"/>
      <c r="CK501" s="76"/>
      <c r="CL501" s="60"/>
      <c r="CM501" s="60"/>
      <c r="CN501" s="60"/>
      <c r="CO501" s="60"/>
      <c r="CP501" s="60"/>
      <c r="CQ501" s="60"/>
      <c r="CR501" s="60"/>
      <c r="CS501" s="60"/>
      <c r="CT501" s="60"/>
      <c r="CU501" s="60"/>
      <c r="CV501" s="60"/>
      <c r="CW501" s="60"/>
      <c r="CX501" s="60"/>
      <c r="CY501" s="60"/>
      <c r="CZ501" s="60"/>
      <c r="DA501" s="60"/>
      <c r="DB501" s="60"/>
      <c r="DC501" s="60"/>
      <c r="DD501" s="60"/>
      <c r="DE501" s="60"/>
      <c r="DF501" s="60"/>
      <c r="DG501" s="60"/>
      <c r="DH501" s="60"/>
      <c r="DI501" s="60"/>
      <c r="DJ501" s="60"/>
      <c r="DK501" s="60"/>
      <c r="DL501" s="60"/>
      <c r="DM501" s="60"/>
      <c r="DN501" s="60"/>
      <c r="DO501" s="60"/>
      <c r="DP501" s="60"/>
      <c r="GO501" s="78"/>
      <c r="GP501" s="78"/>
      <c r="GQ501" s="78"/>
      <c r="GR501" s="78"/>
      <c r="GS501" s="78"/>
      <c r="GT501" s="78"/>
      <c r="GU501" s="78"/>
      <c r="GV501" s="78"/>
    </row>
    <row r="502" spans="1:204" s="77" customFormat="1" x14ac:dyDescent="0.2">
      <c r="A502" s="74"/>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60"/>
      <c r="AD502" s="60"/>
      <c r="AE502" s="60"/>
      <c r="AF502" s="60"/>
      <c r="AG502" s="60"/>
      <c r="AH502" s="60"/>
      <c r="AI502" s="60"/>
      <c r="AJ502" s="60"/>
      <c r="AK502" s="60"/>
      <c r="AL502" s="60"/>
      <c r="AM502" s="60"/>
      <c r="AN502" s="60"/>
      <c r="AO502" s="60"/>
      <c r="AP502" s="60"/>
      <c r="AQ502" s="60"/>
      <c r="AR502" s="60"/>
      <c r="AS502" s="60"/>
      <c r="AT502" s="60"/>
      <c r="AU502" s="60"/>
      <c r="AV502" s="60"/>
      <c r="AW502" s="60"/>
      <c r="AX502" s="60"/>
      <c r="AY502" s="60"/>
      <c r="AZ502" s="60"/>
      <c r="BA502" s="60"/>
      <c r="BB502" s="60"/>
      <c r="BC502" s="60"/>
      <c r="BD502" s="60"/>
      <c r="BE502" s="60"/>
      <c r="BF502" s="60"/>
      <c r="BG502" s="60"/>
      <c r="BH502" s="60"/>
      <c r="BI502" s="60"/>
      <c r="BJ502" s="60"/>
      <c r="BK502" s="60"/>
      <c r="BL502" s="60"/>
      <c r="BM502" s="60"/>
      <c r="BN502" s="60"/>
      <c r="BO502" s="60"/>
      <c r="BP502" s="60"/>
      <c r="BQ502" s="60"/>
      <c r="BR502" s="60"/>
      <c r="BS502" s="60"/>
      <c r="BT502" s="60"/>
      <c r="BU502" s="76"/>
      <c r="BV502" s="76"/>
      <c r="BW502" s="76"/>
      <c r="BX502" s="76"/>
      <c r="BY502" s="76"/>
      <c r="BZ502" s="76"/>
      <c r="CA502" s="76"/>
      <c r="CB502" s="76"/>
      <c r="CC502" s="76"/>
      <c r="CD502" s="76"/>
      <c r="CE502" s="76"/>
      <c r="CF502" s="76"/>
      <c r="CG502" s="76"/>
      <c r="CH502" s="76"/>
      <c r="CI502" s="76"/>
      <c r="CJ502" s="76"/>
      <c r="CK502" s="76"/>
      <c r="CL502" s="60"/>
      <c r="CM502" s="60"/>
      <c r="CN502" s="60"/>
      <c r="CO502" s="60"/>
      <c r="CP502" s="60"/>
      <c r="CQ502" s="60"/>
      <c r="CR502" s="60"/>
      <c r="CS502" s="60"/>
      <c r="CT502" s="60"/>
      <c r="CU502" s="60"/>
      <c r="CV502" s="60"/>
      <c r="CW502" s="60"/>
      <c r="CX502" s="60"/>
      <c r="CY502" s="60"/>
      <c r="CZ502" s="60"/>
      <c r="DA502" s="60"/>
      <c r="DB502" s="60"/>
      <c r="DC502" s="60"/>
      <c r="DD502" s="60"/>
      <c r="DE502" s="60"/>
      <c r="DF502" s="60"/>
      <c r="DG502" s="60"/>
      <c r="DH502" s="60"/>
      <c r="DI502" s="60"/>
      <c r="DJ502" s="60"/>
      <c r="DK502" s="60"/>
      <c r="DL502" s="60"/>
      <c r="DM502" s="60"/>
      <c r="DN502" s="60"/>
      <c r="DO502" s="60"/>
      <c r="DP502" s="60"/>
      <c r="GO502" s="78"/>
      <c r="GP502" s="78"/>
      <c r="GQ502" s="78"/>
      <c r="GR502" s="78"/>
      <c r="GS502" s="78"/>
      <c r="GT502" s="78"/>
      <c r="GU502" s="78"/>
      <c r="GV502" s="78"/>
    </row>
    <row r="503" spans="1:204" s="77" customFormat="1" x14ac:dyDescent="0.2">
      <c r="A503" s="74"/>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60"/>
      <c r="AD503" s="60"/>
      <c r="AE503" s="60"/>
      <c r="AF503" s="60"/>
      <c r="AG503" s="60"/>
      <c r="AH503" s="60"/>
      <c r="AI503" s="60"/>
      <c r="AJ503" s="60"/>
      <c r="AK503" s="60"/>
      <c r="AL503" s="60"/>
      <c r="AM503" s="60"/>
      <c r="AN503" s="60"/>
      <c r="AO503" s="60"/>
      <c r="AP503" s="60"/>
      <c r="AQ503" s="60"/>
      <c r="AR503" s="60"/>
      <c r="AS503" s="60"/>
      <c r="AT503" s="60"/>
      <c r="AU503" s="60"/>
      <c r="AV503" s="60"/>
      <c r="AW503" s="60"/>
      <c r="AX503" s="60"/>
      <c r="AY503" s="60"/>
      <c r="AZ503" s="60"/>
      <c r="BA503" s="60"/>
      <c r="BB503" s="60"/>
      <c r="BC503" s="60"/>
      <c r="BD503" s="60"/>
      <c r="BE503" s="60"/>
      <c r="BF503" s="60"/>
      <c r="BG503" s="60"/>
      <c r="BH503" s="60"/>
      <c r="BI503" s="60"/>
      <c r="BJ503" s="60"/>
      <c r="BK503" s="60"/>
      <c r="BL503" s="60"/>
      <c r="BM503" s="60"/>
      <c r="BN503" s="60"/>
      <c r="BO503" s="60"/>
      <c r="BP503" s="60"/>
      <c r="BQ503" s="60"/>
      <c r="BR503" s="60"/>
      <c r="BS503" s="60"/>
      <c r="BT503" s="60"/>
      <c r="BU503" s="76"/>
      <c r="BV503" s="76"/>
      <c r="BW503" s="76"/>
      <c r="BX503" s="76"/>
      <c r="BY503" s="76"/>
      <c r="BZ503" s="76"/>
      <c r="CA503" s="76"/>
      <c r="CB503" s="76"/>
      <c r="CC503" s="76"/>
      <c r="CD503" s="76"/>
      <c r="CE503" s="76"/>
      <c r="CF503" s="76"/>
      <c r="CG503" s="76"/>
      <c r="CH503" s="76"/>
      <c r="CI503" s="76"/>
      <c r="CJ503" s="76"/>
      <c r="CK503" s="76"/>
      <c r="CL503" s="60"/>
      <c r="CM503" s="60"/>
      <c r="CN503" s="60"/>
      <c r="CO503" s="60"/>
      <c r="CP503" s="60"/>
      <c r="CQ503" s="60"/>
      <c r="CR503" s="60"/>
      <c r="CS503" s="60"/>
      <c r="CT503" s="60"/>
      <c r="CU503" s="60"/>
      <c r="CV503" s="60"/>
      <c r="CW503" s="60"/>
      <c r="CX503" s="60"/>
      <c r="CY503" s="60"/>
      <c r="CZ503" s="60"/>
      <c r="DA503" s="60"/>
      <c r="DB503" s="60"/>
      <c r="DC503" s="60"/>
      <c r="DD503" s="60"/>
      <c r="DE503" s="60"/>
      <c r="DF503" s="60"/>
      <c r="DG503" s="60"/>
      <c r="DH503" s="60"/>
      <c r="DI503" s="60"/>
      <c r="DJ503" s="60"/>
      <c r="DK503" s="60"/>
      <c r="DL503" s="60"/>
      <c r="DM503" s="60"/>
      <c r="DN503" s="60"/>
      <c r="DO503" s="60"/>
      <c r="DP503" s="60"/>
      <c r="GO503" s="78"/>
      <c r="GP503" s="78"/>
      <c r="GQ503" s="78"/>
      <c r="GR503" s="78"/>
      <c r="GS503" s="78"/>
      <c r="GT503" s="78"/>
      <c r="GU503" s="78"/>
      <c r="GV503" s="78"/>
    </row>
    <row r="504" spans="1:204" s="77" customFormat="1" x14ac:dyDescent="0.2">
      <c r="A504" s="74"/>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60"/>
      <c r="AD504" s="60"/>
      <c r="AE504" s="60"/>
      <c r="AF504" s="60"/>
      <c r="AG504" s="60"/>
      <c r="AH504" s="60"/>
      <c r="AI504" s="60"/>
      <c r="AJ504" s="60"/>
      <c r="AK504" s="60"/>
      <c r="AL504" s="60"/>
      <c r="AM504" s="60"/>
      <c r="AN504" s="60"/>
      <c r="AO504" s="60"/>
      <c r="AP504" s="60"/>
      <c r="AQ504" s="60"/>
      <c r="AR504" s="60"/>
      <c r="AS504" s="60"/>
      <c r="AT504" s="60"/>
      <c r="AU504" s="60"/>
      <c r="AV504" s="60"/>
      <c r="AW504" s="60"/>
      <c r="AX504" s="60"/>
      <c r="AY504" s="60"/>
      <c r="AZ504" s="60"/>
      <c r="BA504" s="60"/>
      <c r="BB504" s="60"/>
      <c r="BC504" s="60"/>
      <c r="BD504" s="60"/>
      <c r="BE504" s="60"/>
      <c r="BF504" s="60"/>
      <c r="BG504" s="60"/>
      <c r="BH504" s="60"/>
      <c r="BI504" s="60"/>
      <c r="BJ504" s="60"/>
      <c r="BK504" s="60"/>
      <c r="BL504" s="60"/>
      <c r="BM504" s="60"/>
      <c r="BN504" s="60"/>
      <c r="BO504" s="60"/>
      <c r="BP504" s="60"/>
      <c r="BQ504" s="60"/>
      <c r="BR504" s="60"/>
      <c r="BS504" s="60"/>
      <c r="BT504" s="60"/>
      <c r="BU504" s="76"/>
      <c r="BV504" s="76"/>
      <c r="BW504" s="76"/>
      <c r="BX504" s="76"/>
      <c r="BY504" s="76"/>
      <c r="BZ504" s="76"/>
      <c r="CA504" s="76"/>
      <c r="CB504" s="76"/>
      <c r="CC504" s="76"/>
      <c r="CD504" s="76"/>
      <c r="CE504" s="76"/>
      <c r="CF504" s="76"/>
      <c r="CG504" s="76"/>
      <c r="CH504" s="76"/>
      <c r="CI504" s="76"/>
      <c r="CJ504" s="76"/>
      <c r="CK504" s="76"/>
      <c r="CL504" s="60"/>
      <c r="CM504" s="60"/>
      <c r="CN504" s="60"/>
      <c r="CO504" s="60"/>
      <c r="CP504" s="60"/>
      <c r="CQ504" s="60"/>
      <c r="CR504" s="60"/>
      <c r="CS504" s="60"/>
      <c r="CT504" s="60"/>
      <c r="CU504" s="60"/>
      <c r="CV504" s="60"/>
      <c r="CW504" s="60"/>
      <c r="CX504" s="60"/>
      <c r="CY504" s="60"/>
      <c r="CZ504" s="60"/>
      <c r="DA504" s="60"/>
      <c r="DB504" s="60"/>
      <c r="DC504" s="60"/>
      <c r="DD504" s="60"/>
      <c r="DE504" s="60"/>
      <c r="DF504" s="60"/>
      <c r="DG504" s="60"/>
      <c r="DH504" s="60"/>
      <c r="DI504" s="60"/>
      <c r="DJ504" s="60"/>
      <c r="DK504" s="60"/>
      <c r="DL504" s="60"/>
      <c r="DM504" s="60"/>
      <c r="DN504" s="60"/>
      <c r="DO504" s="60"/>
      <c r="DP504" s="60"/>
      <c r="GO504" s="78"/>
      <c r="GP504" s="78"/>
      <c r="GQ504" s="78"/>
      <c r="GR504" s="78"/>
      <c r="GS504" s="78"/>
      <c r="GT504" s="78"/>
      <c r="GU504" s="78"/>
      <c r="GV504" s="78"/>
    </row>
    <row r="505" spans="1:204" s="77" customFormat="1" x14ac:dyDescent="0.2">
      <c r="A505" s="74"/>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60"/>
      <c r="AD505" s="60"/>
      <c r="AE505" s="60"/>
      <c r="AF505" s="60"/>
      <c r="AG505" s="60"/>
      <c r="AH505" s="60"/>
      <c r="AI505" s="60"/>
      <c r="AJ505" s="60"/>
      <c r="AK505" s="60"/>
      <c r="AL505" s="60"/>
      <c r="AM505" s="60"/>
      <c r="AN505" s="60"/>
      <c r="AO505" s="60"/>
      <c r="AP505" s="60"/>
      <c r="AQ505" s="60"/>
      <c r="AR505" s="60"/>
      <c r="AS505" s="60"/>
      <c r="AT505" s="60"/>
      <c r="AU505" s="60"/>
      <c r="AV505" s="60"/>
      <c r="AW505" s="60"/>
      <c r="AX505" s="60"/>
      <c r="AY505" s="60"/>
      <c r="AZ505" s="60"/>
      <c r="BA505" s="60"/>
      <c r="BB505" s="60"/>
      <c r="BC505" s="60"/>
      <c r="BD505" s="60"/>
      <c r="BE505" s="60"/>
      <c r="BF505" s="60"/>
      <c r="BG505" s="60"/>
      <c r="BH505" s="60"/>
      <c r="BI505" s="60"/>
      <c r="BJ505" s="60"/>
      <c r="BK505" s="60"/>
      <c r="BL505" s="60"/>
      <c r="BM505" s="60"/>
      <c r="BN505" s="60"/>
      <c r="BO505" s="60"/>
      <c r="BP505" s="60"/>
      <c r="BQ505" s="60"/>
      <c r="BR505" s="60"/>
      <c r="BS505" s="60"/>
      <c r="BT505" s="60"/>
      <c r="BU505" s="76"/>
      <c r="BV505" s="76"/>
      <c r="BW505" s="76"/>
      <c r="BX505" s="76"/>
      <c r="BY505" s="76"/>
      <c r="BZ505" s="76"/>
      <c r="CA505" s="76"/>
      <c r="CB505" s="76"/>
      <c r="CC505" s="76"/>
      <c r="CD505" s="76"/>
      <c r="CE505" s="76"/>
      <c r="CF505" s="76"/>
      <c r="CG505" s="76"/>
      <c r="CH505" s="76"/>
      <c r="CI505" s="76"/>
      <c r="CJ505" s="76"/>
      <c r="CK505" s="76"/>
      <c r="CL505" s="60"/>
      <c r="CM505" s="60"/>
      <c r="CN505" s="60"/>
      <c r="CO505" s="60"/>
      <c r="CP505" s="60"/>
      <c r="CQ505" s="60"/>
      <c r="CR505" s="60"/>
      <c r="CS505" s="60"/>
      <c r="CT505" s="60"/>
      <c r="CU505" s="60"/>
      <c r="CV505" s="60"/>
      <c r="CW505" s="60"/>
      <c r="CX505" s="60"/>
      <c r="CY505" s="60"/>
      <c r="CZ505" s="60"/>
      <c r="DA505" s="60"/>
      <c r="DB505" s="60"/>
      <c r="DC505" s="60"/>
      <c r="DD505" s="60"/>
      <c r="DE505" s="60"/>
      <c r="DF505" s="60"/>
      <c r="DG505" s="60"/>
      <c r="DH505" s="60"/>
      <c r="DI505" s="60"/>
      <c r="DJ505" s="60"/>
      <c r="DK505" s="60"/>
      <c r="DL505" s="60"/>
      <c r="DM505" s="60"/>
      <c r="DN505" s="60"/>
      <c r="DO505" s="60"/>
      <c r="DP505" s="60"/>
      <c r="GO505" s="78"/>
      <c r="GP505" s="78"/>
      <c r="GQ505" s="78"/>
      <c r="GR505" s="78"/>
      <c r="GS505" s="78"/>
      <c r="GT505" s="78"/>
      <c r="GU505" s="78"/>
      <c r="GV505" s="78"/>
    </row>
    <row r="506" spans="1:204" s="77" customFormat="1" x14ac:dyDescent="0.2">
      <c r="A506" s="74"/>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60"/>
      <c r="AD506" s="60"/>
      <c r="AE506" s="60"/>
      <c r="AF506" s="60"/>
      <c r="AG506" s="60"/>
      <c r="AH506" s="60"/>
      <c r="AI506" s="60"/>
      <c r="AJ506" s="60"/>
      <c r="AK506" s="60"/>
      <c r="AL506" s="60"/>
      <c r="AM506" s="60"/>
      <c r="AN506" s="60"/>
      <c r="AO506" s="60"/>
      <c r="AP506" s="60"/>
      <c r="AQ506" s="60"/>
      <c r="AR506" s="60"/>
      <c r="AS506" s="60"/>
      <c r="AT506" s="60"/>
      <c r="AU506" s="60"/>
      <c r="AV506" s="60"/>
      <c r="AW506" s="60"/>
      <c r="AX506" s="60"/>
      <c r="AY506" s="60"/>
      <c r="AZ506" s="60"/>
      <c r="BA506" s="60"/>
      <c r="BB506" s="60"/>
      <c r="BC506" s="60"/>
      <c r="BD506" s="60"/>
      <c r="BE506" s="60"/>
      <c r="BF506" s="60"/>
      <c r="BG506" s="60"/>
      <c r="BH506" s="60"/>
      <c r="BI506" s="60"/>
      <c r="BJ506" s="60"/>
      <c r="BK506" s="60"/>
      <c r="BL506" s="60"/>
      <c r="BM506" s="60"/>
      <c r="BN506" s="60"/>
      <c r="BO506" s="60"/>
      <c r="BP506" s="60"/>
      <c r="BQ506" s="60"/>
      <c r="BR506" s="60"/>
      <c r="BS506" s="60"/>
      <c r="BT506" s="60"/>
      <c r="BU506" s="76"/>
      <c r="BV506" s="76"/>
      <c r="BW506" s="76"/>
      <c r="BX506" s="76"/>
      <c r="BY506" s="76"/>
      <c r="BZ506" s="76"/>
      <c r="CA506" s="76"/>
      <c r="CB506" s="76"/>
      <c r="CC506" s="76"/>
      <c r="CD506" s="76"/>
      <c r="CE506" s="76"/>
      <c r="CF506" s="76"/>
      <c r="CG506" s="76"/>
      <c r="CH506" s="76"/>
      <c r="CI506" s="76"/>
      <c r="CJ506" s="76"/>
      <c r="CK506" s="76"/>
      <c r="CL506" s="60"/>
      <c r="CM506" s="60"/>
      <c r="CN506" s="60"/>
      <c r="CO506" s="60"/>
      <c r="CP506" s="60"/>
      <c r="CQ506" s="60"/>
      <c r="CR506" s="60"/>
      <c r="CS506" s="60"/>
      <c r="CT506" s="60"/>
      <c r="CU506" s="60"/>
      <c r="CV506" s="60"/>
      <c r="CW506" s="60"/>
      <c r="CX506" s="60"/>
      <c r="CY506" s="60"/>
      <c r="CZ506" s="60"/>
      <c r="DA506" s="60"/>
      <c r="DB506" s="60"/>
      <c r="DC506" s="60"/>
      <c r="DD506" s="60"/>
      <c r="DE506" s="60"/>
      <c r="DF506" s="60"/>
      <c r="DG506" s="60"/>
      <c r="DH506" s="60"/>
      <c r="DI506" s="60"/>
      <c r="DJ506" s="60"/>
      <c r="DK506" s="60"/>
      <c r="DL506" s="60"/>
      <c r="DM506" s="60"/>
      <c r="DN506" s="60"/>
      <c r="DO506" s="60"/>
      <c r="DP506" s="60"/>
      <c r="GO506" s="78"/>
      <c r="GP506" s="78"/>
      <c r="GQ506" s="78"/>
      <c r="GR506" s="78"/>
      <c r="GS506" s="78"/>
      <c r="GT506" s="78"/>
      <c r="GU506" s="78"/>
      <c r="GV506" s="78"/>
    </row>
    <row r="507" spans="1:204" s="77" customFormat="1" x14ac:dyDescent="0.2">
      <c r="A507" s="74"/>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60"/>
      <c r="AD507" s="60"/>
      <c r="AE507" s="60"/>
      <c r="AF507" s="60"/>
      <c r="AG507" s="60"/>
      <c r="AH507" s="60"/>
      <c r="AI507" s="60"/>
      <c r="AJ507" s="60"/>
      <c r="AK507" s="60"/>
      <c r="AL507" s="60"/>
      <c r="AM507" s="60"/>
      <c r="AN507" s="60"/>
      <c r="AO507" s="60"/>
      <c r="AP507" s="60"/>
      <c r="AQ507" s="60"/>
      <c r="AR507" s="60"/>
      <c r="AS507" s="60"/>
      <c r="AT507" s="60"/>
      <c r="AU507" s="60"/>
      <c r="AV507" s="60"/>
      <c r="AW507" s="60"/>
      <c r="AX507" s="60"/>
      <c r="AY507" s="60"/>
      <c r="AZ507" s="60"/>
      <c r="BA507" s="60"/>
      <c r="BB507" s="60"/>
      <c r="BC507" s="60"/>
      <c r="BD507" s="60"/>
      <c r="BE507" s="60"/>
      <c r="BF507" s="60"/>
      <c r="BG507" s="60"/>
      <c r="BH507" s="60"/>
      <c r="BI507" s="60"/>
      <c r="BJ507" s="60"/>
      <c r="BK507" s="60"/>
      <c r="BL507" s="60"/>
      <c r="BM507" s="60"/>
      <c r="BN507" s="60"/>
      <c r="BO507" s="60"/>
      <c r="BP507" s="60"/>
      <c r="BQ507" s="60"/>
      <c r="BR507" s="60"/>
      <c r="BS507" s="60"/>
      <c r="BT507" s="60"/>
      <c r="BU507" s="76"/>
      <c r="BV507" s="76"/>
      <c r="BW507" s="76"/>
      <c r="BX507" s="76"/>
      <c r="BY507" s="76"/>
      <c r="BZ507" s="76"/>
      <c r="CA507" s="76"/>
      <c r="CB507" s="76"/>
      <c r="CC507" s="76"/>
      <c r="CD507" s="76"/>
      <c r="CE507" s="76"/>
      <c r="CF507" s="76"/>
      <c r="CG507" s="76"/>
      <c r="CH507" s="76"/>
      <c r="CI507" s="76"/>
      <c r="CJ507" s="76"/>
      <c r="CK507" s="76"/>
      <c r="CL507" s="60"/>
      <c r="CM507" s="60"/>
      <c r="CN507" s="60"/>
      <c r="CO507" s="60"/>
      <c r="CP507" s="60"/>
      <c r="CQ507" s="60"/>
      <c r="CR507" s="60"/>
      <c r="CS507" s="60"/>
      <c r="CT507" s="60"/>
      <c r="CU507" s="60"/>
      <c r="CV507" s="60"/>
      <c r="CW507" s="60"/>
      <c r="CX507" s="60"/>
      <c r="CY507" s="60"/>
      <c r="CZ507" s="60"/>
      <c r="DA507" s="60"/>
      <c r="DB507" s="60"/>
      <c r="DC507" s="60"/>
      <c r="DD507" s="60"/>
      <c r="DE507" s="60"/>
      <c r="DF507" s="60"/>
      <c r="DG507" s="60"/>
      <c r="DH507" s="60"/>
      <c r="DI507" s="60"/>
      <c r="DJ507" s="60"/>
      <c r="DK507" s="60"/>
      <c r="DL507" s="60"/>
      <c r="DM507" s="60"/>
      <c r="DN507" s="60"/>
      <c r="DO507" s="60"/>
      <c r="DP507" s="60"/>
      <c r="GO507" s="78"/>
      <c r="GP507" s="78"/>
      <c r="GQ507" s="78"/>
      <c r="GR507" s="78"/>
      <c r="GS507" s="78"/>
      <c r="GT507" s="78"/>
      <c r="GU507" s="78"/>
      <c r="GV507" s="78"/>
    </row>
    <row r="508" spans="1:204" s="77" customFormat="1" x14ac:dyDescent="0.2">
      <c r="A508" s="74"/>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60"/>
      <c r="AD508" s="60"/>
      <c r="AE508" s="60"/>
      <c r="AF508" s="60"/>
      <c r="AG508" s="60"/>
      <c r="AH508" s="60"/>
      <c r="AI508" s="60"/>
      <c r="AJ508" s="60"/>
      <c r="AK508" s="60"/>
      <c r="AL508" s="60"/>
      <c r="AM508" s="60"/>
      <c r="AN508" s="60"/>
      <c r="AO508" s="60"/>
      <c r="AP508" s="60"/>
      <c r="AQ508" s="60"/>
      <c r="AR508" s="60"/>
      <c r="AS508" s="60"/>
      <c r="AT508" s="60"/>
      <c r="AU508" s="60"/>
      <c r="AV508" s="60"/>
      <c r="AW508" s="60"/>
      <c r="AX508" s="60"/>
      <c r="AY508" s="60"/>
      <c r="AZ508" s="60"/>
      <c r="BA508" s="60"/>
      <c r="BB508" s="60"/>
      <c r="BC508" s="60"/>
      <c r="BD508" s="60"/>
      <c r="BE508" s="60"/>
      <c r="BF508" s="60"/>
      <c r="BG508" s="60"/>
      <c r="BH508" s="60"/>
      <c r="BI508" s="60"/>
      <c r="BJ508" s="60"/>
      <c r="BK508" s="60"/>
      <c r="BL508" s="60"/>
      <c r="BM508" s="60"/>
      <c r="BN508" s="60"/>
      <c r="BO508" s="60"/>
      <c r="BP508" s="60"/>
      <c r="BQ508" s="60"/>
      <c r="BR508" s="60"/>
      <c r="BS508" s="60"/>
      <c r="BT508" s="60"/>
      <c r="BU508" s="76"/>
      <c r="BV508" s="76"/>
      <c r="BW508" s="76"/>
      <c r="BX508" s="76"/>
      <c r="BY508" s="76"/>
      <c r="BZ508" s="76"/>
      <c r="CA508" s="76"/>
      <c r="CB508" s="76"/>
      <c r="CC508" s="76"/>
      <c r="CD508" s="76"/>
      <c r="CE508" s="76"/>
      <c r="CF508" s="76"/>
      <c r="CG508" s="76"/>
      <c r="CH508" s="76"/>
      <c r="CI508" s="76"/>
      <c r="CJ508" s="76"/>
      <c r="CK508" s="76"/>
      <c r="CL508" s="60"/>
      <c r="CM508" s="60"/>
      <c r="CN508" s="60"/>
      <c r="CO508" s="60"/>
      <c r="CP508" s="60"/>
      <c r="CQ508" s="60"/>
      <c r="CR508" s="60"/>
      <c r="CS508" s="60"/>
      <c r="CT508" s="60"/>
      <c r="CU508" s="60"/>
      <c r="CV508" s="60"/>
      <c r="CW508" s="60"/>
      <c r="CX508" s="60"/>
      <c r="CY508" s="60"/>
      <c r="CZ508" s="60"/>
      <c r="DA508" s="60"/>
      <c r="DB508" s="60"/>
      <c r="DC508" s="60"/>
      <c r="DD508" s="60"/>
      <c r="DE508" s="60"/>
      <c r="DF508" s="60"/>
      <c r="DG508" s="60"/>
      <c r="DH508" s="60"/>
      <c r="DI508" s="60"/>
      <c r="DJ508" s="60"/>
      <c r="DK508" s="60"/>
      <c r="DL508" s="60"/>
      <c r="DM508" s="60"/>
      <c r="DN508" s="60"/>
      <c r="DO508" s="60"/>
      <c r="DP508" s="60"/>
      <c r="GO508" s="78"/>
      <c r="GP508" s="78"/>
      <c r="GQ508" s="78"/>
      <c r="GR508" s="78"/>
      <c r="GS508" s="78"/>
      <c r="GT508" s="78"/>
      <c r="GU508" s="78"/>
      <c r="GV508" s="78"/>
    </row>
    <row r="509" spans="1:204" s="77" customFormat="1" x14ac:dyDescent="0.2">
      <c r="A509" s="74"/>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60"/>
      <c r="AD509" s="60"/>
      <c r="AE509" s="60"/>
      <c r="AF509" s="60"/>
      <c r="AG509" s="60"/>
      <c r="AH509" s="60"/>
      <c r="AI509" s="60"/>
      <c r="AJ509" s="60"/>
      <c r="AK509" s="60"/>
      <c r="AL509" s="60"/>
      <c r="AM509" s="60"/>
      <c r="AN509" s="60"/>
      <c r="AO509" s="60"/>
      <c r="AP509" s="60"/>
      <c r="AQ509" s="60"/>
      <c r="AR509" s="60"/>
      <c r="AS509" s="60"/>
      <c r="AT509" s="60"/>
      <c r="AU509" s="60"/>
      <c r="AV509" s="60"/>
      <c r="AW509" s="60"/>
      <c r="AX509" s="60"/>
      <c r="AY509" s="60"/>
      <c r="AZ509" s="60"/>
      <c r="BA509" s="60"/>
      <c r="BB509" s="60"/>
      <c r="BC509" s="60"/>
      <c r="BD509" s="60"/>
      <c r="BE509" s="60"/>
      <c r="BF509" s="60"/>
      <c r="BG509" s="60"/>
      <c r="BH509" s="60"/>
      <c r="BI509" s="60"/>
      <c r="BJ509" s="60"/>
      <c r="BK509" s="60"/>
      <c r="BL509" s="60"/>
      <c r="BM509" s="60"/>
      <c r="BN509" s="60"/>
      <c r="BO509" s="60"/>
      <c r="BP509" s="60"/>
      <c r="BQ509" s="60"/>
      <c r="BR509" s="60"/>
      <c r="BS509" s="60"/>
      <c r="BT509" s="60"/>
      <c r="BU509" s="76"/>
      <c r="BV509" s="76"/>
      <c r="BW509" s="76"/>
      <c r="BX509" s="76"/>
      <c r="BY509" s="76"/>
      <c r="BZ509" s="76"/>
      <c r="CA509" s="76"/>
      <c r="CB509" s="76"/>
      <c r="CC509" s="76"/>
      <c r="CD509" s="76"/>
      <c r="CE509" s="76"/>
      <c r="CF509" s="76"/>
      <c r="CG509" s="76"/>
      <c r="CH509" s="76"/>
      <c r="CI509" s="76"/>
      <c r="CJ509" s="76"/>
      <c r="CK509" s="76"/>
      <c r="CL509" s="60"/>
      <c r="CM509" s="60"/>
      <c r="CN509" s="60"/>
      <c r="CO509" s="60"/>
      <c r="CP509" s="60"/>
      <c r="CQ509" s="60"/>
      <c r="CR509" s="60"/>
      <c r="CS509" s="60"/>
      <c r="CT509" s="60"/>
      <c r="CU509" s="60"/>
      <c r="CV509" s="60"/>
      <c r="CW509" s="60"/>
      <c r="CX509" s="60"/>
      <c r="CY509" s="60"/>
      <c r="CZ509" s="60"/>
      <c r="DA509" s="60"/>
      <c r="DB509" s="60"/>
      <c r="DC509" s="60"/>
      <c r="DD509" s="60"/>
      <c r="DE509" s="60"/>
      <c r="DF509" s="60"/>
      <c r="DG509" s="60"/>
      <c r="DH509" s="60"/>
      <c r="DI509" s="60"/>
      <c r="DJ509" s="60"/>
      <c r="DK509" s="60"/>
      <c r="DL509" s="60"/>
      <c r="DM509" s="60"/>
      <c r="DN509" s="60"/>
      <c r="DO509" s="60"/>
      <c r="DP509" s="60"/>
      <c r="GO509" s="78"/>
      <c r="GP509" s="78"/>
      <c r="GQ509" s="78"/>
      <c r="GR509" s="78"/>
      <c r="GS509" s="78"/>
      <c r="GT509" s="78"/>
      <c r="GU509" s="78"/>
      <c r="GV509" s="78"/>
    </row>
    <row r="510" spans="1:204" s="77" customFormat="1" x14ac:dyDescent="0.2">
      <c r="A510" s="74"/>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60"/>
      <c r="AD510" s="60"/>
      <c r="AE510" s="60"/>
      <c r="AF510" s="60"/>
      <c r="AG510" s="60"/>
      <c r="AH510" s="60"/>
      <c r="AI510" s="60"/>
      <c r="AJ510" s="60"/>
      <c r="AK510" s="60"/>
      <c r="AL510" s="60"/>
      <c r="AM510" s="60"/>
      <c r="AN510" s="60"/>
      <c r="AO510" s="60"/>
      <c r="AP510" s="60"/>
      <c r="AQ510" s="60"/>
      <c r="AR510" s="60"/>
      <c r="AS510" s="60"/>
      <c r="AT510" s="60"/>
      <c r="AU510" s="60"/>
      <c r="AV510" s="60"/>
      <c r="AW510" s="60"/>
      <c r="AX510" s="60"/>
      <c r="AY510" s="60"/>
      <c r="AZ510" s="60"/>
      <c r="BA510" s="60"/>
      <c r="BB510" s="60"/>
      <c r="BC510" s="60"/>
      <c r="BD510" s="60"/>
      <c r="BE510" s="60"/>
      <c r="BF510" s="60"/>
      <c r="BG510" s="60"/>
      <c r="BH510" s="60"/>
      <c r="BI510" s="60"/>
      <c r="BJ510" s="60"/>
      <c r="BK510" s="60"/>
      <c r="BL510" s="60"/>
      <c r="BM510" s="60"/>
      <c r="BN510" s="60"/>
      <c r="BO510" s="60"/>
      <c r="BP510" s="60"/>
      <c r="BQ510" s="60"/>
      <c r="BR510" s="60"/>
      <c r="BS510" s="60"/>
      <c r="BT510" s="60"/>
      <c r="BU510" s="76"/>
      <c r="BV510" s="76"/>
      <c r="BW510" s="76"/>
      <c r="BX510" s="76"/>
      <c r="BY510" s="76"/>
      <c r="BZ510" s="76"/>
      <c r="CA510" s="76"/>
      <c r="CB510" s="76"/>
      <c r="CC510" s="76"/>
      <c r="CD510" s="76"/>
      <c r="CE510" s="76"/>
      <c r="CF510" s="76"/>
      <c r="CG510" s="76"/>
      <c r="CH510" s="76"/>
      <c r="CI510" s="76"/>
      <c r="CJ510" s="76"/>
      <c r="CK510" s="76"/>
      <c r="CL510" s="60"/>
      <c r="CM510" s="60"/>
      <c r="CN510" s="60"/>
      <c r="CO510" s="60"/>
      <c r="CP510" s="60"/>
      <c r="CQ510" s="60"/>
      <c r="CR510" s="60"/>
      <c r="CS510" s="60"/>
      <c r="CT510" s="60"/>
      <c r="CU510" s="60"/>
      <c r="CV510" s="60"/>
      <c r="CW510" s="60"/>
      <c r="CX510" s="60"/>
      <c r="CY510" s="60"/>
      <c r="CZ510" s="60"/>
      <c r="DA510" s="60"/>
      <c r="DB510" s="60"/>
      <c r="DC510" s="60"/>
      <c r="DD510" s="60"/>
      <c r="DE510" s="60"/>
      <c r="DF510" s="60"/>
      <c r="DG510" s="60"/>
      <c r="DH510" s="60"/>
      <c r="DI510" s="60"/>
      <c r="DJ510" s="60"/>
      <c r="DK510" s="60"/>
      <c r="DL510" s="60"/>
      <c r="DM510" s="60"/>
      <c r="DN510" s="60"/>
      <c r="DO510" s="60"/>
      <c r="DP510" s="60"/>
      <c r="GO510" s="78"/>
      <c r="GP510" s="78"/>
      <c r="GQ510" s="78"/>
      <c r="GR510" s="78"/>
      <c r="GS510" s="78"/>
      <c r="GT510" s="78"/>
      <c r="GU510" s="78"/>
      <c r="GV510" s="78"/>
    </row>
    <row r="511" spans="1:204" s="77" customFormat="1" x14ac:dyDescent="0.2">
      <c r="A511" s="74"/>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60"/>
      <c r="AD511" s="60"/>
      <c r="AE511" s="60"/>
      <c r="AF511" s="60"/>
      <c r="AG511" s="60"/>
      <c r="AH511" s="60"/>
      <c r="AI511" s="60"/>
      <c r="AJ511" s="60"/>
      <c r="AK511" s="60"/>
      <c r="AL511" s="60"/>
      <c r="AM511" s="60"/>
      <c r="AN511" s="60"/>
      <c r="AO511" s="60"/>
      <c r="AP511" s="60"/>
      <c r="AQ511" s="60"/>
      <c r="AR511" s="60"/>
      <c r="AS511" s="60"/>
      <c r="AT511" s="60"/>
      <c r="AU511" s="60"/>
      <c r="AV511" s="60"/>
      <c r="AW511" s="60"/>
      <c r="AX511" s="60"/>
      <c r="AY511" s="60"/>
      <c r="AZ511" s="60"/>
      <c r="BA511" s="60"/>
      <c r="BB511" s="60"/>
      <c r="BC511" s="60"/>
      <c r="BD511" s="60"/>
      <c r="BE511" s="60"/>
      <c r="BF511" s="60"/>
      <c r="BG511" s="60"/>
      <c r="BH511" s="60"/>
      <c r="BI511" s="60"/>
      <c r="BJ511" s="60"/>
      <c r="BK511" s="60"/>
      <c r="BL511" s="60"/>
      <c r="BM511" s="60"/>
      <c r="BN511" s="60"/>
      <c r="BO511" s="60"/>
      <c r="BP511" s="60"/>
      <c r="BQ511" s="60"/>
      <c r="BR511" s="60"/>
      <c r="BS511" s="60"/>
      <c r="BT511" s="60"/>
      <c r="BU511" s="76"/>
      <c r="BV511" s="76"/>
      <c r="BW511" s="76"/>
      <c r="BX511" s="76"/>
      <c r="BY511" s="76"/>
      <c r="BZ511" s="76"/>
      <c r="CA511" s="76"/>
      <c r="CB511" s="76"/>
      <c r="CC511" s="76"/>
      <c r="CD511" s="76"/>
      <c r="CE511" s="76"/>
      <c r="CF511" s="76"/>
      <c r="CG511" s="76"/>
      <c r="CH511" s="76"/>
      <c r="CI511" s="76"/>
      <c r="CJ511" s="76"/>
      <c r="CK511" s="76"/>
      <c r="CL511" s="60"/>
      <c r="CM511" s="60"/>
      <c r="CN511" s="60"/>
      <c r="CO511" s="60"/>
      <c r="CP511" s="60"/>
      <c r="CQ511" s="60"/>
      <c r="CR511" s="60"/>
      <c r="CS511" s="60"/>
      <c r="CT511" s="60"/>
      <c r="CU511" s="60"/>
      <c r="CV511" s="60"/>
      <c r="CW511" s="60"/>
      <c r="CX511" s="60"/>
      <c r="CY511" s="60"/>
      <c r="CZ511" s="60"/>
      <c r="DA511" s="60"/>
      <c r="DB511" s="60"/>
      <c r="DC511" s="60"/>
      <c r="DD511" s="60"/>
      <c r="DE511" s="60"/>
      <c r="DF511" s="60"/>
      <c r="DG511" s="60"/>
      <c r="DH511" s="60"/>
      <c r="DI511" s="60"/>
      <c r="DJ511" s="60"/>
      <c r="DK511" s="60"/>
      <c r="DL511" s="60"/>
      <c r="DM511" s="60"/>
      <c r="DN511" s="60"/>
      <c r="DO511" s="60"/>
      <c r="DP511" s="60"/>
      <c r="GO511" s="78"/>
      <c r="GP511" s="78"/>
      <c r="GQ511" s="78"/>
      <c r="GR511" s="78"/>
      <c r="GS511" s="78"/>
      <c r="GT511" s="78"/>
      <c r="GU511" s="78"/>
      <c r="GV511" s="78"/>
    </row>
    <row r="512" spans="1:204" s="77" customFormat="1" x14ac:dyDescent="0.2">
      <c r="A512" s="74"/>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60"/>
      <c r="AD512" s="60"/>
      <c r="AE512" s="60"/>
      <c r="AF512" s="60"/>
      <c r="AG512" s="60"/>
      <c r="AH512" s="60"/>
      <c r="AI512" s="60"/>
      <c r="AJ512" s="60"/>
      <c r="AK512" s="60"/>
      <c r="AL512" s="60"/>
      <c r="AM512" s="60"/>
      <c r="AN512" s="60"/>
      <c r="AO512" s="60"/>
      <c r="AP512" s="60"/>
      <c r="AQ512" s="60"/>
      <c r="AR512" s="60"/>
      <c r="AS512" s="60"/>
      <c r="AT512" s="60"/>
      <c r="AU512" s="60"/>
      <c r="AV512" s="60"/>
      <c r="AW512" s="60"/>
      <c r="AX512" s="60"/>
      <c r="AY512" s="60"/>
      <c r="AZ512" s="60"/>
      <c r="BA512" s="60"/>
      <c r="BB512" s="60"/>
      <c r="BC512" s="60"/>
      <c r="BD512" s="60"/>
      <c r="BE512" s="60"/>
      <c r="BF512" s="60"/>
      <c r="BG512" s="60"/>
      <c r="BH512" s="60"/>
      <c r="BI512" s="60"/>
      <c r="BJ512" s="60"/>
      <c r="BK512" s="60"/>
      <c r="BL512" s="60"/>
      <c r="BM512" s="60"/>
      <c r="BN512" s="60"/>
      <c r="BO512" s="60"/>
      <c r="BP512" s="60"/>
      <c r="BQ512" s="60"/>
      <c r="BR512" s="60"/>
      <c r="BS512" s="60"/>
      <c r="BT512" s="60"/>
      <c r="BU512" s="76"/>
      <c r="BV512" s="76"/>
      <c r="BW512" s="76"/>
      <c r="BX512" s="76"/>
      <c r="BY512" s="76"/>
      <c r="BZ512" s="76"/>
      <c r="CA512" s="76"/>
      <c r="CB512" s="76"/>
      <c r="CC512" s="76"/>
      <c r="CD512" s="76"/>
      <c r="CE512" s="76"/>
      <c r="CF512" s="76"/>
      <c r="CG512" s="76"/>
      <c r="CH512" s="76"/>
      <c r="CI512" s="76"/>
      <c r="CJ512" s="76"/>
      <c r="CK512" s="76"/>
      <c r="CL512" s="60"/>
      <c r="CM512" s="60"/>
      <c r="CN512" s="60"/>
      <c r="CO512" s="60"/>
      <c r="CP512" s="60"/>
      <c r="CQ512" s="60"/>
      <c r="CR512" s="60"/>
      <c r="CS512" s="60"/>
      <c r="CT512" s="60"/>
      <c r="CU512" s="60"/>
      <c r="CV512" s="60"/>
      <c r="CW512" s="60"/>
      <c r="CX512" s="60"/>
      <c r="CY512" s="60"/>
      <c r="CZ512" s="60"/>
      <c r="DA512" s="60"/>
      <c r="DB512" s="60"/>
      <c r="DC512" s="60"/>
      <c r="DD512" s="60"/>
      <c r="DE512" s="60"/>
      <c r="DF512" s="60"/>
      <c r="DG512" s="60"/>
      <c r="DH512" s="60"/>
      <c r="DI512" s="60"/>
      <c r="DJ512" s="60"/>
      <c r="DK512" s="60"/>
      <c r="DL512" s="60"/>
      <c r="DM512" s="60"/>
      <c r="DN512" s="60"/>
      <c r="DO512" s="60"/>
      <c r="DP512" s="60"/>
      <c r="GO512" s="78"/>
      <c r="GP512" s="78"/>
      <c r="GQ512" s="78"/>
      <c r="GR512" s="78"/>
      <c r="GS512" s="78"/>
      <c r="GT512" s="78"/>
      <c r="GU512" s="78"/>
      <c r="GV512" s="78"/>
    </row>
    <row r="513" spans="1:204" s="77" customFormat="1" x14ac:dyDescent="0.2">
      <c r="A513" s="74"/>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60"/>
      <c r="AD513" s="60"/>
      <c r="AE513" s="60"/>
      <c r="AF513" s="60"/>
      <c r="AG513" s="60"/>
      <c r="AH513" s="60"/>
      <c r="AI513" s="60"/>
      <c r="AJ513" s="60"/>
      <c r="AK513" s="60"/>
      <c r="AL513" s="60"/>
      <c r="AM513" s="60"/>
      <c r="AN513" s="60"/>
      <c r="AO513" s="60"/>
      <c r="AP513" s="60"/>
      <c r="AQ513" s="60"/>
      <c r="AR513" s="60"/>
      <c r="AS513" s="60"/>
      <c r="AT513" s="60"/>
      <c r="AU513" s="60"/>
      <c r="AV513" s="60"/>
      <c r="AW513" s="60"/>
      <c r="AX513" s="60"/>
      <c r="AY513" s="60"/>
      <c r="AZ513" s="60"/>
      <c r="BA513" s="60"/>
      <c r="BB513" s="60"/>
      <c r="BC513" s="60"/>
      <c r="BD513" s="60"/>
      <c r="BE513" s="60"/>
      <c r="BF513" s="60"/>
      <c r="BG513" s="60"/>
      <c r="BH513" s="60"/>
      <c r="BI513" s="60"/>
      <c r="BJ513" s="60"/>
      <c r="BK513" s="60"/>
      <c r="BL513" s="60"/>
      <c r="BM513" s="60"/>
      <c r="BN513" s="60"/>
      <c r="BO513" s="60"/>
      <c r="BP513" s="60"/>
      <c r="BQ513" s="60"/>
      <c r="BR513" s="60"/>
      <c r="BS513" s="60"/>
      <c r="BT513" s="60"/>
      <c r="BU513" s="76"/>
      <c r="BV513" s="76"/>
      <c r="BW513" s="76"/>
      <c r="BX513" s="76"/>
      <c r="BY513" s="76"/>
      <c r="BZ513" s="76"/>
      <c r="CA513" s="76"/>
      <c r="CB513" s="76"/>
      <c r="CC513" s="76"/>
      <c r="CD513" s="76"/>
      <c r="CE513" s="76"/>
      <c r="CF513" s="76"/>
      <c r="CG513" s="76"/>
      <c r="CH513" s="76"/>
      <c r="CI513" s="76"/>
      <c r="CJ513" s="76"/>
      <c r="CK513" s="76"/>
      <c r="CL513" s="60"/>
      <c r="CM513" s="60"/>
      <c r="CN513" s="60"/>
      <c r="CO513" s="60"/>
      <c r="CP513" s="60"/>
      <c r="CQ513" s="60"/>
      <c r="CR513" s="60"/>
      <c r="CS513" s="60"/>
      <c r="CT513" s="60"/>
      <c r="CU513" s="60"/>
      <c r="CV513" s="60"/>
      <c r="CW513" s="60"/>
      <c r="CX513" s="60"/>
      <c r="CY513" s="60"/>
      <c r="CZ513" s="60"/>
      <c r="DA513" s="60"/>
      <c r="DB513" s="60"/>
      <c r="DC513" s="60"/>
      <c r="DD513" s="60"/>
      <c r="DE513" s="60"/>
      <c r="DF513" s="60"/>
      <c r="DG513" s="60"/>
      <c r="DH513" s="60"/>
      <c r="DI513" s="60"/>
      <c r="DJ513" s="60"/>
      <c r="DK513" s="60"/>
      <c r="DL513" s="60"/>
      <c r="DM513" s="60"/>
      <c r="DN513" s="60"/>
      <c r="DO513" s="60"/>
      <c r="DP513" s="60"/>
      <c r="GO513" s="78"/>
      <c r="GP513" s="78"/>
      <c r="GQ513" s="78"/>
      <c r="GR513" s="78"/>
      <c r="GS513" s="78"/>
      <c r="GT513" s="78"/>
      <c r="GU513" s="78"/>
      <c r="GV513" s="78"/>
    </row>
    <row r="514" spans="1:204" s="77" customFormat="1" x14ac:dyDescent="0.2">
      <c r="A514" s="74"/>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60"/>
      <c r="AD514" s="60"/>
      <c r="AE514" s="60"/>
      <c r="AF514" s="60"/>
      <c r="AG514" s="60"/>
      <c r="AH514" s="60"/>
      <c r="AI514" s="60"/>
      <c r="AJ514" s="60"/>
      <c r="AK514" s="60"/>
      <c r="AL514" s="60"/>
      <c r="AM514" s="60"/>
      <c r="AN514" s="60"/>
      <c r="AO514" s="60"/>
      <c r="AP514" s="60"/>
      <c r="AQ514" s="60"/>
      <c r="AR514" s="60"/>
      <c r="AS514" s="60"/>
      <c r="AT514" s="60"/>
      <c r="AU514" s="60"/>
      <c r="AV514" s="60"/>
      <c r="AW514" s="60"/>
      <c r="AX514" s="60"/>
      <c r="AY514" s="60"/>
      <c r="AZ514" s="60"/>
      <c r="BA514" s="60"/>
      <c r="BB514" s="60"/>
      <c r="BC514" s="60"/>
      <c r="BD514" s="60"/>
      <c r="BE514" s="60"/>
      <c r="BF514" s="60"/>
      <c r="BG514" s="60"/>
      <c r="BH514" s="60"/>
      <c r="BI514" s="60"/>
      <c r="BJ514" s="60"/>
      <c r="BK514" s="60"/>
      <c r="BL514" s="60"/>
      <c r="BM514" s="60"/>
      <c r="BN514" s="60"/>
      <c r="BO514" s="60"/>
      <c r="BP514" s="60"/>
      <c r="BQ514" s="60"/>
      <c r="BR514" s="60"/>
      <c r="BS514" s="60"/>
      <c r="BT514" s="60"/>
      <c r="BU514" s="76"/>
      <c r="BV514" s="76"/>
      <c r="BW514" s="76"/>
      <c r="BX514" s="76"/>
      <c r="BY514" s="76"/>
      <c r="BZ514" s="76"/>
      <c r="CA514" s="76"/>
      <c r="CB514" s="76"/>
      <c r="CC514" s="76"/>
      <c r="CD514" s="76"/>
      <c r="CE514" s="76"/>
      <c r="CF514" s="76"/>
      <c r="CG514" s="76"/>
      <c r="CH514" s="76"/>
      <c r="CI514" s="76"/>
      <c r="CJ514" s="76"/>
      <c r="CK514" s="76"/>
      <c r="CL514" s="60"/>
      <c r="CM514" s="60"/>
      <c r="CN514" s="60"/>
      <c r="CO514" s="60"/>
      <c r="CP514" s="60"/>
      <c r="CQ514" s="60"/>
      <c r="CR514" s="60"/>
      <c r="CS514" s="60"/>
      <c r="CT514" s="60"/>
      <c r="CU514" s="60"/>
      <c r="CV514" s="60"/>
      <c r="CW514" s="60"/>
      <c r="CX514" s="60"/>
      <c r="CY514" s="60"/>
      <c r="CZ514" s="60"/>
      <c r="DA514" s="60"/>
      <c r="DB514" s="60"/>
      <c r="DC514" s="60"/>
      <c r="DD514" s="60"/>
      <c r="DE514" s="60"/>
      <c r="DF514" s="60"/>
      <c r="DG514" s="60"/>
      <c r="DH514" s="60"/>
      <c r="DI514" s="60"/>
      <c r="DJ514" s="60"/>
      <c r="DK514" s="60"/>
      <c r="DL514" s="60"/>
      <c r="DM514" s="60"/>
      <c r="DN514" s="60"/>
      <c r="DO514" s="60"/>
      <c r="DP514" s="60"/>
      <c r="GO514" s="78"/>
      <c r="GP514" s="78"/>
      <c r="GQ514" s="78"/>
      <c r="GR514" s="78"/>
      <c r="GS514" s="78"/>
      <c r="GT514" s="78"/>
      <c r="GU514" s="78"/>
      <c r="GV514" s="78"/>
    </row>
    <row r="515" spans="1:204" s="77" customFormat="1" x14ac:dyDescent="0.2">
      <c r="A515" s="74"/>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60"/>
      <c r="AD515" s="60"/>
      <c r="AE515" s="60"/>
      <c r="AF515" s="60"/>
      <c r="AG515" s="60"/>
      <c r="AH515" s="60"/>
      <c r="AI515" s="60"/>
      <c r="AJ515" s="60"/>
      <c r="AK515" s="60"/>
      <c r="AL515" s="60"/>
      <c r="AM515" s="60"/>
      <c r="AN515" s="60"/>
      <c r="AO515" s="60"/>
      <c r="AP515" s="60"/>
      <c r="AQ515" s="60"/>
      <c r="AR515" s="60"/>
      <c r="AS515" s="60"/>
      <c r="AT515" s="60"/>
      <c r="AU515" s="60"/>
      <c r="AV515" s="60"/>
      <c r="AW515" s="60"/>
      <c r="AX515" s="60"/>
      <c r="AY515" s="60"/>
      <c r="AZ515" s="60"/>
      <c r="BA515" s="60"/>
      <c r="BB515" s="60"/>
      <c r="BC515" s="60"/>
      <c r="BD515" s="60"/>
      <c r="BE515" s="60"/>
      <c r="BF515" s="60"/>
      <c r="BG515" s="60"/>
      <c r="BH515" s="60"/>
      <c r="BI515" s="60"/>
      <c r="BJ515" s="60"/>
      <c r="BK515" s="60"/>
      <c r="BL515" s="60"/>
      <c r="BM515" s="60"/>
      <c r="BN515" s="60"/>
      <c r="BO515" s="60"/>
      <c r="BP515" s="60"/>
      <c r="BQ515" s="60"/>
      <c r="BR515" s="60"/>
      <c r="BS515" s="60"/>
      <c r="BT515" s="60"/>
      <c r="BU515" s="76"/>
      <c r="BV515" s="76"/>
      <c r="BW515" s="76"/>
      <c r="BX515" s="76"/>
      <c r="BY515" s="76"/>
      <c r="BZ515" s="76"/>
      <c r="CA515" s="76"/>
      <c r="CB515" s="76"/>
      <c r="CC515" s="76"/>
      <c r="CD515" s="76"/>
      <c r="CE515" s="76"/>
      <c r="CF515" s="76"/>
      <c r="CG515" s="76"/>
      <c r="CH515" s="76"/>
      <c r="CI515" s="76"/>
      <c r="CJ515" s="76"/>
      <c r="CK515" s="76"/>
      <c r="CL515" s="60"/>
      <c r="CM515" s="60"/>
      <c r="CN515" s="60"/>
      <c r="CO515" s="60"/>
      <c r="CP515" s="60"/>
      <c r="CQ515" s="60"/>
      <c r="CR515" s="60"/>
      <c r="CS515" s="60"/>
      <c r="CT515" s="60"/>
      <c r="CU515" s="60"/>
      <c r="CV515" s="60"/>
      <c r="CW515" s="60"/>
      <c r="CX515" s="60"/>
      <c r="CY515" s="60"/>
      <c r="CZ515" s="60"/>
      <c r="DA515" s="60"/>
      <c r="DB515" s="60"/>
      <c r="DC515" s="60"/>
      <c r="DD515" s="60"/>
      <c r="DE515" s="60"/>
      <c r="DF515" s="60"/>
      <c r="DG515" s="60"/>
      <c r="DH515" s="60"/>
      <c r="DI515" s="60"/>
      <c r="DJ515" s="60"/>
      <c r="DK515" s="60"/>
      <c r="DL515" s="60"/>
      <c r="DM515" s="60"/>
      <c r="DN515" s="60"/>
      <c r="DO515" s="60"/>
      <c r="DP515" s="60"/>
      <c r="GO515" s="78"/>
      <c r="GP515" s="78"/>
      <c r="GQ515" s="78"/>
      <c r="GR515" s="78"/>
      <c r="GS515" s="78"/>
      <c r="GT515" s="78"/>
      <c r="GU515" s="78"/>
      <c r="GV515" s="78"/>
    </row>
    <row r="516" spans="1:204" s="77" customFormat="1" x14ac:dyDescent="0.2">
      <c r="A516" s="74"/>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60"/>
      <c r="AD516" s="60"/>
      <c r="AE516" s="60"/>
      <c r="AF516" s="60"/>
      <c r="AG516" s="60"/>
      <c r="AH516" s="60"/>
      <c r="AI516" s="60"/>
      <c r="AJ516" s="60"/>
      <c r="AK516" s="60"/>
      <c r="AL516" s="60"/>
      <c r="AM516" s="60"/>
      <c r="AN516" s="60"/>
      <c r="AO516" s="60"/>
      <c r="AP516" s="60"/>
      <c r="AQ516" s="60"/>
      <c r="AR516" s="60"/>
      <c r="AS516" s="60"/>
      <c r="AT516" s="60"/>
      <c r="AU516" s="60"/>
      <c r="AV516" s="60"/>
      <c r="AW516" s="60"/>
      <c r="AX516" s="60"/>
      <c r="AY516" s="60"/>
      <c r="AZ516" s="60"/>
      <c r="BA516" s="60"/>
      <c r="BB516" s="60"/>
      <c r="BC516" s="60"/>
      <c r="BD516" s="60"/>
      <c r="BE516" s="60"/>
      <c r="BF516" s="60"/>
      <c r="BG516" s="60"/>
      <c r="BH516" s="60"/>
      <c r="BI516" s="60"/>
      <c r="BJ516" s="60"/>
      <c r="BK516" s="60"/>
      <c r="BL516" s="60"/>
      <c r="BM516" s="60"/>
      <c r="BN516" s="60"/>
      <c r="BO516" s="60"/>
      <c r="BP516" s="60"/>
      <c r="BQ516" s="60"/>
      <c r="BR516" s="60"/>
      <c r="BS516" s="60"/>
      <c r="BT516" s="60"/>
      <c r="BU516" s="76"/>
      <c r="BV516" s="76"/>
      <c r="BW516" s="76"/>
      <c r="BX516" s="76"/>
      <c r="BY516" s="76"/>
      <c r="BZ516" s="76"/>
      <c r="CA516" s="76"/>
      <c r="CB516" s="76"/>
      <c r="CC516" s="76"/>
      <c r="CD516" s="76"/>
      <c r="CE516" s="76"/>
      <c r="CF516" s="76"/>
      <c r="CG516" s="76"/>
      <c r="CH516" s="76"/>
      <c r="CI516" s="76"/>
      <c r="CJ516" s="76"/>
      <c r="CK516" s="76"/>
      <c r="CL516" s="60"/>
      <c r="CM516" s="60"/>
      <c r="CN516" s="60"/>
      <c r="CO516" s="60"/>
      <c r="CP516" s="60"/>
      <c r="CQ516" s="60"/>
      <c r="CR516" s="60"/>
      <c r="CS516" s="60"/>
      <c r="CT516" s="60"/>
      <c r="CU516" s="60"/>
      <c r="CV516" s="60"/>
      <c r="CW516" s="60"/>
      <c r="CX516" s="60"/>
      <c r="CY516" s="60"/>
      <c r="CZ516" s="60"/>
      <c r="DA516" s="60"/>
      <c r="DB516" s="60"/>
      <c r="DC516" s="60"/>
      <c r="DD516" s="60"/>
      <c r="DE516" s="60"/>
      <c r="DF516" s="60"/>
      <c r="DG516" s="60"/>
      <c r="DH516" s="60"/>
      <c r="DI516" s="60"/>
      <c r="DJ516" s="60"/>
      <c r="DK516" s="60"/>
      <c r="DL516" s="60"/>
      <c r="DM516" s="60"/>
      <c r="DN516" s="60"/>
      <c r="DO516" s="60"/>
      <c r="DP516" s="60"/>
      <c r="GO516" s="78"/>
      <c r="GP516" s="78"/>
      <c r="GQ516" s="78"/>
      <c r="GR516" s="78"/>
      <c r="GS516" s="78"/>
      <c r="GT516" s="78"/>
      <c r="GU516" s="78"/>
      <c r="GV516" s="78"/>
    </row>
    <row r="517" spans="1:204" s="77" customFormat="1" x14ac:dyDescent="0.2">
      <c r="A517" s="74"/>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60"/>
      <c r="AD517" s="60"/>
      <c r="AE517" s="60"/>
      <c r="AF517" s="60"/>
      <c r="AG517" s="60"/>
      <c r="AH517" s="60"/>
      <c r="AI517" s="60"/>
      <c r="AJ517" s="60"/>
      <c r="AK517" s="60"/>
      <c r="AL517" s="60"/>
      <c r="AM517" s="60"/>
      <c r="AN517" s="60"/>
      <c r="AO517" s="60"/>
      <c r="AP517" s="60"/>
      <c r="AQ517" s="60"/>
      <c r="AR517" s="60"/>
      <c r="AS517" s="60"/>
      <c r="AT517" s="60"/>
      <c r="AU517" s="60"/>
      <c r="AV517" s="60"/>
      <c r="AW517" s="60"/>
      <c r="AX517" s="60"/>
      <c r="AY517" s="60"/>
      <c r="AZ517" s="60"/>
      <c r="BA517" s="60"/>
      <c r="BB517" s="60"/>
      <c r="BC517" s="60"/>
      <c r="BD517" s="60"/>
      <c r="BE517" s="60"/>
      <c r="BF517" s="60"/>
      <c r="BG517" s="60"/>
      <c r="BH517" s="60"/>
      <c r="BI517" s="60"/>
      <c r="BJ517" s="60"/>
      <c r="BK517" s="60"/>
      <c r="BL517" s="60"/>
      <c r="BM517" s="60"/>
      <c r="BN517" s="60"/>
      <c r="BO517" s="60"/>
      <c r="BP517" s="60"/>
      <c r="BQ517" s="60"/>
      <c r="BR517" s="60"/>
      <c r="BS517" s="60"/>
      <c r="BT517" s="60"/>
      <c r="BU517" s="76"/>
      <c r="BV517" s="76"/>
      <c r="BW517" s="76"/>
      <c r="BX517" s="76"/>
      <c r="BY517" s="76"/>
      <c r="BZ517" s="76"/>
      <c r="CA517" s="76"/>
      <c r="CB517" s="76"/>
      <c r="CC517" s="76"/>
      <c r="CD517" s="76"/>
      <c r="CE517" s="76"/>
      <c r="CF517" s="76"/>
      <c r="CG517" s="76"/>
      <c r="CH517" s="76"/>
      <c r="CI517" s="76"/>
      <c r="CJ517" s="76"/>
      <c r="CK517" s="76"/>
      <c r="CL517" s="60"/>
      <c r="CM517" s="60"/>
      <c r="CN517" s="60"/>
      <c r="CO517" s="60"/>
      <c r="CP517" s="60"/>
      <c r="CQ517" s="60"/>
      <c r="CR517" s="60"/>
      <c r="CS517" s="60"/>
      <c r="CT517" s="60"/>
      <c r="CU517" s="60"/>
      <c r="CV517" s="60"/>
      <c r="CW517" s="60"/>
      <c r="CX517" s="60"/>
      <c r="CY517" s="60"/>
      <c r="CZ517" s="60"/>
      <c r="DA517" s="60"/>
      <c r="DB517" s="60"/>
      <c r="DC517" s="60"/>
      <c r="DD517" s="60"/>
      <c r="DE517" s="60"/>
      <c r="DF517" s="60"/>
      <c r="DG517" s="60"/>
      <c r="DH517" s="60"/>
      <c r="DI517" s="60"/>
      <c r="DJ517" s="60"/>
      <c r="DK517" s="60"/>
      <c r="DL517" s="60"/>
      <c r="DM517" s="60"/>
      <c r="DN517" s="60"/>
      <c r="DO517" s="60"/>
      <c r="DP517" s="60"/>
      <c r="GO517" s="78"/>
      <c r="GP517" s="78"/>
      <c r="GQ517" s="78"/>
      <c r="GR517" s="78"/>
      <c r="GS517" s="78"/>
      <c r="GT517" s="78"/>
      <c r="GU517" s="78"/>
      <c r="GV517" s="78"/>
    </row>
    <row r="518" spans="1:204" s="77" customFormat="1" x14ac:dyDescent="0.2">
      <c r="A518" s="74"/>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60"/>
      <c r="AD518" s="60"/>
      <c r="AE518" s="60"/>
      <c r="AF518" s="60"/>
      <c r="AG518" s="60"/>
      <c r="AH518" s="60"/>
      <c r="AI518" s="60"/>
      <c r="AJ518" s="60"/>
      <c r="AK518" s="60"/>
      <c r="AL518" s="60"/>
      <c r="AM518" s="60"/>
      <c r="AN518" s="60"/>
      <c r="AO518" s="60"/>
      <c r="AP518" s="60"/>
      <c r="AQ518" s="60"/>
      <c r="AR518" s="60"/>
      <c r="AS518" s="60"/>
      <c r="AT518" s="60"/>
      <c r="AU518" s="60"/>
      <c r="AV518" s="60"/>
      <c r="AW518" s="60"/>
      <c r="AX518" s="60"/>
      <c r="AY518" s="60"/>
      <c r="AZ518" s="60"/>
      <c r="BA518" s="60"/>
      <c r="BB518" s="60"/>
      <c r="BC518" s="60"/>
      <c r="BD518" s="60"/>
      <c r="BE518" s="60"/>
      <c r="BF518" s="60"/>
      <c r="BG518" s="60"/>
      <c r="BH518" s="60"/>
      <c r="BI518" s="60"/>
      <c r="BJ518" s="60"/>
      <c r="BK518" s="60"/>
      <c r="BL518" s="60"/>
      <c r="BM518" s="60"/>
      <c r="BN518" s="60"/>
      <c r="BO518" s="60"/>
      <c r="BP518" s="60"/>
      <c r="BQ518" s="60"/>
      <c r="BR518" s="60"/>
      <c r="BS518" s="60"/>
      <c r="BT518" s="60"/>
      <c r="BU518" s="76"/>
      <c r="BV518" s="76"/>
      <c r="BW518" s="76"/>
      <c r="BX518" s="76"/>
      <c r="BY518" s="76"/>
      <c r="BZ518" s="76"/>
      <c r="CA518" s="76"/>
      <c r="CB518" s="76"/>
      <c r="CC518" s="76"/>
      <c r="CD518" s="76"/>
      <c r="CE518" s="76"/>
      <c r="CF518" s="76"/>
      <c r="CG518" s="76"/>
      <c r="CH518" s="76"/>
      <c r="CI518" s="76"/>
      <c r="CJ518" s="76"/>
      <c r="CK518" s="76"/>
      <c r="CL518" s="60"/>
      <c r="CM518" s="60"/>
      <c r="CN518" s="60"/>
      <c r="CO518" s="60"/>
      <c r="CP518" s="60"/>
      <c r="CQ518" s="60"/>
      <c r="CR518" s="60"/>
      <c r="CS518" s="60"/>
      <c r="CT518" s="60"/>
      <c r="CU518" s="60"/>
      <c r="CV518" s="60"/>
      <c r="CW518" s="60"/>
      <c r="CX518" s="60"/>
      <c r="CY518" s="60"/>
      <c r="CZ518" s="60"/>
      <c r="DA518" s="60"/>
      <c r="DB518" s="60"/>
      <c r="DC518" s="60"/>
      <c r="DD518" s="60"/>
      <c r="DE518" s="60"/>
      <c r="DF518" s="60"/>
      <c r="DG518" s="60"/>
      <c r="DH518" s="60"/>
      <c r="DI518" s="60"/>
      <c r="DJ518" s="60"/>
      <c r="DK518" s="60"/>
      <c r="DL518" s="60"/>
      <c r="DM518" s="60"/>
      <c r="DN518" s="60"/>
      <c r="DO518" s="60"/>
      <c r="DP518" s="60"/>
      <c r="GO518" s="78"/>
      <c r="GP518" s="78"/>
      <c r="GQ518" s="78"/>
      <c r="GR518" s="78"/>
      <c r="GS518" s="78"/>
      <c r="GT518" s="78"/>
      <c r="GU518" s="78"/>
      <c r="GV518" s="78"/>
    </row>
    <row r="519" spans="1:204" s="77" customFormat="1" x14ac:dyDescent="0.2">
      <c r="A519" s="74"/>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60"/>
      <c r="AD519" s="60"/>
      <c r="AE519" s="60"/>
      <c r="AF519" s="60"/>
      <c r="AG519" s="60"/>
      <c r="AH519" s="60"/>
      <c r="AI519" s="60"/>
      <c r="AJ519" s="60"/>
      <c r="AK519" s="60"/>
      <c r="AL519" s="60"/>
      <c r="AM519" s="60"/>
      <c r="AN519" s="60"/>
      <c r="AO519" s="60"/>
      <c r="AP519" s="60"/>
      <c r="AQ519" s="60"/>
      <c r="AR519" s="60"/>
      <c r="AS519" s="60"/>
      <c r="AT519" s="60"/>
      <c r="AU519" s="60"/>
      <c r="AV519" s="60"/>
      <c r="AW519" s="60"/>
      <c r="AX519" s="60"/>
      <c r="AY519" s="60"/>
      <c r="AZ519" s="60"/>
      <c r="BA519" s="60"/>
      <c r="BB519" s="60"/>
      <c r="BC519" s="60"/>
      <c r="BD519" s="60"/>
      <c r="BE519" s="60"/>
      <c r="BF519" s="60"/>
      <c r="BG519" s="60"/>
      <c r="BH519" s="60"/>
      <c r="BI519" s="60"/>
      <c r="BJ519" s="60"/>
      <c r="BK519" s="60"/>
      <c r="BL519" s="60"/>
      <c r="BM519" s="60"/>
      <c r="BN519" s="60"/>
      <c r="BO519" s="60"/>
      <c r="BP519" s="60"/>
      <c r="BQ519" s="60"/>
      <c r="BR519" s="60"/>
      <c r="BS519" s="60"/>
      <c r="BT519" s="60"/>
      <c r="BU519" s="76"/>
      <c r="BV519" s="76"/>
      <c r="BW519" s="76"/>
      <c r="BX519" s="76"/>
      <c r="BY519" s="76"/>
      <c r="BZ519" s="76"/>
      <c r="CA519" s="76"/>
      <c r="CB519" s="76"/>
      <c r="CC519" s="76"/>
      <c r="CD519" s="76"/>
      <c r="CE519" s="76"/>
      <c r="CF519" s="76"/>
      <c r="CG519" s="76"/>
      <c r="CH519" s="76"/>
      <c r="CI519" s="76"/>
      <c r="CJ519" s="76"/>
      <c r="CK519" s="76"/>
      <c r="CL519" s="60"/>
      <c r="CM519" s="60"/>
      <c r="CN519" s="60"/>
      <c r="CO519" s="60"/>
      <c r="CP519" s="60"/>
      <c r="CQ519" s="60"/>
      <c r="CR519" s="60"/>
      <c r="CS519" s="60"/>
      <c r="CT519" s="60"/>
      <c r="CU519" s="60"/>
      <c r="CV519" s="60"/>
      <c r="CW519" s="60"/>
      <c r="CX519" s="60"/>
      <c r="CY519" s="60"/>
      <c r="CZ519" s="60"/>
      <c r="DA519" s="60"/>
      <c r="DB519" s="60"/>
      <c r="DC519" s="60"/>
      <c r="DD519" s="60"/>
      <c r="DE519" s="60"/>
      <c r="DF519" s="60"/>
      <c r="DG519" s="60"/>
      <c r="DH519" s="60"/>
      <c r="DI519" s="60"/>
      <c r="DJ519" s="60"/>
      <c r="DK519" s="60"/>
      <c r="DL519" s="60"/>
      <c r="DM519" s="60"/>
      <c r="DN519" s="60"/>
      <c r="DO519" s="60"/>
      <c r="DP519" s="60"/>
      <c r="GO519" s="78"/>
      <c r="GP519" s="78"/>
      <c r="GQ519" s="78"/>
      <c r="GR519" s="78"/>
      <c r="GS519" s="78"/>
      <c r="GT519" s="78"/>
      <c r="GU519" s="78"/>
      <c r="GV519" s="78"/>
    </row>
    <row r="520" spans="1:204" s="77" customFormat="1" x14ac:dyDescent="0.2">
      <c r="A520" s="74"/>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60"/>
      <c r="AD520" s="60"/>
      <c r="AE520" s="60"/>
      <c r="AF520" s="60"/>
      <c r="AG520" s="60"/>
      <c r="AH520" s="60"/>
      <c r="AI520" s="60"/>
      <c r="AJ520" s="60"/>
      <c r="AK520" s="60"/>
      <c r="AL520" s="60"/>
      <c r="AM520" s="60"/>
      <c r="AN520" s="60"/>
      <c r="AO520" s="60"/>
      <c r="AP520" s="60"/>
      <c r="AQ520" s="60"/>
      <c r="AR520" s="60"/>
      <c r="AS520" s="60"/>
      <c r="AT520" s="60"/>
      <c r="AU520" s="60"/>
      <c r="AV520" s="60"/>
      <c r="AW520" s="60"/>
      <c r="AX520" s="60"/>
      <c r="AY520" s="60"/>
      <c r="AZ520" s="60"/>
      <c r="BA520" s="60"/>
      <c r="BB520" s="60"/>
      <c r="BC520" s="60"/>
      <c r="BD520" s="60"/>
      <c r="BE520" s="60"/>
      <c r="BF520" s="60"/>
      <c r="BG520" s="60"/>
      <c r="BH520" s="60"/>
      <c r="BI520" s="60"/>
      <c r="BJ520" s="60"/>
      <c r="BK520" s="60"/>
      <c r="BL520" s="60"/>
      <c r="BM520" s="60"/>
      <c r="BN520" s="60"/>
      <c r="BO520" s="60"/>
      <c r="BP520" s="60"/>
      <c r="BQ520" s="60"/>
      <c r="BR520" s="60"/>
      <c r="BS520" s="60"/>
      <c r="BT520" s="60"/>
      <c r="BU520" s="76"/>
      <c r="BV520" s="76"/>
      <c r="BW520" s="76"/>
      <c r="BX520" s="76"/>
      <c r="BY520" s="76"/>
      <c r="BZ520" s="76"/>
      <c r="CA520" s="76"/>
      <c r="CB520" s="76"/>
      <c r="CC520" s="76"/>
      <c r="CD520" s="76"/>
      <c r="CE520" s="76"/>
      <c r="CF520" s="76"/>
      <c r="CG520" s="76"/>
      <c r="CH520" s="76"/>
      <c r="CI520" s="76"/>
      <c r="CJ520" s="76"/>
      <c r="CK520" s="76"/>
      <c r="CL520" s="60"/>
      <c r="CM520" s="60"/>
      <c r="CN520" s="60"/>
      <c r="CO520" s="60"/>
      <c r="CP520" s="60"/>
      <c r="CQ520" s="60"/>
      <c r="CR520" s="60"/>
      <c r="CS520" s="60"/>
      <c r="CT520" s="60"/>
      <c r="CU520" s="60"/>
      <c r="CV520" s="60"/>
      <c r="CW520" s="60"/>
      <c r="CX520" s="60"/>
      <c r="CY520" s="60"/>
      <c r="CZ520" s="60"/>
      <c r="DA520" s="60"/>
      <c r="DB520" s="60"/>
      <c r="DC520" s="60"/>
      <c r="DD520" s="60"/>
      <c r="DE520" s="60"/>
      <c r="DF520" s="60"/>
      <c r="DG520" s="60"/>
      <c r="DH520" s="60"/>
      <c r="DI520" s="60"/>
      <c r="DJ520" s="60"/>
      <c r="DK520" s="60"/>
      <c r="DL520" s="60"/>
      <c r="DM520" s="60"/>
      <c r="DN520" s="60"/>
      <c r="DO520" s="60"/>
      <c r="DP520" s="60"/>
      <c r="GO520" s="78"/>
      <c r="GP520" s="78"/>
      <c r="GQ520" s="78"/>
      <c r="GR520" s="78"/>
      <c r="GS520" s="78"/>
      <c r="GT520" s="78"/>
      <c r="GU520" s="78"/>
      <c r="GV520" s="78"/>
    </row>
    <row r="521" spans="1:204" s="77" customFormat="1" x14ac:dyDescent="0.2">
      <c r="A521" s="74"/>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60"/>
      <c r="AD521" s="60"/>
      <c r="AE521" s="60"/>
      <c r="AF521" s="60"/>
      <c r="AG521" s="60"/>
      <c r="AH521" s="60"/>
      <c r="AI521" s="60"/>
      <c r="AJ521" s="60"/>
      <c r="AK521" s="60"/>
      <c r="AL521" s="60"/>
      <c r="AM521" s="60"/>
      <c r="AN521" s="60"/>
      <c r="AO521" s="60"/>
      <c r="AP521" s="60"/>
      <c r="AQ521" s="60"/>
      <c r="AR521" s="60"/>
      <c r="AS521" s="60"/>
      <c r="AT521" s="60"/>
      <c r="AU521" s="60"/>
      <c r="AV521" s="60"/>
      <c r="AW521" s="60"/>
      <c r="AX521" s="60"/>
      <c r="AY521" s="60"/>
      <c r="AZ521" s="60"/>
      <c r="BA521" s="60"/>
      <c r="BB521" s="60"/>
      <c r="BC521" s="60"/>
      <c r="BD521" s="60"/>
      <c r="BE521" s="60"/>
      <c r="BF521" s="60"/>
      <c r="BG521" s="60"/>
      <c r="BH521" s="60"/>
      <c r="BI521" s="60"/>
      <c r="BJ521" s="60"/>
      <c r="BK521" s="60"/>
      <c r="BL521" s="60"/>
      <c r="BM521" s="60"/>
      <c r="BN521" s="60"/>
      <c r="BO521" s="60"/>
      <c r="BP521" s="60"/>
      <c r="BQ521" s="60"/>
      <c r="BR521" s="60"/>
      <c r="BS521" s="60"/>
      <c r="BT521" s="60"/>
      <c r="BU521" s="76"/>
      <c r="BV521" s="76"/>
      <c r="BW521" s="76"/>
      <c r="BX521" s="76"/>
      <c r="BY521" s="76"/>
      <c r="BZ521" s="76"/>
      <c r="CA521" s="76"/>
      <c r="CB521" s="76"/>
      <c r="CC521" s="76"/>
      <c r="CD521" s="76"/>
      <c r="CE521" s="76"/>
      <c r="CF521" s="76"/>
      <c r="CG521" s="76"/>
      <c r="CH521" s="76"/>
      <c r="CI521" s="76"/>
      <c r="CJ521" s="76"/>
      <c r="CK521" s="76"/>
      <c r="CL521" s="60"/>
      <c r="CM521" s="60"/>
      <c r="CN521" s="60"/>
      <c r="CO521" s="60"/>
      <c r="CP521" s="60"/>
      <c r="CQ521" s="60"/>
      <c r="CR521" s="60"/>
      <c r="CS521" s="60"/>
      <c r="CT521" s="60"/>
      <c r="CU521" s="60"/>
      <c r="CV521" s="60"/>
      <c r="CW521" s="60"/>
      <c r="CX521" s="60"/>
      <c r="CY521" s="60"/>
      <c r="CZ521" s="60"/>
      <c r="DA521" s="60"/>
      <c r="DB521" s="60"/>
      <c r="DC521" s="60"/>
      <c r="DD521" s="60"/>
      <c r="DE521" s="60"/>
      <c r="DF521" s="60"/>
      <c r="DG521" s="60"/>
      <c r="DH521" s="60"/>
      <c r="DI521" s="60"/>
      <c r="DJ521" s="60"/>
      <c r="DK521" s="60"/>
      <c r="DL521" s="60"/>
      <c r="DM521" s="60"/>
      <c r="DN521" s="60"/>
      <c r="DO521" s="60"/>
      <c r="DP521" s="60"/>
      <c r="GO521" s="78"/>
      <c r="GP521" s="78"/>
      <c r="GQ521" s="78"/>
      <c r="GR521" s="78"/>
      <c r="GS521" s="78"/>
      <c r="GT521" s="78"/>
      <c r="GU521" s="78"/>
      <c r="GV521" s="78"/>
    </row>
    <row r="522" spans="1:204" s="77" customFormat="1" x14ac:dyDescent="0.2">
      <c r="A522" s="74"/>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60"/>
      <c r="AD522" s="60"/>
      <c r="AE522" s="60"/>
      <c r="AF522" s="60"/>
      <c r="AG522" s="60"/>
      <c r="AH522" s="60"/>
      <c r="AI522" s="60"/>
      <c r="AJ522" s="60"/>
      <c r="AK522" s="60"/>
      <c r="AL522" s="60"/>
      <c r="AM522" s="60"/>
      <c r="AN522" s="60"/>
      <c r="AO522" s="60"/>
      <c r="AP522" s="60"/>
      <c r="AQ522" s="60"/>
      <c r="AR522" s="60"/>
      <c r="AS522" s="60"/>
      <c r="AT522" s="60"/>
      <c r="AU522" s="60"/>
      <c r="AV522" s="60"/>
      <c r="AW522" s="60"/>
      <c r="AX522" s="60"/>
      <c r="AY522" s="60"/>
      <c r="AZ522" s="60"/>
      <c r="BA522" s="60"/>
      <c r="BB522" s="60"/>
      <c r="BC522" s="60"/>
      <c r="BD522" s="60"/>
      <c r="BE522" s="60"/>
      <c r="BF522" s="60"/>
      <c r="BG522" s="60"/>
      <c r="BH522" s="60"/>
      <c r="BI522" s="60"/>
      <c r="BJ522" s="60"/>
      <c r="BK522" s="60"/>
      <c r="BL522" s="60"/>
      <c r="BM522" s="60"/>
      <c r="BN522" s="60"/>
      <c r="BO522" s="60"/>
      <c r="BP522" s="60"/>
      <c r="BQ522" s="60"/>
      <c r="BR522" s="60"/>
      <c r="BS522" s="60"/>
      <c r="BT522" s="60"/>
      <c r="BU522" s="76"/>
      <c r="BV522" s="76"/>
      <c r="BW522" s="76"/>
      <c r="BX522" s="76"/>
      <c r="BY522" s="76"/>
      <c r="BZ522" s="76"/>
      <c r="CA522" s="76"/>
      <c r="CB522" s="76"/>
      <c r="CC522" s="76"/>
      <c r="CD522" s="76"/>
      <c r="CE522" s="76"/>
      <c r="CF522" s="76"/>
      <c r="CG522" s="76"/>
      <c r="CH522" s="76"/>
      <c r="CI522" s="76"/>
      <c r="CJ522" s="76"/>
      <c r="CK522" s="76"/>
      <c r="CL522" s="60"/>
      <c r="CM522" s="60"/>
      <c r="CN522" s="60"/>
      <c r="CO522" s="60"/>
      <c r="CP522" s="60"/>
      <c r="CQ522" s="60"/>
      <c r="CR522" s="60"/>
      <c r="CS522" s="60"/>
      <c r="CT522" s="60"/>
      <c r="CU522" s="60"/>
      <c r="CV522" s="60"/>
      <c r="CW522" s="60"/>
      <c r="CX522" s="60"/>
      <c r="CY522" s="60"/>
      <c r="CZ522" s="60"/>
      <c r="DA522" s="60"/>
      <c r="DB522" s="60"/>
      <c r="DC522" s="60"/>
      <c r="DD522" s="60"/>
      <c r="DE522" s="60"/>
      <c r="DF522" s="60"/>
      <c r="DG522" s="60"/>
      <c r="DH522" s="60"/>
      <c r="DI522" s="60"/>
      <c r="DJ522" s="60"/>
      <c r="DK522" s="60"/>
      <c r="DL522" s="60"/>
      <c r="DM522" s="60"/>
      <c r="DN522" s="60"/>
      <c r="DO522" s="60"/>
      <c r="DP522" s="60"/>
      <c r="GO522" s="78"/>
      <c r="GP522" s="78"/>
      <c r="GQ522" s="78"/>
      <c r="GR522" s="78"/>
      <c r="GS522" s="78"/>
      <c r="GT522" s="78"/>
      <c r="GU522" s="78"/>
      <c r="GV522" s="78"/>
    </row>
    <row r="523" spans="1:204" s="77" customFormat="1" x14ac:dyDescent="0.2">
      <c r="A523" s="74"/>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60"/>
      <c r="AD523" s="60"/>
      <c r="AE523" s="60"/>
      <c r="AF523" s="60"/>
      <c r="AG523" s="60"/>
      <c r="AH523" s="60"/>
      <c r="AI523" s="60"/>
      <c r="AJ523" s="60"/>
      <c r="AK523" s="60"/>
      <c r="AL523" s="60"/>
      <c r="AM523" s="60"/>
      <c r="AN523" s="60"/>
      <c r="AO523" s="60"/>
      <c r="AP523" s="60"/>
      <c r="AQ523" s="60"/>
      <c r="AR523" s="60"/>
      <c r="AS523" s="60"/>
      <c r="AT523" s="60"/>
      <c r="AU523" s="60"/>
      <c r="AV523" s="60"/>
      <c r="AW523" s="60"/>
      <c r="AX523" s="60"/>
      <c r="AY523" s="60"/>
      <c r="AZ523" s="60"/>
      <c r="BA523" s="60"/>
      <c r="BB523" s="60"/>
      <c r="BC523" s="60"/>
      <c r="BD523" s="60"/>
      <c r="BE523" s="60"/>
      <c r="BF523" s="60"/>
      <c r="BG523" s="60"/>
      <c r="BH523" s="60"/>
      <c r="BI523" s="60"/>
      <c r="BJ523" s="60"/>
      <c r="BK523" s="60"/>
      <c r="BL523" s="60"/>
      <c r="BM523" s="60"/>
      <c r="BN523" s="60"/>
      <c r="BO523" s="60"/>
      <c r="BP523" s="60"/>
      <c r="BQ523" s="60"/>
      <c r="BR523" s="60"/>
      <c r="BS523" s="60"/>
      <c r="BT523" s="60"/>
      <c r="BU523" s="76"/>
      <c r="BV523" s="76"/>
      <c r="BW523" s="76"/>
      <c r="BX523" s="76"/>
      <c r="BY523" s="76"/>
      <c r="BZ523" s="76"/>
      <c r="CA523" s="76"/>
      <c r="CB523" s="76"/>
      <c r="CC523" s="76"/>
      <c r="CD523" s="76"/>
      <c r="CE523" s="76"/>
      <c r="CF523" s="76"/>
      <c r="CG523" s="76"/>
      <c r="CH523" s="76"/>
      <c r="CI523" s="76"/>
      <c r="CJ523" s="76"/>
      <c r="CK523" s="76"/>
      <c r="CL523" s="60"/>
      <c r="CM523" s="60"/>
      <c r="CN523" s="60"/>
      <c r="CO523" s="60"/>
      <c r="CP523" s="60"/>
      <c r="CQ523" s="60"/>
      <c r="CR523" s="60"/>
      <c r="CS523" s="60"/>
      <c r="CT523" s="60"/>
      <c r="CU523" s="60"/>
      <c r="CV523" s="60"/>
      <c r="CW523" s="60"/>
      <c r="CX523" s="60"/>
      <c r="CY523" s="60"/>
      <c r="CZ523" s="60"/>
      <c r="DA523" s="60"/>
      <c r="DB523" s="60"/>
      <c r="DC523" s="60"/>
      <c r="DD523" s="60"/>
      <c r="DE523" s="60"/>
      <c r="DF523" s="60"/>
      <c r="DG523" s="60"/>
      <c r="DH523" s="60"/>
      <c r="DI523" s="60"/>
      <c r="DJ523" s="60"/>
      <c r="DK523" s="60"/>
      <c r="DL523" s="60"/>
      <c r="DM523" s="60"/>
      <c r="DN523" s="60"/>
      <c r="DO523" s="60"/>
      <c r="DP523" s="60"/>
      <c r="GO523" s="78"/>
      <c r="GP523" s="78"/>
      <c r="GQ523" s="78"/>
      <c r="GR523" s="78"/>
      <c r="GS523" s="78"/>
      <c r="GT523" s="78"/>
      <c r="GU523" s="78"/>
      <c r="GV523" s="78"/>
    </row>
    <row r="524" spans="1:204" s="77" customFormat="1" x14ac:dyDescent="0.2">
      <c r="A524" s="74"/>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60"/>
      <c r="AD524" s="60"/>
      <c r="AE524" s="60"/>
      <c r="AF524" s="60"/>
      <c r="AG524" s="60"/>
      <c r="AH524" s="60"/>
      <c r="AI524" s="60"/>
      <c r="AJ524" s="60"/>
      <c r="AK524" s="60"/>
      <c r="AL524" s="60"/>
      <c r="AM524" s="60"/>
      <c r="AN524" s="60"/>
      <c r="AO524" s="60"/>
      <c r="AP524" s="60"/>
      <c r="AQ524" s="60"/>
      <c r="AR524" s="60"/>
      <c r="AS524" s="60"/>
      <c r="AT524" s="60"/>
      <c r="AU524" s="60"/>
      <c r="AV524" s="60"/>
      <c r="AW524" s="60"/>
      <c r="AX524" s="60"/>
      <c r="AY524" s="60"/>
      <c r="AZ524" s="60"/>
      <c r="BA524" s="60"/>
      <c r="BB524" s="60"/>
      <c r="BC524" s="60"/>
      <c r="BD524" s="60"/>
      <c r="BE524" s="60"/>
      <c r="BF524" s="60"/>
      <c r="BG524" s="60"/>
      <c r="BH524" s="60"/>
      <c r="BI524" s="60"/>
      <c r="BJ524" s="60"/>
      <c r="BK524" s="60"/>
      <c r="BL524" s="60"/>
      <c r="BM524" s="60"/>
      <c r="BN524" s="60"/>
      <c r="BO524" s="60"/>
      <c r="BP524" s="60"/>
      <c r="BQ524" s="60"/>
      <c r="BR524" s="60"/>
      <c r="BS524" s="60"/>
      <c r="BT524" s="60"/>
      <c r="BU524" s="76"/>
      <c r="BV524" s="76"/>
      <c r="BW524" s="76"/>
      <c r="BX524" s="76"/>
      <c r="BY524" s="76"/>
      <c r="BZ524" s="76"/>
      <c r="CA524" s="76"/>
      <c r="CB524" s="76"/>
      <c r="CC524" s="76"/>
      <c r="CD524" s="76"/>
      <c r="CE524" s="76"/>
      <c r="CF524" s="76"/>
      <c r="CG524" s="76"/>
      <c r="CH524" s="76"/>
      <c r="CI524" s="76"/>
      <c r="CJ524" s="76"/>
      <c r="CK524" s="76"/>
      <c r="CL524" s="60"/>
      <c r="CM524" s="60"/>
      <c r="CN524" s="60"/>
      <c r="CO524" s="60"/>
      <c r="CP524" s="60"/>
      <c r="CQ524" s="60"/>
      <c r="CR524" s="60"/>
      <c r="CS524" s="60"/>
      <c r="CT524" s="60"/>
      <c r="CU524" s="60"/>
      <c r="CV524" s="60"/>
      <c r="CW524" s="60"/>
      <c r="CX524" s="60"/>
      <c r="CY524" s="60"/>
      <c r="CZ524" s="60"/>
      <c r="DA524" s="60"/>
      <c r="DB524" s="60"/>
      <c r="DC524" s="60"/>
      <c r="DD524" s="60"/>
      <c r="DE524" s="60"/>
      <c r="DF524" s="60"/>
      <c r="DG524" s="60"/>
      <c r="DH524" s="60"/>
      <c r="DI524" s="60"/>
      <c r="DJ524" s="60"/>
      <c r="DK524" s="60"/>
      <c r="DL524" s="60"/>
      <c r="DM524" s="60"/>
      <c r="DN524" s="60"/>
      <c r="DO524" s="60"/>
      <c r="DP524" s="60"/>
      <c r="GO524" s="78"/>
      <c r="GP524" s="78"/>
      <c r="GQ524" s="78"/>
      <c r="GR524" s="78"/>
      <c r="GS524" s="78"/>
      <c r="GT524" s="78"/>
      <c r="GU524" s="78"/>
      <c r="GV524" s="78"/>
    </row>
    <row r="525" spans="1:204" s="77" customFormat="1" x14ac:dyDescent="0.2">
      <c r="A525" s="74"/>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60"/>
      <c r="AD525" s="60"/>
      <c r="AE525" s="60"/>
      <c r="AF525" s="60"/>
      <c r="AG525" s="60"/>
      <c r="AH525" s="60"/>
      <c r="AI525" s="60"/>
      <c r="AJ525" s="60"/>
      <c r="AK525" s="60"/>
      <c r="AL525" s="60"/>
      <c r="AM525" s="60"/>
      <c r="AN525" s="60"/>
      <c r="AO525" s="60"/>
      <c r="AP525" s="60"/>
      <c r="AQ525" s="60"/>
      <c r="AR525" s="60"/>
      <c r="AS525" s="60"/>
      <c r="AT525" s="60"/>
      <c r="AU525" s="60"/>
      <c r="AV525" s="60"/>
      <c r="AW525" s="60"/>
      <c r="AX525" s="60"/>
      <c r="AY525" s="60"/>
      <c r="AZ525" s="60"/>
      <c r="BA525" s="60"/>
      <c r="BB525" s="60"/>
      <c r="BC525" s="60"/>
      <c r="BD525" s="60"/>
      <c r="BE525" s="60"/>
      <c r="BF525" s="60"/>
      <c r="BG525" s="60"/>
      <c r="BH525" s="60"/>
      <c r="BI525" s="60"/>
      <c r="BJ525" s="60"/>
      <c r="BK525" s="60"/>
      <c r="BL525" s="60"/>
      <c r="BM525" s="60"/>
      <c r="BN525" s="60"/>
      <c r="BO525" s="60"/>
      <c r="BP525" s="60"/>
      <c r="BQ525" s="60"/>
      <c r="BR525" s="60"/>
      <c r="BS525" s="60"/>
      <c r="BT525" s="60"/>
      <c r="BU525" s="76"/>
      <c r="BV525" s="76"/>
      <c r="BW525" s="76"/>
      <c r="BX525" s="76"/>
      <c r="BY525" s="76"/>
      <c r="BZ525" s="76"/>
      <c r="CA525" s="76"/>
      <c r="CB525" s="76"/>
      <c r="CC525" s="76"/>
      <c r="CD525" s="76"/>
      <c r="CE525" s="76"/>
      <c r="CF525" s="76"/>
      <c r="CG525" s="76"/>
      <c r="CH525" s="76"/>
      <c r="CI525" s="76"/>
      <c r="CJ525" s="76"/>
      <c r="CK525" s="76"/>
      <c r="CL525" s="60"/>
      <c r="CM525" s="60"/>
      <c r="CN525" s="60"/>
      <c r="CO525" s="60"/>
      <c r="CP525" s="60"/>
      <c r="CQ525" s="60"/>
      <c r="CR525" s="60"/>
      <c r="CS525" s="60"/>
      <c r="CT525" s="60"/>
      <c r="CU525" s="60"/>
      <c r="CV525" s="60"/>
      <c r="CW525" s="60"/>
      <c r="CX525" s="60"/>
      <c r="CY525" s="60"/>
      <c r="CZ525" s="60"/>
      <c r="DA525" s="60"/>
      <c r="DB525" s="60"/>
      <c r="DC525" s="60"/>
      <c r="DD525" s="60"/>
      <c r="DE525" s="60"/>
      <c r="DF525" s="60"/>
      <c r="DG525" s="60"/>
      <c r="DH525" s="60"/>
      <c r="DI525" s="60"/>
      <c r="DJ525" s="60"/>
      <c r="DK525" s="60"/>
      <c r="DL525" s="60"/>
      <c r="DM525" s="60"/>
      <c r="DN525" s="60"/>
      <c r="DO525" s="60"/>
      <c r="DP525" s="60"/>
      <c r="GO525" s="78"/>
      <c r="GP525" s="78"/>
      <c r="GQ525" s="78"/>
      <c r="GR525" s="78"/>
      <c r="GS525" s="78"/>
      <c r="GT525" s="78"/>
      <c r="GU525" s="78"/>
      <c r="GV525" s="78"/>
    </row>
    <row r="526" spans="1:204" s="77" customFormat="1" x14ac:dyDescent="0.2">
      <c r="A526" s="74"/>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60"/>
      <c r="AD526" s="60"/>
      <c r="AE526" s="60"/>
      <c r="AF526" s="60"/>
      <c r="AG526" s="60"/>
      <c r="AH526" s="60"/>
      <c r="AI526" s="60"/>
      <c r="AJ526" s="60"/>
      <c r="AK526" s="60"/>
      <c r="AL526" s="60"/>
      <c r="AM526" s="60"/>
      <c r="AN526" s="60"/>
      <c r="AO526" s="60"/>
      <c r="AP526" s="60"/>
      <c r="AQ526" s="60"/>
      <c r="AR526" s="60"/>
      <c r="AS526" s="60"/>
      <c r="AT526" s="60"/>
      <c r="AU526" s="60"/>
      <c r="AV526" s="60"/>
      <c r="AW526" s="60"/>
      <c r="AX526" s="60"/>
      <c r="AY526" s="60"/>
      <c r="AZ526" s="60"/>
      <c r="BA526" s="60"/>
      <c r="BB526" s="60"/>
      <c r="BC526" s="60"/>
      <c r="BD526" s="60"/>
      <c r="BE526" s="60"/>
      <c r="BF526" s="60"/>
      <c r="BG526" s="60"/>
      <c r="BH526" s="60"/>
      <c r="BI526" s="60"/>
      <c r="BJ526" s="60"/>
      <c r="BK526" s="60"/>
      <c r="BL526" s="60"/>
      <c r="BM526" s="60"/>
      <c r="BN526" s="60"/>
      <c r="BO526" s="60"/>
      <c r="BP526" s="60"/>
      <c r="BQ526" s="60"/>
      <c r="BR526" s="60"/>
      <c r="BS526" s="60"/>
      <c r="BT526" s="60"/>
      <c r="BU526" s="76"/>
      <c r="BV526" s="76"/>
      <c r="BW526" s="76"/>
      <c r="BX526" s="76"/>
      <c r="BY526" s="76"/>
      <c r="BZ526" s="76"/>
      <c r="CA526" s="76"/>
      <c r="CB526" s="76"/>
      <c r="CC526" s="76"/>
      <c r="CD526" s="76"/>
      <c r="CE526" s="76"/>
      <c r="CF526" s="76"/>
      <c r="CG526" s="76"/>
      <c r="CH526" s="76"/>
      <c r="CI526" s="76"/>
      <c r="CJ526" s="76"/>
      <c r="CK526" s="76"/>
      <c r="CL526" s="60"/>
      <c r="CM526" s="60"/>
      <c r="CN526" s="60"/>
      <c r="CO526" s="60"/>
      <c r="CP526" s="60"/>
      <c r="CQ526" s="60"/>
      <c r="CR526" s="60"/>
      <c r="CS526" s="60"/>
      <c r="CT526" s="60"/>
      <c r="CU526" s="60"/>
      <c r="CV526" s="60"/>
      <c r="CW526" s="60"/>
      <c r="CX526" s="60"/>
      <c r="CY526" s="60"/>
      <c r="CZ526" s="60"/>
      <c r="DA526" s="60"/>
      <c r="DB526" s="60"/>
      <c r="DC526" s="60"/>
      <c r="DD526" s="60"/>
      <c r="DE526" s="60"/>
      <c r="DF526" s="60"/>
      <c r="DG526" s="60"/>
      <c r="DH526" s="60"/>
      <c r="DI526" s="60"/>
      <c r="DJ526" s="60"/>
      <c r="DK526" s="60"/>
      <c r="DL526" s="60"/>
      <c r="DM526" s="60"/>
      <c r="DN526" s="60"/>
      <c r="DO526" s="60"/>
      <c r="DP526" s="60"/>
      <c r="GO526" s="78"/>
      <c r="GP526" s="78"/>
      <c r="GQ526" s="78"/>
      <c r="GR526" s="78"/>
      <c r="GS526" s="78"/>
      <c r="GT526" s="78"/>
      <c r="GU526" s="78"/>
      <c r="GV526" s="78"/>
    </row>
  </sheetData>
  <sheetProtection algorithmName="SHA-512" hashValue="O5HHgAikXYDX+Xq2SkPEJzUZot06/uBB5Mh9uar2ybskt5Yoh0c89N6rZzbjfl6QbbJgcr1i5aX4GWGRlq9Vmw==" saltValue="iyOqmSPtrJjPnt8XyRnw6Q==" spinCount="100000" sheet="1" objects="1" scenarios="1"/>
  <mergeCells count="199">
    <mergeCell ref="BP55:BR55"/>
    <mergeCell ref="BP57:BR57"/>
    <mergeCell ref="BP59:BR59"/>
    <mergeCell ref="BP61:BR61"/>
    <mergeCell ref="BP63:BR63"/>
    <mergeCell ref="BP45:BS45"/>
    <mergeCell ref="BP47:BR47"/>
    <mergeCell ref="BP48:BR48"/>
    <mergeCell ref="BP49:BR49"/>
    <mergeCell ref="BP50:BR50"/>
    <mergeCell ref="BP52:BR52"/>
    <mergeCell ref="BP53:BR53"/>
    <mergeCell ref="B21:I21"/>
    <mergeCell ref="J21:K21"/>
    <mergeCell ref="L21:AA21"/>
    <mergeCell ref="J12:AA12"/>
    <mergeCell ref="B13:C13"/>
    <mergeCell ref="D13:H13"/>
    <mergeCell ref="B41:C41"/>
    <mergeCell ref="D41:F41"/>
    <mergeCell ref="B40:F40"/>
    <mergeCell ref="G40:I41"/>
    <mergeCell ref="J40:K41"/>
    <mergeCell ref="J13:L13"/>
    <mergeCell ref="M13:AA13"/>
    <mergeCell ref="X23:Y23"/>
    <mergeCell ref="D25:Q25"/>
    <mergeCell ref="C26:H26"/>
    <mergeCell ref="D33:Q33"/>
    <mergeCell ref="B15:C15"/>
    <mergeCell ref="D15:H15"/>
    <mergeCell ref="I15:L15"/>
    <mergeCell ref="M15:S15"/>
    <mergeCell ref="T15:U15"/>
    <mergeCell ref="C23:H23"/>
    <mergeCell ref="N19:Q19"/>
    <mergeCell ref="U19:AA19"/>
    <mergeCell ref="B7:H7"/>
    <mergeCell ref="J7:R7"/>
    <mergeCell ref="S7:Y7"/>
    <mergeCell ref="Z7:AA7"/>
    <mergeCell ref="B11:R11"/>
    <mergeCell ref="S11:AA11"/>
    <mergeCell ref="B9:H9"/>
    <mergeCell ref="J9:N9"/>
    <mergeCell ref="P9:T9"/>
    <mergeCell ref="U9:AA9"/>
    <mergeCell ref="D1:T2"/>
    <mergeCell ref="D3:T3"/>
    <mergeCell ref="B5:C5"/>
    <mergeCell ref="D5:N5"/>
    <mergeCell ref="O5:P5"/>
    <mergeCell ref="Q5:T5"/>
    <mergeCell ref="U5:W5"/>
    <mergeCell ref="X5:AA5"/>
    <mergeCell ref="U1:AA2"/>
    <mergeCell ref="U3:Z3"/>
    <mergeCell ref="V15:AA15"/>
    <mergeCell ref="B17:J17"/>
    <mergeCell ref="K17:AB17"/>
    <mergeCell ref="D19:K19"/>
    <mergeCell ref="B46:I46"/>
    <mergeCell ref="J46:L46"/>
    <mergeCell ref="O46:W46"/>
    <mergeCell ref="X46:Z46"/>
    <mergeCell ref="B44:C44"/>
    <mergeCell ref="D44:F44"/>
    <mergeCell ref="G44:J44"/>
    <mergeCell ref="N45:AB45"/>
    <mergeCell ref="J30:Q30"/>
    <mergeCell ref="S30:V30"/>
    <mergeCell ref="B39:AA39"/>
    <mergeCell ref="D37:Q37"/>
    <mergeCell ref="S33:X33"/>
    <mergeCell ref="Y33:Z33"/>
    <mergeCell ref="X22:Y22"/>
    <mergeCell ref="C35:H35"/>
    <mergeCell ref="J35:Q35"/>
    <mergeCell ref="S35:V35"/>
    <mergeCell ref="J23:Q23"/>
    <mergeCell ref="S23:V23"/>
    <mergeCell ref="L40:L41"/>
    <mergeCell ref="W44:Y44"/>
    <mergeCell ref="X35:Y35"/>
    <mergeCell ref="C31:H31"/>
    <mergeCell ref="J31:Q31"/>
    <mergeCell ref="S31:V31"/>
    <mergeCell ref="X31:Y31"/>
    <mergeCell ref="C27:H27"/>
    <mergeCell ref="X27:Y27"/>
    <mergeCell ref="X30:Y30"/>
    <mergeCell ref="X34:Y34"/>
    <mergeCell ref="D29:Q29"/>
    <mergeCell ref="S29:X29"/>
    <mergeCell ref="C34:H34"/>
    <mergeCell ref="J34:Q34"/>
    <mergeCell ref="S34:V34"/>
    <mergeCell ref="Y29:Z29"/>
    <mergeCell ref="C30:H30"/>
    <mergeCell ref="G42:I42"/>
    <mergeCell ref="G43:I43"/>
    <mergeCell ref="J42:K42"/>
    <mergeCell ref="J43:K43"/>
    <mergeCell ref="M40:R41"/>
    <mergeCell ref="B49:I49"/>
    <mergeCell ref="B45:L45"/>
    <mergeCell ref="B42:C42"/>
    <mergeCell ref="M42:R42"/>
    <mergeCell ref="S42:V42"/>
    <mergeCell ref="X47:Z47"/>
    <mergeCell ref="J48:L48"/>
    <mergeCell ref="W42:Y42"/>
    <mergeCell ref="D43:F43"/>
    <mergeCell ref="M43:R43"/>
    <mergeCell ref="S43:V43"/>
    <mergeCell ref="W43:Y43"/>
    <mergeCell ref="B43:C43"/>
    <mergeCell ref="D42:F42"/>
    <mergeCell ref="Z40:AA41"/>
    <mergeCell ref="Z42:AA42"/>
    <mergeCell ref="Z43:AA43"/>
    <mergeCell ref="Z44:AA44"/>
    <mergeCell ref="K44:L44"/>
    <mergeCell ref="M44:R44"/>
    <mergeCell ref="S44:V44"/>
    <mergeCell ref="S40:V41"/>
    <mergeCell ref="W40:Y41"/>
    <mergeCell ref="B62:I62"/>
    <mergeCell ref="J62:L62"/>
    <mergeCell ref="X62:Z62"/>
    <mergeCell ref="B63:I63"/>
    <mergeCell ref="J63:L63"/>
    <mergeCell ref="X63:Z63"/>
    <mergeCell ref="O62:W62"/>
    <mergeCell ref="O63:W63"/>
    <mergeCell ref="X60:Z60"/>
    <mergeCell ref="B58:I58"/>
    <mergeCell ref="J58:L58"/>
    <mergeCell ref="O58:W58"/>
    <mergeCell ref="B61:I61"/>
    <mergeCell ref="J61:L61"/>
    <mergeCell ref="O61:W61"/>
    <mergeCell ref="X61:Z61"/>
    <mergeCell ref="X54:Z54"/>
    <mergeCell ref="X58:Z58"/>
    <mergeCell ref="O59:W59"/>
    <mergeCell ref="B56:I56"/>
    <mergeCell ref="J56:L56"/>
    <mergeCell ref="O56:W56"/>
    <mergeCell ref="B55:I55"/>
    <mergeCell ref="X59:Z59"/>
    <mergeCell ref="B60:L60"/>
    <mergeCell ref="B59:I59"/>
    <mergeCell ref="J59:L59"/>
    <mergeCell ref="B54:I54"/>
    <mergeCell ref="J54:L54"/>
    <mergeCell ref="O54:W54"/>
    <mergeCell ref="O60:W60"/>
    <mergeCell ref="S25:X25"/>
    <mergeCell ref="Y25:Z25"/>
    <mergeCell ref="C22:H22"/>
    <mergeCell ref="J22:Q22"/>
    <mergeCell ref="S22:V22"/>
    <mergeCell ref="S37:X37"/>
    <mergeCell ref="Y37:Z37"/>
    <mergeCell ref="X26:Y26"/>
    <mergeCell ref="J27:Q27"/>
    <mergeCell ref="S27:V27"/>
    <mergeCell ref="S26:V26"/>
    <mergeCell ref="J26:Q26"/>
    <mergeCell ref="O53:W53"/>
    <mergeCell ref="X53:Z53"/>
    <mergeCell ref="O57:W57"/>
    <mergeCell ref="X57:Z57"/>
    <mergeCell ref="X56:Z56"/>
    <mergeCell ref="B53:L53"/>
    <mergeCell ref="B57:L57"/>
    <mergeCell ref="J55:L55"/>
    <mergeCell ref="O55:W55"/>
    <mergeCell ref="X55:Z55"/>
    <mergeCell ref="B52:I52"/>
    <mergeCell ref="B47:I47"/>
    <mergeCell ref="J47:L47"/>
    <mergeCell ref="O47:W47"/>
    <mergeCell ref="X52:Z52"/>
    <mergeCell ref="J52:L52"/>
    <mergeCell ref="O52:W52"/>
    <mergeCell ref="J49:L49"/>
    <mergeCell ref="O50:W50"/>
    <mergeCell ref="X50:Z50"/>
    <mergeCell ref="N51:AB51"/>
    <mergeCell ref="O49:W49"/>
    <mergeCell ref="X49:Z49"/>
    <mergeCell ref="B51:I51"/>
    <mergeCell ref="J51:L51"/>
    <mergeCell ref="O48:W48"/>
    <mergeCell ref="X48:Z48"/>
    <mergeCell ref="B48:I48"/>
    <mergeCell ref="B50:L50"/>
  </mergeCells>
  <conditionalFormatting sqref="D13:H13">
    <cfRule type="expression" dxfId="15" priority="8">
      <formula>NOT(ISBLANK(D13))</formula>
    </cfRule>
  </conditionalFormatting>
  <conditionalFormatting sqref="D15:H15">
    <cfRule type="expression" dxfId="14" priority="6">
      <formula>NOT(ISBLANK(D15))</formula>
    </cfRule>
  </conditionalFormatting>
  <conditionalFormatting sqref="D19:K19">
    <cfRule type="expression" dxfId="13" priority="3">
      <formula>NOT(ISBLANK(D19))</formula>
    </cfRule>
  </conditionalFormatting>
  <conditionalFormatting sqref="D5:N5">
    <cfRule type="expression" dxfId="12" priority="14">
      <formula>NOT(ISBLANK(D5))</formula>
    </cfRule>
  </conditionalFormatting>
  <conditionalFormatting sqref="M15:S15">
    <cfRule type="expression" dxfId="11" priority="5">
      <formula>NOT(ISBLANK(M15))</formula>
    </cfRule>
  </conditionalFormatting>
  <conditionalFormatting sqref="M13:AA13">
    <cfRule type="expression" dxfId="10" priority="7">
      <formula>NOT(ISBLANK(M13))</formula>
    </cfRule>
  </conditionalFormatting>
  <conditionalFormatting sqref="N19:Q19">
    <cfRule type="expression" dxfId="9" priority="2">
      <formula>NOT(ISBLANK(N19))</formula>
    </cfRule>
  </conditionalFormatting>
  <conditionalFormatting sqref="Q5:T5">
    <cfRule type="expression" dxfId="8" priority="13">
      <formula>NOT(ISBLANK(Q5))</formula>
    </cfRule>
  </conditionalFormatting>
  <conditionalFormatting sqref="U9">
    <cfRule type="expression" dxfId="7" priority="12">
      <formula>NOT(ISBLANK(X+$AB$5))</formula>
    </cfRule>
  </conditionalFormatting>
  <conditionalFormatting sqref="U9:AA9">
    <cfRule type="expression" dxfId="6" priority="9">
      <formula>NOT(ISBLANK(U9))</formula>
    </cfRule>
  </conditionalFormatting>
  <conditionalFormatting sqref="U19:AA19">
    <cfRule type="expression" dxfId="5" priority="1">
      <formula>NOT(ISBLANK(U19))</formula>
    </cfRule>
  </conditionalFormatting>
  <conditionalFormatting sqref="V15:AA15">
    <cfRule type="expression" dxfId="4" priority="4">
      <formula>NOT(ISBLANK(V15))</formula>
    </cfRule>
  </conditionalFormatting>
  <conditionalFormatting sqref="X52:Z58">
    <cfRule type="expression" priority="15">
      <formula>LEN($X$54:$Z$58)</formula>
    </cfRule>
  </conditionalFormatting>
  <conditionalFormatting sqref="X61:Z63">
    <cfRule type="expression" priority="17">
      <formula>LEN($X$54:$Z$58)</formula>
    </cfRule>
  </conditionalFormatting>
  <conditionalFormatting sqref="X5:AA5">
    <cfRule type="expression" dxfId="3" priority="11">
      <formula>NOT(ISBLANK(X5))</formula>
    </cfRule>
  </conditionalFormatting>
  <conditionalFormatting sqref="Z7:AA7">
    <cfRule type="expression" dxfId="2" priority="10">
      <formula>NOT(ISBLANK(Z7))</formula>
    </cfRule>
  </conditionalFormatting>
  <dataValidations xWindow="855" yWindow="783" count="10">
    <dataValidation type="list" allowBlank="1" showInputMessage="1" showErrorMessage="1" sqref="S11:AA11" xr:uid="{1F3937BC-D1D9-45D1-B484-5D75A27F6CE8}">
      <formula1>$AY$72:$AY$76</formula1>
    </dataValidation>
    <dataValidation type="list" allowBlank="1" showInputMessage="1" showErrorMessage="1" sqref="X46:Z46" xr:uid="{EDBBB679-F3C6-4B51-8D6F-38DF4AE759B0}">
      <formula1>$BL$12:$BL$16</formula1>
    </dataValidation>
    <dataValidation type="list" allowBlank="1" showInputMessage="1" showErrorMessage="1" sqref="X47:Z47" xr:uid="{889EDB4D-5EA4-4335-9B1C-F38D1B06AB9D}">
      <formula1>$BL$46:$BL$48</formula1>
    </dataValidation>
    <dataValidation type="list" allowBlank="1" showInputMessage="1" showErrorMessage="1" sqref="J7:R7" xr:uid="{D96AC554-C93F-4DE9-A0F1-C77C22151885}">
      <formula1>$AY$49:$AY$52</formula1>
    </dataValidation>
    <dataValidation type="list" allowBlank="1" showInputMessage="1" showErrorMessage="1" sqref="J9:N9" xr:uid="{98366CE4-F3E6-47A0-A0F5-B43B045825D7}">
      <formula1>$AY$54:$AY$57</formula1>
    </dataValidation>
    <dataValidation type="list" allowBlank="1" showInputMessage="1" showErrorMessage="1" sqref="B17:J17" xr:uid="{979BCF0D-7910-4B9B-861C-820206FBD593}">
      <formula1>$AY$58:$AY$61</formula1>
    </dataValidation>
    <dataValidation type="list" allowBlank="1" showInputMessage="1" showErrorMessage="1" prompt="Active : who materially participate in the business_x000a_Limited : who do not materially participate in the business" sqref="Y25:Z25 Y29:Z29 Y33:Z33 Y37:Z37" xr:uid="{FDC7F6C7-4800-4C43-BEC9-272805876536}">
      <formula1>"Select One, Active, Limited"</formula1>
    </dataValidation>
    <dataValidation type="textLength" showInputMessage="1" showErrorMessage="1" sqref="Q5:T5" xr:uid="{81ECB67F-CE80-45EA-9889-EBA09F5E9DFE}">
      <formula1>9</formula1>
      <formula2>9</formula2>
    </dataValidation>
    <dataValidation type="textLength" showInputMessage="1" showErrorMessage="1" sqref="D5:N5" xr:uid="{4D05E569-69F6-488D-AA31-14DDA2D185D3}">
      <formula1>2</formula1>
      <formula2>50</formula2>
    </dataValidation>
    <dataValidation type="list" allowBlank="1" showInputMessage="1" showErrorMessage="1" sqref="B7:H7" xr:uid="{A14143E5-6A4B-4E1E-BA50-102795A5F2FD}">
      <formula1>$BL$2:$BL$7</formula1>
    </dataValidation>
  </dataValidations>
  <hyperlinks>
    <hyperlink ref="S7:Y7" r:id="rId1" display="Business Activity Codes" xr:uid="{D9674845-290F-4781-A12A-F791D98375E2}"/>
    <hyperlink ref="CD48:CK48" r:id="rId2" display="Payroll Processing Fee" xr:uid="{42ADE02B-A632-4B9D-A357-57AD492F929D}"/>
    <hyperlink ref="U3" r:id="rId3" xr:uid="{79E7A2F7-6A3F-4086-8E86-D81AF42902FB}"/>
  </hyperlinks>
  <pageMargins left="0" right="0" top="0" bottom="0.25" header="0.3" footer="0.3"/>
  <pageSetup orientation="portrait" r:id="rId4"/>
  <headerFooter alignWithMargins="0"/>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CBDF-4C2B-4537-A0E3-A5A07F27B678}">
  <sheetPr codeName="Sheet5"/>
  <dimension ref="A1:CB27"/>
  <sheetViews>
    <sheetView workbookViewId="0">
      <selection activeCell="J19" sqref="J19"/>
    </sheetView>
  </sheetViews>
  <sheetFormatPr defaultRowHeight="15" x14ac:dyDescent="0.25"/>
  <cols>
    <col min="1" max="6" width="4.5703125" style="49" customWidth="1"/>
    <col min="7" max="7" width="11" style="49" customWidth="1"/>
    <col min="8" max="12" width="4.5703125" style="49" customWidth="1"/>
    <col min="13" max="15" width="1.85546875" style="49" customWidth="1"/>
    <col min="16" max="91" width="4.5703125" style="49" customWidth="1"/>
    <col min="92" max="16384" width="9.140625" style="49"/>
  </cols>
  <sheetData>
    <row r="1" spans="1:80" x14ac:dyDescent="0.25">
      <c r="A1" s="931" t="s">
        <v>176</v>
      </c>
      <c r="B1" s="931"/>
      <c r="C1" s="931"/>
      <c r="D1" s="931"/>
      <c r="E1" s="931"/>
      <c r="F1" s="931"/>
      <c r="G1" s="931"/>
      <c r="H1" s="931"/>
      <c r="I1" s="931"/>
      <c r="J1" s="931"/>
      <c r="K1" s="931"/>
      <c r="L1" s="931"/>
      <c r="M1" s="931"/>
      <c r="N1" s="604"/>
      <c r="O1" s="604"/>
      <c r="P1" s="604"/>
      <c r="Q1" s="604"/>
      <c r="R1" s="604"/>
      <c r="S1" s="604"/>
      <c r="T1" s="604"/>
      <c r="U1" s="604"/>
      <c r="V1" s="604"/>
      <c r="BL1" s="931" t="s">
        <v>44</v>
      </c>
      <c r="BM1" s="931"/>
      <c r="BN1" s="931"/>
      <c r="BO1" s="931"/>
      <c r="BP1" s="931"/>
      <c r="BQ1" s="931"/>
      <c r="BR1" s="931"/>
      <c r="BS1" s="931"/>
      <c r="BT1" s="931"/>
      <c r="BU1" s="931"/>
      <c r="BV1" s="931"/>
      <c r="BW1" s="931"/>
      <c r="BX1" s="931"/>
      <c r="BY1" s="931"/>
      <c r="BZ1" s="931"/>
      <c r="CA1" s="931"/>
      <c r="CB1" s="931"/>
    </row>
    <row r="3" spans="1:80" x14ac:dyDescent="0.25">
      <c r="A3" s="802" t="s">
        <v>175</v>
      </c>
      <c r="B3" s="803"/>
      <c r="C3" s="803"/>
      <c r="D3" s="803"/>
      <c r="E3" s="803"/>
      <c r="F3" s="803"/>
      <c r="G3" s="804"/>
      <c r="J3" s="943">
        <f>'2024 Tax Estimator'!B11</f>
        <v>0</v>
      </c>
      <c r="K3" s="944"/>
      <c r="L3" s="944"/>
      <c r="M3" s="944"/>
      <c r="N3" s="944"/>
      <c r="O3" s="945"/>
      <c r="Q3" s="941" t="e">
        <f ca="1">'2024 Tax Estimator'!F35</f>
        <v>#N/A</v>
      </c>
      <c r="R3" s="942"/>
      <c r="S3" s="932" t="s">
        <v>174</v>
      </c>
      <c r="T3" s="933"/>
      <c r="U3" s="933"/>
      <c r="V3" s="934"/>
    </row>
    <row r="5" spans="1:80" x14ac:dyDescent="0.25">
      <c r="A5" s="802" t="s">
        <v>173</v>
      </c>
      <c r="B5" s="803"/>
      <c r="C5" s="803"/>
      <c r="D5" s="803"/>
      <c r="E5" s="803"/>
      <c r="F5" s="803"/>
      <c r="G5" s="804"/>
      <c r="J5" s="938">
        <v>0</v>
      </c>
      <c r="K5" s="939"/>
      <c r="L5" s="939"/>
      <c r="M5" s="939"/>
      <c r="N5" s="939"/>
      <c r="O5" s="940"/>
      <c r="Q5" s="935" t="e">
        <f ca="1">J5*Q3</f>
        <v>#N/A</v>
      </c>
      <c r="R5" s="936"/>
      <c r="S5" s="936"/>
      <c r="T5" s="936"/>
      <c r="U5" s="936"/>
      <c r="V5" s="937"/>
    </row>
    <row r="6" spans="1:80" x14ac:dyDescent="0.25">
      <c r="A6" s="138" t="s">
        <v>172</v>
      </c>
      <c r="J6" s="946" t="s">
        <v>212</v>
      </c>
      <c r="K6" s="947"/>
      <c r="L6" s="947"/>
      <c r="M6" s="947"/>
      <c r="N6" s="947"/>
      <c r="O6" s="947"/>
      <c r="Q6" s="134"/>
      <c r="R6" s="134"/>
      <c r="S6" s="134"/>
      <c r="T6" s="134"/>
      <c r="U6" s="134"/>
      <c r="V6" s="134"/>
    </row>
    <row r="7" spans="1:80" ht="6" customHeight="1" x14ac:dyDescent="0.25">
      <c r="Q7" s="134"/>
      <c r="R7" s="134"/>
      <c r="S7" s="134"/>
      <c r="T7" s="134"/>
      <c r="U7" s="134"/>
      <c r="V7" s="134"/>
    </row>
    <row r="8" spans="1:80" x14ac:dyDescent="0.25">
      <c r="A8" s="802" t="s">
        <v>171</v>
      </c>
      <c r="B8" s="803"/>
      <c r="C8" s="803"/>
      <c r="D8" s="803"/>
      <c r="E8" s="803"/>
      <c r="F8" s="803"/>
      <c r="G8" s="804"/>
      <c r="J8" s="938">
        <v>7500</v>
      </c>
      <c r="K8" s="939"/>
      <c r="L8" s="939"/>
      <c r="M8" s="939"/>
      <c r="N8" s="939"/>
      <c r="O8" s="940"/>
      <c r="Q8" s="935" t="e">
        <f ca="1">J8*Q3</f>
        <v>#N/A</v>
      </c>
      <c r="R8" s="936"/>
      <c r="S8" s="936"/>
      <c r="T8" s="936"/>
      <c r="U8" s="936"/>
      <c r="V8" s="937"/>
    </row>
    <row r="9" spans="1:80" x14ac:dyDescent="0.25">
      <c r="A9" s="137"/>
      <c r="B9" s="137"/>
      <c r="C9" s="137"/>
      <c r="D9" s="137"/>
      <c r="E9" s="137"/>
      <c r="F9" s="137"/>
      <c r="G9" s="137"/>
      <c r="J9" s="136"/>
      <c r="K9" s="136"/>
      <c r="L9" s="136"/>
      <c r="M9" s="136"/>
      <c r="N9" s="136"/>
      <c r="O9" s="136"/>
      <c r="Q9" s="135"/>
      <c r="R9" s="135"/>
      <c r="S9" s="135"/>
      <c r="T9" s="135"/>
      <c r="U9" s="135"/>
      <c r="V9" s="135"/>
    </row>
    <row r="10" spans="1:80" x14ac:dyDescent="0.25">
      <c r="A10" s="802" t="s">
        <v>170</v>
      </c>
      <c r="B10" s="803"/>
      <c r="C10" s="803"/>
      <c r="D10" s="803"/>
      <c r="E10" s="803"/>
      <c r="F10" s="803"/>
      <c r="G10" s="804"/>
      <c r="J10" s="938">
        <v>7000</v>
      </c>
      <c r="K10" s="939"/>
      <c r="L10" s="939"/>
      <c r="M10" s="939"/>
      <c r="N10" s="939"/>
      <c r="O10" s="940"/>
      <c r="Q10" s="935" t="e">
        <f ca="1">J10*Q3</f>
        <v>#N/A</v>
      </c>
      <c r="R10" s="936"/>
      <c r="S10" s="936"/>
      <c r="T10" s="936"/>
      <c r="U10" s="936"/>
      <c r="V10" s="937"/>
    </row>
    <row r="11" spans="1:80" x14ac:dyDescent="0.25">
      <c r="A11" s="137"/>
      <c r="B11" s="137"/>
      <c r="C11" s="137"/>
      <c r="D11" s="137"/>
      <c r="E11" s="137"/>
      <c r="F11" s="137"/>
      <c r="G11" s="137"/>
      <c r="J11" s="136"/>
      <c r="K11" s="136"/>
      <c r="L11" s="136"/>
      <c r="M11" s="136"/>
      <c r="N11" s="136"/>
      <c r="O11" s="136"/>
      <c r="Q11" s="135"/>
      <c r="R11" s="135"/>
      <c r="S11" s="135"/>
      <c r="T11" s="135"/>
      <c r="U11" s="135"/>
      <c r="V11" s="135"/>
    </row>
    <row r="12" spans="1:80" x14ac:dyDescent="0.25">
      <c r="A12" s="802" t="s">
        <v>169</v>
      </c>
      <c r="B12" s="803"/>
      <c r="C12" s="803"/>
      <c r="D12" s="803"/>
      <c r="E12" s="803"/>
      <c r="F12" s="803"/>
      <c r="G12" s="804"/>
      <c r="J12" s="938">
        <v>8000</v>
      </c>
      <c r="K12" s="939"/>
      <c r="L12" s="939"/>
      <c r="M12" s="939"/>
      <c r="N12" s="939"/>
      <c r="O12" s="940"/>
      <c r="Q12" s="935" t="e">
        <f ca="1">J12*Q3</f>
        <v>#N/A</v>
      </c>
      <c r="R12" s="936"/>
      <c r="S12" s="936"/>
      <c r="T12" s="936"/>
      <c r="U12" s="936"/>
      <c r="V12" s="937"/>
    </row>
    <row r="13" spans="1:80" x14ac:dyDescent="0.25">
      <c r="Q13" s="134"/>
      <c r="R13" s="134"/>
      <c r="S13" s="134"/>
      <c r="T13" s="134"/>
      <c r="U13" s="134"/>
      <c r="V13" s="134"/>
    </row>
    <row r="14" spans="1:80" x14ac:dyDescent="0.25">
      <c r="A14" s="802" t="s">
        <v>168</v>
      </c>
      <c r="B14" s="803"/>
      <c r="C14" s="803"/>
      <c r="D14" s="803"/>
      <c r="E14" s="803"/>
      <c r="F14" s="803"/>
      <c r="G14" s="804"/>
      <c r="J14" s="938">
        <v>7300</v>
      </c>
      <c r="K14" s="939"/>
      <c r="L14" s="939"/>
      <c r="M14" s="939"/>
      <c r="N14" s="939"/>
      <c r="O14" s="940"/>
      <c r="Q14" s="935" t="e">
        <f ca="1">J14*Q3</f>
        <v>#N/A</v>
      </c>
      <c r="R14" s="936"/>
      <c r="S14" s="936"/>
      <c r="T14" s="936"/>
      <c r="U14" s="936"/>
      <c r="V14" s="937"/>
    </row>
    <row r="15" spans="1:80" x14ac:dyDescent="0.25">
      <c r="Q15" s="134"/>
      <c r="R15" s="134"/>
      <c r="S15" s="134"/>
      <c r="T15" s="134"/>
      <c r="U15" s="134"/>
      <c r="V15" s="134"/>
    </row>
    <row r="16" spans="1:80" x14ac:dyDescent="0.25">
      <c r="A16" s="802" t="s">
        <v>167</v>
      </c>
      <c r="B16" s="803"/>
      <c r="C16" s="803"/>
      <c r="D16" s="803"/>
      <c r="E16" s="803"/>
      <c r="F16" s="803"/>
      <c r="G16" s="804"/>
      <c r="J16" s="938">
        <v>7000</v>
      </c>
      <c r="K16" s="939"/>
      <c r="L16" s="939"/>
      <c r="M16" s="939"/>
      <c r="N16" s="939"/>
      <c r="O16" s="940"/>
      <c r="Q16" s="935" t="e">
        <f ca="1">J16*Q3</f>
        <v>#N/A</v>
      </c>
      <c r="R16" s="936"/>
      <c r="S16" s="936"/>
      <c r="T16" s="936"/>
      <c r="U16" s="936"/>
      <c r="V16" s="937"/>
    </row>
    <row r="17" spans="1:22" x14ac:dyDescent="0.25">
      <c r="J17" s="49" t="s">
        <v>166</v>
      </c>
      <c r="Q17" s="134"/>
      <c r="R17" s="134"/>
      <c r="S17" s="134"/>
      <c r="T17" s="134"/>
      <c r="U17" s="134"/>
      <c r="V17" s="134"/>
    </row>
    <row r="18" spans="1:22" x14ac:dyDescent="0.25">
      <c r="A18" s="802" t="s">
        <v>165</v>
      </c>
      <c r="B18" s="803"/>
      <c r="C18" s="803"/>
      <c r="D18" s="803"/>
      <c r="E18" s="803"/>
      <c r="F18" s="803"/>
      <c r="G18" s="804"/>
      <c r="J18" s="938">
        <v>3050</v>
      </c>
      <c r="K18" s="939"/>
      <c r="L18" s="939"/>
      <c r="M18" s="939"/>
      <c r="N18" s="939"/>
      <c r="O18" s="940"/>
      <c r="Q18" s="935" t="e">
        <f ca="1">J18*Q3</f>
        <v>#N/A</v>
      </c>
      <c r="R18" s="936"/>
      <c r="S18" s="936"/>
      <c r="T18" s="936"/>
      <c r="U18" s="936"/>
      <c r="V18" s="937"/>
    </row>
    <row r="19" spans="1:22" x14ac:dyDescent="0.25">
      <c r="Q19" s="134"/>
      <c r="R19" s="134"/>
      <c r="S19" s="134"/>
      <c r="T19" s="134"/>
      <c r="U19" s="134"/>
      <c r="V19" s="134"/>
    </row>
    <row r="20" spans="1:22" x14ac:dyDescent="0.25">
      <c r="A20" s="802" t="s">
        <v>164</v>
      </c>
      <c r="B20" s="803"/>
      <c r="C20" s="803"/>
      <c r="D20" s="803"/>
      <c r="E20" s="803"/>
      <c r="F20" s="803"/>
      <c r="G20" s="804"/>
      <c r="J20" s="938">
        <v>0</v>
      </c>
      <c r="K20" s="939"/>
      <c r="L20" s="939"/>
      <c r="M20" s="939"/>
      <c r="N20" s="939"/>
      <c r="O20" s="940"/>
      <c r="Q20" s="935" t="e">
        <f ca="1">J20*Q3</f>
        <v>#N/A</v>
      </c>
      <c r="R20" s="936"/>
      <c r="S20" s="936"/>
      <c r="T20" s="936"/>
      <c r="U20" s="936"/>
      <c r="V20" s="937"/>
    </row>
    <row r="21" spans="1:22" ht="15" customHeight="1" x14ac:dyDescent="0.25">
      <c r="J21" s="49" t="s">
        <v>163</v>
      </c>
      <c r="Q21" s="134"/>
      <c r="R21" s="134"/>
      <c r="S21" s="134"/>
      <c r="T21" s="134"/>
      <c r="U21" s="134"/>
      <c r="V21" s="134"/>
    </row>
    <row r="22" spans="1:22" x14ac:dyDescent="0.25">
      <c r="A22" s="802" t="s">
        <v>162</v>
      </c>
      <c r="B22" s="803"/>
      <c r="C22" s="803"/>
      <c r="D22" s="803"/>
      <c r="E22" s="803"/>
      <c r="F22" s="803"/>
      <c r="G22" s="804"/>
      <c r="J22" s="938">
        <f>315*12</f>
        <v>3780</v>
      </c>
      <c r="K22" s="939"/>
      <c r="L22" s="939"/>
      <c r="M22" s="939"/>
      <c r="N22" s="939"/>
      <c r="O22" s="940"/>
      <c r="Q22" s="935" t="e">
        <f ca="1">J22*Q3</f>
        <v>#N/A</v>
      </c>
      <c r="R22" s="936"/>
      <c r="S22" s="936"/>
      <c r="T22" s="936"/>
      <c r="U22" s="936"/>
      <c r="V22" s="937"/>
    </row>
    <row r="23" spans="1:22" x14ac:dyDescent="0.25">
      <c r="J23" s="49" t="s">
        <v>161</v>
      </c>
      <c r="Q23" s="134"/>
      <c r="R23" s="134"/>
      <c r="S23" s="134"/>
      <c r="T23" s="134"/>
      <c r="U23" s="134"/>
      <c r="V23" s="134"/>
    </row>
    <row r="24" spans="1:22" x14ac:dyDescent="0.25">
      <c r="A24" s="802" t="s">
        <v>160</v>
      </c>
      <c r="B24" s="803"/>
      <c r="C24" s="803"/>
      <c r="D24" s="803"/>
      <c r="E24" s="803"/>
      <c r="F24" s="803"/>
      <c r="G24" s="804"/>
      <c r="J24" s="938">
        <v>0</v>
      </c>
      <c r="K24" s="939"/>
      <c r="L24" s="939"/>
      <c r="M24" s="939"/>
      <c r="N24" s="939"/>
      <c r="O24" s="940"/>
      <c r="Q24" s="935" t="e">
        <f ca="1">J24*Q3</f>
        <v>#N/A</v>
      </c>
      <c r="R24" s="936"/>
      <c r="S24" s="936"/>
      <c r="T24" s="936"/>
      <c r="U24" s="936"/>
      <c r="V24" s="937"/>
    </row>
    <row r="25" spans="1:22" x14ac:dyDescent="0.25">
      <c r="Q25" s="134"/>
      <c r="R25" s="134"/>
      <c r="S25" s="134"/>
      <c r="T25" s="134"/>
      <c r="U25" s="134"/>
      <c r="V25" s="134"/>
    </row>
    <row r="26" spans="1:22" x14ac:dyDescent="0.25">
      <c r="Q26" s="134"/>
      <c r="R26" s="134"/>
      <c r="S26" s="134"/>
      <c r="T26" s="134"/>
      <c r="U26" s="134"/>
      <c r="V26" s="134"/>
    </row>
    <row r="27" spans="1:22" x14ac:dyDescent="0.25">
      <c r="A27" s="948" t="s">
        <v>159</v>
      </c>
      <c r="B27" s="933"/>
      <c r="C27" s="933"/>
      <c r="D27" s="933"/>
      <c r="E27" s="933"/>
      <c r="F27" s="933"/>
      <c r="G27" s="933"/>
      <c r="H27" s="933"/>
      <c r="I27" s="933"/>
      <c r="J27" s="933"/>
      <c r="K27" s="933"/>
      <c r="L27" s="933"/>
      <c r="M27" s="933"/>
      <c r="N27" s="933"/>
      <c r="O27" s="933"/>
      <c r="P27" s="934"/>
      <c r="Q27" s="949" t="e">
        <f ca="1">SUM(Q5:V26)</f>
        <v>#N/A</v>
      </c>
      <c r="R27" s="950"/>
      <c r="S27" s="950"/>
      <c r="T27" s="950"/>
      <c r="U27" s="950"/>
      <c r="V27" s="951"/>
    </row>
  </sheetData>
  <sheetProtection sheet="1" objects="1" scenarios="1"/>
  <mergeCells count="39">
    <mergeCell ref="J14:O14"/>
    <mergeCell ref="A27:P27"/>
    <mergeCell ref="Q27:V27"/>
    <mergeCell ref="Q14:V14"/>
    <mergeCell ref="Q16:V16"/>
    <mergeCell ref="Q18:V18"/>
    <mergeCell ref="Q20:V20"/>
    <mergeCell ref="Q22:V22"/>
    <mergeCell ref="Q24:V24"/>
    <mergeCell ref="J18:O18"/>
    <mergeCell ref="J20:O20"/>
    <mergeCell ref="J16:O16"/>
    <mergeCell ref="J22:O22"/>
    <mergeCell ref="J24:O24"/>
    <mergeCell ref="A16:G16"/>
    <mergeCell ref="A18:G18"/>
    <mergeCell ref="A20:G20"/>
    <mergeCell ref="A22:G22"/>
    <mergeCell ref="A24:G24"/>
    <mergeCell ref="A10:G10"/>
    <mergeCell ref="A14:G14"/>
    <mergeCell ref="J10:O10"/>
    <mergeCell ref="A12:G12"/>
    <mergeCell ref="A1:V1"/>
    <mergeCell ref="Q3:R3"/>
    <mergeCell ref="J3:O3"/>
    <mergeCell ref="J5:O5"/>
    <mergeCell ref="J8:O8"/>
    <mergeCell ref="J6:O6"/>
    <mergeCell ref="Q10:V10"/>
    <mergeCell ref="Q12:V12"/>
    <mergeCell ref="J12:O12"/>
    <mergeCell ref="BL1:CB1"/>
    <mergeCell ref="A3:G3"/>
    <mergeCell ref="A5:G5"/>
    <mergeCell ref="A8:G8"/>
    <mergeCell ref="S3:V3"/>
    <mergeCell ref="Q5:V5"/>
    <mergeCell ref="Q8:V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EE67-0337-4EF0-A831-CCDCACF6EDA2}">
  <sheetPr codeName="Sheet6"/>
  <dimension ref="A1:CB35"/>
  <sheetViews>
    <sheetView zoomScale="124" zoomScaleNormal="124" workbookViewId="0">
      <selection activeCell="AA24" sqref="AA24"/>
    </sheetView>
  </sheetViews>
  <sheetFormatPr defaultRowHeight="15" x14ac:dyDescent="0.25"/>
  <cols>
    <col min="1" max="6" width="4.5703125" style="49" customWidth="1"/>
    <col min="7" max="7" width="11" style="49" customWidth="1"/>
    <col min="8" max="12" width="4.5703125" style="49" customWidth="1"/>
    <col min="13" max="15" width="1.85546875" style="49" customWidth="1"/>
    <col min="16" max="23" width="4.5703125" style="49" customWidth="1"/>
    <col min="24" max="24" width="8.5703125" style="49" customWidth="1"/>
    <col min="25" max="91" width="4.5703125" style="49" customWidth="1"/>
    <col min="92" max="16384" width="9.140625" style="49"/>
  </cols>
  <sheetData>
    <row r="1" spans="1:80" x14ac:dyDescent="0.25">
      <c r="A1" s="931" t="s">
        <v>189</v>
      </c>
      <c r="B1" s="931"/>
      <c r="C1" s="931"/>
      <c r="D1" s="931"/>
      <c r="E1" s="931"/>
      <c r="F1" s="931"/>
      <c r="G1" s="931"/>
      <c r="H1" s="931"/>
      <c r="I1" s="931"/>
      <c r="J1" s="931"/>
      <c r="K1" s="931"/>
      <c r="L1" s="931"/>
      <c r="M1" s="931"/>
      <c r="N1" s="604"/>
      <c r="O1" s="604"/>
      <c r="P1" s="604"/>
      <c r="Q1" s="604"/>
      <c r="R1" s="604"/>
      <c r="S1" s="604"/>
      <c r="T1" s="604"/>
      <c r="U1" s="604"/>
      <c r="V1" s="604"/>
      <c r="BL1" s="931" t="s">
        <v>44</v>
      </c>
      <c r="BM1" s="931"/>
      <c r="BN1" s="931"/>
      <c r="BO1" s="931"/>
      <c r="BP1" s="931"/>
      <c r="BQ1" s="931"/>
      <c r="BR1" s="931"/>
      <c r="BS1" s="931"/>
      <c r="BT1" s="931"/>
      <c r="BU1" s="931"/>
      <c r="BV1" s="931"/>
      <c r="BW1" s="931"/>
      <c r="BX1" s="931"/>
      <c r="BY1" s="931"/>
      <c r="BZ1" s="931"/>
      <c r="CA1" s="931"/>
      <c r="CB1" s="931"/>
    </row>
    <row r="3" spans="1:80" x14ac:dyDescent="0.25">
      <c r="A3" s="802" t="s">
        <v>188</v>
      </c>
      <c r="B3" s="803"/>
      <c r="C3" s="803"/>
      <c r="D3" s="803"/>
      <c r="E3" s="803"/>
      <c r="F3" s="803"/>
      <c r="G3" s="804"/>
      <c r="J3" s="943">
        <f>'Income &amp; Exp Worksheet '!AC53+'Income &amp; Exp Worksheet '!AC39</f>
        <v>0</v>
      </c>
      <c r="K3" s="944"/>
      <c r="L3" s="944"/>
      <c r="M3" s="944"/>
      <c r="N3" s="944"/>
      <c r="O3" s="945"/>
      <c r="Q3" s="941" t="e">
        <f ca="1">'2024 Tax Estimator'!F35</f>
        <v>#N/A</v>
      </c>
      <c r="R3" s="942"/>
      <c r="S3" s="932" t="s">
        <v>174</v>
      </c>
      <c r="T3" s="933"/>
      <c r="U3" s="933"/>
      <c r="V3" s="934"/>
    </row>
    <row r="5" spans="1:80" x14ac:dyDescent="0.25">
      <c r="A5" s="802" t="s">
        <v>187</v>
      </c>
      <c r="B5" s="803"/>
      <c r="C5" s="803"/>
      <c r="D5" s="803"/>
      <c r="E5" s="803"/>
      <c r="F5" s="803"/>
      <c r="G5" s="804"/>
      <c r="J5" s="938">
        <f>'Income &amp; Exp Worksheet '!AC39</f>
        <v>0</v>
      </c>
      <c r="K5" s="939"/>
      <c r="L5" s="939"/>
      <c r="M5" s="939"/>
      <c r="N5" s="939"/>
      <c r="O5" s="940"/>
      <c r="Q5" s="935">
        <v>0</v>
      </c>
      <c r="R5" s="936"/>
      <c r="S5" s="936"/>
      <c r="T5" s="936"/>
      <c r="U5" s="936"/>
      <c r="V5" s="937"/>
    </row>
    <row r="6" spans="1:80" x14ac:dyDescent="0.25">
      <c r="A6" s="138" t="s">
        <v>44</v>
      </c>
      <c r="Q6" s="134"/>
      <c r="R6" s="134"/>
      <c r="S6" s="134"/>
      <c r="T6" s="134"/>
      <c r="U6" s="134"/>
      <c r="V6" s="134"/>
    </row>
    <row r="7" spans="1:80" ht="6" customHeight="1" x14ac:dyDescent="0.25">
      <c r="Q7" s="134"/>
      <c r="R7" s="134"/>
      <c r="S7" s="134"/>
      <c r="T7" s="134"/>
      <c r="U7" s="134"/>
      <c r="V7" s="134"/>
    </row>
    <row r="8" spans="1:80" x14ac:dyDescent="0.25">
      <c r="A8" s="802" t="s">
        <v>186</v>
      </c>
      <c r="B8" s="803"/>
      <c r="C8" s="803"/>
      <c r="D8" s="803"/>
      <c r="E8" s="803"/>
      <c r="F8" s="803"/>
      <c r="G8" s="804"/>
      <c r="J8" s="938">
        <f>'Income &amp; Exp Worksheet '!AC43</f>
        <v>0</v>
      </c>
      <c r="K8" s="939"/>
      <c r="L8" s="939"/>
      <c r="M8" s="939"/>
      <c r="N8" s="939"/>
      <c r="O8" s="940"/>
      <c r="Q8" s="935" t="e">
        <f ca="1">J8*Q3</f>
        <v>#N/A</v>
      </c>
      <c r="R8" s="936"/>
      <c r="S8" s="936"/>
      <c r="T8" s="936"/>
      <c r="U8" s="936"/>
      <c r="V8" s="937"/>
    </row>
    <row r="9" spans="1:80" x14ac:dyDescent="0.25">
      <c r="A9" s="137"/>
      <c r="B9" s="137"/>
      <c r="C9" s="137"/>
      <c r="D9" s="137"/>
      <c r="E9" s="137"/>
      <c r="F9" s="137"/>
      <c r="G9" s="137"/>
      <c r="J9" s="136"/>
      <c r="K9" s="136"/>
      <c r="L9" s="136"/>
      <c r="M9" s="136"/>
      <c r="N9" s="136"/>
      <c r="O9" s="136"/>
      <c r="Q9" s="135"/>
      <c r="R9" s="135"/>
      <c r="S9" s="135"/>
      <c r="T9" s="135"/>
      <c r="U9" s="135"/>
      <c r="V9" s="135"/>
    </row>
    <row r="10" spans="1:80" ht="15" customHeight="1" x14ac:dyDescent="0.25">
      <c r="A10" s="802" t="s">
        <v>185</v>
      </c>
      <c r="B10" s="803"/>
      <c r="C10" s="803"/>
      <c r="D10" s="803"/>
      <c r="E10" s="803"/>
      <c r="F10" s="803"/>
      <c r="G10" s="804"/>
      <c r="J10" s="938">
        <f>J5*0.25</f>
        <v>0</v>
      </c>
      <c r="K10" s="939"/>
      <c r="L10" s="939"/>
      <c r="M10" s="939"/>
      <c r="N10" s="939"/>
      <c r="O10" s="940"/>
      <c r="Q10" s="935" t="e">
        <f ca="1">J10*Q3</f>
        <v>#N/A</v>
      </c>
      <c r="R10" s="936"/>
      <c r="S10" s="936"/>
      <c r="T10" s="936"/>
      <c r="U10" s="936"/>
      <c r="V10" s="937"/>
    </row>
    <row r="11" spans="1:80" x14ac:dyDescent="0.25">
      <c r="A11" s="137"/>
      <c r="B11" s="137"/>
      <c r="C11" s="137"/>
      <c r="D11" s="137"/>
      <c r="E11" s="137"/>
      <c r="F11" s="137"/>
      <c r="G11" s="137"/>
      <c r="J11" s="136"/>
      <c r="K11" s="136"/>
      <c r="L11" s="136"/>
      <c r="M11" s="136"/>
      <c r="N11" s="136"/>
      <c r="O11" s="136"/>
      <c r="Q11" s="135"/>
      <c r="R11" s="135"/>
      <c r="S11" s="135"/>
      <c r="T11" s="135"/>
      <c r="U11" s="135"/>
      <c r="V11" s="135"/>
    </row>
    <row r="12" spans="1:80" x14ac:dyDescent="0.25">
      <c r="A12" s="802" t="s">
        <v>184</v>
      </c>
      <c r="B12" s="803"/>
      <c r="C12" s="803"/>
      <c r="D12" s="803"/>
      <c r="E12" s="803"/>
      <c r="F12" s="803"/>
      <c r="G12" s="804"/>
      <c r="J12" s="938">
        <v>8000</v>
      </c>
      <c r="K12" s="939"/>
      <c r="L12" s="939"/>
      <c r="M12" s="939"/>
      <c r="N12" s="939"/>
      <c r="O12" s="940"/>
      <c r="Q12" s="935" t="e">
        <f ca="1">J12*Q3</f>
        <v>#N/A</v>
      </c>
      <c r="R12" s="936"/>
      <c r="S12" s="936"/>
      <c r="T12" s="936"/>
      <c r="U12" s="936"/>
      <c r="V12" s="937"/>
    </row>
    <row r="13" spans="1:80" x14ac:dyDescent="0.25">
      <c r="Q13" s="134"/>
      <c r="R13" s="134"/>
      <c r="S13" s="134"/>
      <c r="T13" s="134"/>
      <c r="U13" s="134"/>
      <c r="V13" s="134"/>
    </row>
    <row r="14" spans="1:80" x14ac:dyDescent="0.25">
      <c r="A14" s="802" t="s">
        <v>168</v>
      </c>
      <c r="B14" s="803"/>
      <c r="C14" s="803"/>
      <c r="D14" s="803"/>
      <c r="E14" s="803"/>
      <c r="F14" s="803"/>
      <c r="G14" s="804"/>
      <c r="J14" s="938">
        <v>7300</v>
      </c>
      <c r="K14" s="939"/>
      <c r="L14" s="939"/>
      <c r="M14" s="939"/>
      <c r="N14" s="939"/>
      <c r="O14" s="940"/>
      <c r="Q14" s="935" t="e">
        <f ca="1">J14*Q3</f>
        <v>#N/A</v>
      </c>
      <c r="R14" s="936"/>
      <c r="S14" s="936"/>
      <c r="T14" s="936"/>
      <c r="U14" s="936"/>
      <c r="V14" s="937"/>
    </row>
    <row r="15" spans="1:80" x14ac:dyDescent="0.25">
      <c r="Q15" s="134"/>
      <c r="R15" s="134"/>
      <c r="S15" s="134"/>
      <c r="T15" s="134"/>
      <c r="U15" s="134"/>
      <c r="V15" s="134"/>
    </row>
    <row r="16" spans="1:80" x14ac:dyDescent="0.25">
      <c r="A16" s="802" t="s">
        <v>183</v>
      </c>
      <c r="B16" s="803"/>
      <c r="C16" s="803"/>
      <c r="D16" s="803"/>
      <c r="E16" s="803"/>
      <c r="F16" s="803"/>
      <c r="G16" s="804"/>
      <c r="J16" s="938">
        <f>300*5</f>
        <v>1500</v>
      </c>
      <c r="K16" s="939"/>
      <c r="L16" s="939"/>
      <c r="M16" s="939"/>
      <c r="N16" s="939"/>
      <c r="O16" s="940"/>
      <c r="Q16" s="935" t="e">
        <f ca="1">J16*Q3</f>
        <v>#N/A</v>
      </c>
      <c r="R16" s="936"/>
      <c r="S16" s="936"/>
      <c r="T16" s="936"/>
      <c r="U16" s="936"/>
      <c r="V16" s="937"/>
    </row>
    <row r="17" spans="1:24" x14ac:dyDescent="0.25">
      <c r="J17" s="49" t="s">
        <v>44</v>
      </c>
      <c r="Q17" s="134"/>
      <c r="R17" s="134"/>
      <c r="S17" s="134"/>
      <c r="T17" s="134"/>
      <c r="U17" s="134"/>
      <c r="V17" s="134"/>
    </row>
    <row r="18" spans="1:24" x14ac:dyDescent="0.25">
      <c r="A18" s="802" t="s">
        <v>182</v>
      </c>
      <c r="B18" s="803"/>
      <c r="C18" s="803"/>
      <c r="D18" s="803"/>
      <c r="E18" s="803"/>
      <c r="F18" s="803"/>
      <c r="G18" s="804"/>
      <c r="J18" s="938">
        <v>24000</v>
      </c>
      <c r="K18" s="939"/>
      <c r="L18" s="939"/>
      <c r="M18" s="939"/>
      <c r="N18" s="939"/>
      <c r="O18" s="940"/>
      <c r="Q18" s="935" t="e">
        <f ca="1">J18*Q3</f>
        <v>#N/A</v>
      </c>
      <c r="R18" s="936"/>
      <c r="S18" s="936"/>
      <c r="T18" s="936"/>
      <c r="U18" s="936"/>
      <c r="V18" s="937"/>
    </row>
    <row r="19" spans="1:24" x14ac:dyDescent="0.25">
      <c r="Q19" s="134"/>
      <c r="R19" s="134"/>
      <c r="S19" s="134"/>
      <c r="T19" s="134"/>
      <c r="U19" s="134"/>
      <c r="V19" s="134"/>
    </row>
    <row r="20" spans="1:24" x14ac:dyDescent="0.25">
      <c r="A20" s="802" t="s">
        <v>181</v>
      </c>
      <c r="B20" s="803"/>
      <c r="C20" s="803"/>
      <c r="D20" s="803"/>
      <c r="E20" s="803"/>
      <c r="F20" s="803"/>
      <c r="G20" s="804"/>
      <c r="J20" s="938">
        <v>10500</v>
      </c>
      <c r="K20" s="939"/>
      <c r="L20" s="939"/>
      <c r="M20" s="939"/>
      <c r="N20" s="939"/>
      <c r="O20" s="940"/>
      <c r="Q20" s="935" t="e">
        <f ca="1">J20*Q3</f>
        <v>#N/A</v>
      </c>
      <c r="R20" s="936"/>
      <c r="S20" s="936"/>
      <c r="T20" s="936"/>
      <c r="U20" s="936"/>
      <c r="V20" s="937"/>
    </row>
    <row r="21" spans="1:24" ht="15" customHeight="1" x14ac:dyDescent="0.25">
      <c r="Q21" s="134"/>
      <c r="R21" s="134"/>
      <c r="S21" s="134"/>
      <c r="T21" s="134"/>
      <c r="U21" s="134"/>
      <c r="V21" s="134"/>
    </row>
    <row r="22" spans="1:24" x14ac:dyDescent="0.25">
      <c r="A22" s="802" t="s">
        <v>162</v>
      </c>
      <c r="B22" s="803"/>
      <c r="C22" s="803"/>
      <c r="D22" s="803"/>
      <c r="E22" s="803"/>
      <c r="F22" s="803"/>
      <c r="G22" s="804"/>
      <c r="J22" s="938">
        <v>0</v>
      </c>
      <c r="K22" s="939"/>
      <c r="L22" s="939"/>
      <c r="M22" s="939"/>
      <c r="N22" s="939"/>
      <c r="O22" s="940"/>
      <c r="Q22" s="935" t="e">
        <f ca="1">J22*Q3</f>
        <v>#N/A</v>
      </c>
      <c r="R22" s="936"/>
      <c r="S22" s="936"/>
      <c r="T22" s="936"/>
      <c r="U22" s="936"/>
      <c r="V22" s="937"/>
    </row>
    <row r="23" spans="1:24" x14ac:dyDescent="0.25">
      <c r="Q23" s="134"/>
      <c r="R23" s="134"/>
      <c r="S23" s="134"/>
      <c r="T23" s="134"/>
      <c r="U23" s="134"/>
      <c r="V23" s="134"/>
    </row>
    <row r="24" spans="1:24" x14ac:dyDescent="0.25">
      <c r="A24" s="802" t="s">
        <v>160</v>
      </c>
      <c r="B24" s="803"/>
      <c r="C24" s="803"/>
      <c r="D24" s="803"/>
      <c r="E24" s="803"/>
      <c r="F24" s="803"/>
      <c r="G24" s="804"/>
      <c r="J24" s="938">
        <v>0</v>
      </c>
      <c r="K24" s="939"/>
      <c r="L24" s="939"/>
      <c r="M24" s="939"/>
      <c r="N24" s="939"/>
      <c r="O24" s="940"/>
      <c r="Q24" s="935" t="e">
        <f ca="1">J24*Q3</f>
        <v>#N/A</v>
      </c>
      <c r="R24" s="936"/>
      <c r="S24" s="936"/>
      <c r="T24" s="936"/>
      <c r="U24" s="936"/>
      <c r="V24" s="937"/>
    </row>
    <row r="25" spans="1:24" x14ac:dyDescent="0.25">
      <c r="Q25" s="134"/>
      <c r="R25" s="134"/>
      <c r="S25" s="134"/>
      <c r="T25" s="134"/>
      <c r="U25" s="134"/>
      <c r="V25" s="134"/>
    </row>
    <row r="26" spans="1:24" ht="15" customHeight="1" x14ac:dyDescent="0.25">
      <c r="A26" s="802" t="s">
        <v>180</v>
      </c>
      <c r="B26" s="803"/>
      <c r="C26" s="803"/>
      <c r="D26" s="803"/>
      <c r="E26" s="803"/>
      <c r="F26" s="803"/>
      <c r="G26" s="804"/>
      <c r="J26" s="938">
        <f>(J3-J5-J10-J14-J16-J18-J22-J24)*0.2</f>
        <v>-6560</v>
      </c>
      <c r="K26" s="939"/>
      <c r="L26" s="939"/>
      <c r="M26" s="939"/>
      <c r="N26" s="939"/>
      <c r="O26" s="940"/>
      <c r="Q26" s="935" t="e">
        <f ca="1">(J26*0.2)*Q3</f>
        <v>#N/A</v>
      </c>
      <c r="R26" s="936"/>
      <c r="S26" s="936"/>
      <c r="T26" s="936"/>
      <c r="U26" s="936"/>
      <c r="V26" s="937"/>
      <c r="X26" s="150"/>
    </row>
    <row r="27" spans="1:24" x14ac:dyDescent="0.25">
      <c r="Q27" s="134"/>
      <c r="R27" s="134"/>
      <c r="S27" s="134"/>
      <c r="T27" s="134"/>
      <c r="U27" s="134"/>
      <c r="V27" s="134"/>
    </row>
    <row r="28" spans="1:24" x14ac:dyDescent="0.25">
      <c r="Q28" s="134"/>
      <c r="R28" s="134"/>
      <c r="S28" s="134"/>
      <c r="T28" s="134"/>
      <c r="U28" s="134"/>
      <c r="V28" s="134"/>
    </row>
    <row r="29" spans="1:24" x14ac:dyDescent="0.25">
      <c r="A29" s="948" t="s">
        <v>159</v>
      </c>
      <c r="B29" s="933"/>
      <c r="C29" s="933"/>
      <c r="D29" s="933"/>
      <c r="E29" s="933"/>
      <c r="F29" s="933"/>
      <c r="G29" s="933"/>
      <c r="H29" s="933"/>
      <c r="I29" s="933"/>
      <c r="J29" s="933"/>
      <c r="K29" s="933"/>
      <c r="L29" s="933"/>
      <c r="M29" s="933"/>
      <c r="N29" s="933"/>
      <c r="O29" s="933"/>
      <c r="P29" s="934"/>
      <c r="Q29" s="949" t="e">
        <f ca="1">SUM(Q5:V28)</f>
        <v>#N/A</v>
      </c>
      <c r="R29" s="950"/>
      <c r="S29" s="950"/>
      <c r="T29" s="950"/>
      <c r="U29" s="950"/>
      <c r="V29" s="951"/>
    </row>
    <row r="31" spans="1:24" x14ac:dyDescent="0.25">
      <c r="A31" s="948" t="s">
        <v>179</v>
      </c>
      <c r="B31" s="933"/>
      <c r="C31" s="933"/>
      <c r="D31" s="933"/>
      <c r="E31" s="933"/>
      <c r="F31" s="933"/>
      <c r="G31" s="933"/>
      <c r="H31" s="933"/>
      <c r="I31" s="933"/>
      <c r="J31" s="933"/>
      <c r="K31" s="933"/>
      <c r="L31" s="933"/>
      <c r="M31" s="933"/>
      <c r="N31" s="933"/>
      <c r="O31" s="933"/>
      <c r="P31" s="934"/>
      <c r="Q31" s="949">
        <f>J3*M33</f>
        <v>0</v>
      </c>
      <c r="R31" s="950"/>
      <c r="S31" s="950"/>
      <c r="T31" s="950"/>
      <c r="U31" s="950"/>
      <c r="V31" s="951"/>
    </row>
    <row r="33" spans="1:22" x14ac:dyDescent="0.25">
      <c r="A33" s="948" t="s">
        <v>178</v>
      </c>
      <c r="B33" s="599"/>
      <c r="C33" s="599"/>
      <c r="D33" s="599"/>
      <c r="E33" s="599"/>
      <c r="F33" s="599"/>
      <c r="G33" s="599"/>
      <c r="H33" s="599"/>
      <c r="I33" s="599"/>
      <c r="J33" s="599"/>
      <c r="K33" s="599"/>
      <c r="L33" s="599"/>
      <c r="M33" s="932">
        <f>0.0765+0.006+0.003</f>
        <v>8.5500000000000007E-2</v>
      </c>
      <c r="N33" s="952"/>
      <c r="O33" s="952"/>
      <c r="P33" s="953"/>
      <c r="Q33" s="949">
        <f>J5*0.08</f>
        <v>0</v>
      </c>
      <c r="R33" s="950"/>
      <c r="S33" s="950"/>
      <c r="T33" s="950"/>
      <c r="U33" s="950"/>
      <c r="V33" s="951"/>
    </row>
    <row r="35" spans="1:22" x14ac:dyDescent="0.25">
      <c r="A35" s="948" t="s">
        <v>177</v>
      </c>
      <c r="B35" s="933"/>
      <c r="C35" s="933"/>
      <c r="D35" s="933"/>
      <c r="E35" s="933"/>
      <c r="F35" s="933"/>
      <c r="G35" s="933"/>
      <c r="H35" s="933"/>
      <c r="I35" s="933"/>
      <c r="J35" s="933"/>
      <c r="K35" s="933"/>
      <c r="L35" s="933"/>
      <c r="M35" s="933"/>
      <c r="N35" s="933"/>
      <c r="O35" s="933"/>
      <c r="P35" s="934"/>
      <c r="Q35" s="949" t="e">
        <f ca="1">Q29+Q31-Q33</f>
        <v>#N/A</v>
      </c>
      <c r="R35" s="950"/>
      <c r="S35" s="950"/>
      <c r="T35" s="950"/>
      <c r="U35" s="950"/>
      <c r="V35" s="951"/>
    </row>
  </sheetData>
  <mergeCells count="48">
    <mergeCell ref="A35:P35"/>
    <mergeCell ref="Q35:V35"/>
    <mergeCell ref="A31:P31"/>
    <mergeCell ref="Q31:V31"/>
    <mergeCell ref="Q33:V33"/>
    <mergeCell ref="A33:L33"/>
    <mergeCell ref="M33:P33"/>
    <mergeCell ref="A29:P29"/>
    <mergeCell ref="Q29:V29"/>
    <mergeCell ref="A26:G26"/>
    <mergeCell ref="J26:O26"/>
    <mergeCell ref="Q26:V26"/>
    <mergeCell ref="Q24:V24"/>
    <mergeCell ref="A18:G18"/>
    <mergeCell ref="J18:O18"/>
    <mergeCell ref="Q18:V18"/>
    <mergeCell ref="A20:G20"/>
    <mergeCell ref="J20:O20"/>
    <mergeCell ref="Q20:V20"/>
    <mergeCell ref="A22:G22"/>
    <mergeCell ref="J22:O22"/>
    <mergeCell ref="Q22:V22"/>
    <mergeCell ref="A24:G24"/>
    <mergeCell ref="J24:O24"/>
    <mergeCell ref="A14:G14"/>
    <mergeCell ref="J14:O14"/>
    <mergeCell ref="Q14:V14"/>
    <mergeCell ref="A16:G16"/>
    <mergeCell ref="J16:O16"/>
    <mergeCell ref="Q16:V16"/>
    <mergeCell ref="A10:G10"/>
    <mergeCell ref="J10:O10"/>
    <mergeCell ref="Q10:V10"/>
    <mergeCell ref="A12:G12"/>
    <mergeCell ref="J12:O12"/>
    <mergeCell ref="Q12:V12"/>
    <mergeCell ref="A5:G5"/>
    <mergeCell ref="J5:O5"/>
    <mergeCell ref="Q5:V5"/>
    <mergeCell ref="A8:G8"/>
    <mergeCell ref="J8:O8"/>
    <mergeCell ref="Q8:V8"/>
    <mergeCell ref="A1:V1"/>
    <mergeCell ref="BL1:CB1"/>
    <mergeCell ref="A3:G3"/>
    <mergeCell ref="J3:O3"/>
    <mergeCell ref="Q3:R3"/>
    <mergeCell ref="S3:V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B8C7-E024-4C02-993D-B21DDA7475FB}">
  <sheetPr codeName="Sheet7"/>
  <dimension ref="A2:G40"/>
  <sheetViews>
    <sheetView workbookViewId="0">
      <selection activeCell="K7" sqref="K7"/>
    </sheetView>
  </sheetViews>
  <sheetFormatPr defaultRowHeight="15" x14ac:dyDescent="0.25"/>
  <cols>
    <col min="1" max="6" width="9.140625" style="139"/>
    <col min="7" max="7" width="27" style="139" customWidth="1"/>
    <col min="8" max="16384" width="9.140625" style="139"/>
  </cols>
  <sheetData>
    <row r="2" spans="1:7" x14ac:dyDescent="0.25">
      <c r="A2" s="960" t="s">
        <v>211</v>
      </c>
      <c r="B2" s="961"/>
      <c r="C2" s="961"/>
      <c r="D2" s="961"/>
      <c r="E2" s="961"/>
      <c r="F2" s="961"/>
      <c r="G2" s="961"/>
    </row>
    <row r="3" spans="1:7" x14ac:dyDescent="0.25">
      <c r="A3" s="961"/>
      <c r="B3" s="961"/>
      <c r="C3" s="961"/>
      <c r="D3" s="961"/>
      <c r="E3" s="961"/>
      <c r="F3" s="961"/>
      <c r="G3" s="961"/>
    </row>
    <row r="4" spans="1:7" x14ac:dyDescent="0.25">
      <c r="A4" s="961"/>
      <c r="B4" s="961"/>
      <c r="C4" s="961"/>
      <c r="D4" s="961"/>
      <c r="E4" s="961"/>
      <c r="F4" s="961"/>
      <c r="G4" s="961"/>
    </row>
    <row r="5" spans="1:7" x14ac:dyDescent="0.25">
      <c r="A5" s="962" t="s">
        <v>210</v>
      </c>
      <c r="B5" s="963"/>
      <c r="C5" s="963"/>
      <c r="D5" s="963"/>
      <c r="E5" s="963"/>
      <c r="F5" s="963"/>
      <c r="G5" s="964"/>
    </row>
    <row r="6" spans="1:7" x14ac:dyDescent="0.25">
      <c r="A6" s="965"/>
      <c r="B6" s="965"/>
      <c r="C6" s="965"/>
      <c r="D6" s="965"/>
      <c r="E6" s="965"/>
      <c r="F6" s="965"/>
      <c r="G6" s="966"/>
    </row>
    <row r="7" spans="1:7" x14ac:dyDescent="0.25">
      <c r="A7" s="965"/>
      <c r="B7" s="965"/>
      <c r="C7" s="965"/>
      <c r="D7" s="965"/>
      <c r="E7" s="965"/>
      <c r="F7" s="965"/>
      <c r="G7" s="966"/>
    </row>
    <row r="8" spans="1:7" x14ac:dyDescent="0.25">
      <c r="A8" s="965"/>
      <c r="B8" s="965"/>
      <c r="C8" s="965"/>
      <c r="D8" s="965"/>
      <c r="E8" s="965"/>
      <c r="F8" s="965"/>
      <c r="G8" s="966"/>
    </row>
    <row r="9" spans="1:7" x14ac:dyDescent="0.25">
      <c r="A9" s="967"/>
      <c r="B9" s="967"/>
      <c r="C9" s="967"/>
      <c r="D9" s="967"/>
      <c r="E9" s="967"/>
      <c r="F9" s="967"/>
      <c r="G9" s="968"/>
    </row>
    <row r="10" spans="1:7" x14ac:dyDescent="0.25">
      <c r="A10" s="969" t="s">
        <v>209</v>
      </c>
      <c r="B10" s="955"/>
      <c r="C10" s="955"/>
      <c r="D10" s="955"/>
      <c r="E10" s="955"/>
      <c r="F10" s="955"/>
      <c r="G10" s="956"/>
    </row>
    <row r="11" spans="1:7" x14ac:dyDescent="0.25">
      <c r="A11" s="970" t="s">
        <v>208</v>
      </c>
      <c r="B11" s="971"/>
      <c r="C11" s="971"/>
      <c r="D11" s="971"/>
      <c r="E11" s="971"/>
      <c r="F11" s="971"/>
      <c r="G11" s="972"/>
    </row>
    <row r="12" spans="1:7" x14ac:dyDescent="0.25">
      <c r="A12" s="973" t="s">
        <v>111</v>
      </c>
      <c r="B12" s="599"/>
      <c r="C12" s="599"/>
      <c r="D12" s="599"/>
      <c r="E12" s="599"/>
      <c r="F12" s="974" t="s">
        <v>207</v>
      </c>
      <c r="G12" s="975"/>
    </row>
    <row r="13" spans="1:7" x14ac:dyDescent="0.25">
      <c r="A13" s="140" t="s">
        <v>206</v>
      </c>
      <c r="B13" s="141"/>
      <c r="C13" s="957"/>
      <c r="D13" s="958"/>
      <c r="E13" s="958"/>
      <c r="F13" s="958"/>
      <c r="G13" s="959"/>
    </row>
    <row r="14" spans="1:7" x14ac:dyDescent="0.25">
      <c r="A14" s="954" t="s">
        <v>205</v>
      </c>
      <c r="B14" s="955"/>
      <c r="C14" s="955"/>
      <c r="D14" s="955"/>
      <c r="E14" s="955"/>
      <c r="F14" s="955"/>
      <c r="G14" s="956"/>
    </row>
    <row r="15" spans="1:7" x14ac:dyDescent="0.25">
      <c r="A15" s="954" t="s">
        <v>204</v>
      </c>
      <c r="B15" s="955"/>
      <c r="C15" s="955"/>
      <c r="D15" s="955"/>
      <c r="E15" s="955"/>
      <c r="F15" s="955"/>
      <c r="G15" s="956"/>
    </row>
    <row r="16" spans="1:7" x14ac:dyDescent="0.25">
      <c r="A16" s="954" t="s">
        <v>203</v>
      </c>
      <c r="B16" s="955"/>
      <c r="C16" s="955"/>
      <c r="D16" s="955"/>
      <c r="E16" s="955"/>
      <c r="F16" s="955"/>
      <c r="G16" s="956"/>
    </row>
    <row r="17" spans="1:7" x14ac:dyDescent="0.25">
      <c r="A17" s="954" t="s">
        <v>202</v>
      </c>
      <c r="B17" s="955"/>
      <c r="C17" s="955"/>
      <c r="D17" s="955"/>
      <c r="E17" s="955"/>
      <c r="F17" s="955"/>
      <c r="G17" s="956"/>
    </row>
    <row r="18" spans="1:7" x14ac:dyDescent="0.25">
      <c r="A18" s="954" t="s">
        <v>201</v>
      </c>
      <c r="B18" s="955"/>
      <c r="C18" s="955"/>
      <c r="D18" s="955"/>
      <c r="E18" s="955"/>
      <c r="F18" s="955"/>
      <c r="G18" s="956"/>
    </row>
    <row r="19" spans="1:7" x14ac:dyDescent="0.25">
      <c r="A19" s="954" t="s">
        <v>153</v>
      </c>
      <c r="B19" s="955"/>
      <c r="C19" s="955"/>
      <c r="D19" s="955"/>
      <c r="E19" s="955"/>
      <c r="F19" s="955"/>
      <c r="G19" s="956"/>
    </row>
    <row r="20" spans="1:7" x14ac:dyDescent="0.25">
      <c r="A20" s="954" t="s">
        <v>152</v>
      </c>
      <c r="B20" s="955"/>
      <c r="C20" s="955"/>
      <c r="D20" s="955"/>
      <c r="E20" s="955"/>
      <c r="F20" s="955"/>
      <c r="G20" s="956"/>
    </row>
    <row r="21" spans="1:7" x14ac:dyDescent="0.25">
      <c r="A21" s="954" t="s">
        <v>123</v>
      </c>
      <c r="B21" s="955"/>
      <c r="C21" s="955"/>
      <c r="D21" s="955"/>
      <c r="E21" s="955"/>
      <c r="F21" s="955"/>
      <c r="G21" s="956"/>
    </row>
    <row r="22" spans="1:7" x14ac:dyDescent="0.25">
      <c r="A22" s="954" t="s">
        <v>200</v>
      </c>
      <c r="B22" s="955"/>
      <c r="C22" s="955"/>
      <c r="D22" s="955"/>
      <c r="E22" s="955"/>
      <c r="F22" s="955"/>
      <c r="G22" s="956"/>
    </row>
    <row r="23" spans="1:7" x14ac:dyDescent="0.25">
      <c r="A23" s="954" t="s">
        <v>199</v>
      </c>
      <c r="B23" s="955"/>
      <c r="C23" s="955"/>
      <c r="D23" s="955"/>
      <c r="E23" s="955"/>
      <c r="F23" s="955"/>
      <c r="G23" s="956"/>
    </row>
    <row r="24" spans="1:7" x14ac:dyDescent="0.25">
      <c r="A24" s="954" t="s">
        <v>198</v>
      </c>
      <c r="B24" s="955"/>
      <c r="C24" s="955"/>
      <c r="D24" s="955"/>
      <c r="E24" s="955"/>
      <c r="F24" s="955"/>
      <c r="G24" s="956"/>
    </row>
    <row r="25" spans="1:7" x14ac:dyDescent="0.25">
      <c r="A25" s="976" t="s">
        <v>130</v>
      </c>
      <c r="B25" s="977"/>
      <c r="C25" s="977"/>
      <c r="D25" s="977"/>
      <c r="E25" s="978"/>
      <c r="F25" s="955"/>
      <c r="G25" s="979"/>
    </row>
    <row r="26" spans="1:7" x14ac:dyDescent="0.25">
      <c r="A26" s="969" t="s">
        <v>197</v>
      </c>
      <c r="B26" s="955"/>
      <c r="C26" s="955"/>
      <c r="D26" s="955"/>
      <c r="E26" s="955"/>
      <c r="F26" s="955"/>
      <c r="G26" s="956"/>
    </row>
    <row r="27" spans="1:7" x14ac:dyDescent="0.25">
      <c r="A27" s="954" t="s">
        <v>196</v>
      </c>
      <c r="B27" s="955"/>
      <c r="C27" s="955"/>
      <c r="D27" s="955"/>
      <c r="E27" s="955"/>
      <c r="F27" s="955"/>
      <c r="G27" s="956"/>
    </row>
    <row r="28" spans="1:7" x14ac:dyDescent="0.25">
      <c r="A28" s="954" t="s">
        <v>195</v>
      </c>
      <c r="B28" s="955"/>
      <c r="C28" s="955"/>
      <c r="D28" s="955"/>
      <c r="E28" s="955"/>
      <c r="F28" s="955"/>
      <c r="G28" s="956"/>
    </row>
    <row r="29" spans="1:7" x14ac:dyDescent="0.25">
      <c r="A29" s="954" t="s">
        <v>151</v>
      </c>
      <c r="B29" s="955"/>
      <c r="C29" s="955"/>
      <c r="D29" s="955"/>
      <c r="E29" s="955"/>
      <c r="F29" s="955"/>
      <c r="G29" s="956"/>
    </row>
    <row r="30" spans="1:7" x14ac:dyDescent="0.25">
      <c r="A30" s="980" t="s">
        <v>133</v>
      </c>
      <c r="B30" s="981"/>
      <c r="C30" s="981"/>
      <c r="D30" s="981"/>
      <c r="E30" s="981"/>
      <c r="F30" s="981"/>
      <c r="G30" s="982"/>
    </row>
    <row r="31" spans="1:7" x14ac:dyDescent="0.25">
      <c r="A31" s="980" t="s">
        <v>134</v>
      </c>
      <c r="B31" s="983"/>
      <c r="C31" s="983"/>
      <c r="D31" s="983"/>
      <c r="E31" s="978"/>
      <c r="F31" s="955"/>
      <c r="G31" s="979"/>
    </row>
    <row r="32" spans="1:7" x14ac:dyDescent="0.25">
      <c r="A32" s="954" t="s">
        <v>136</v>
      </c>
      <c r="B32" s="955"/>
      <c r="C32" s="955"/>
      <c r="D32" s="955"/>
      <c r="E32" s="955"/>
      <c r="F32" s="955"/>
      <c r="G32" s="956"/>
    </row>
    <row r="33" spans="1:7" x14ac:dyDescent="0.25">
      <c r="A33" s="954" t="s">
        <v>137</v>
      </c>
      <c r="B33" s="955"/>
      <c r="C33" s="955"/>
      <c r="D33" s="955"/>
      <c r="E33" s="955"/>
      <c r="F33" s="955"/>
      <c r="G33" s="956"/>
    </row>
    <row r="34" spans="1:7" x14ac:dyDescent="0.25">
      <c r="A34" s="954" t="s">
        <v>194</v>
      </c>
      <c r="B34" s="955"/>
      <c r="C34" s="955"/>
      <c r="D34" s="955"/>
      <c r="E34" s="955"/>
      <c r="F34" s="955"/>
      <c r="G34" s="956"/>
    </row>
    <row r="35" spans="1:7" x14ac:dyDescent="0.25">
      <c r="A35" s="969" t="s">
        <v>193</v>
      </c>
      <c r="B35" s="955"/>
      <c r="C35" s="955"/>
      <c r="D35" s="955"/>
      <c r="E35" s="955"/>
      <c r="F35" s="955"/>
      <c r="G35" s="956"/>
    </row>
    <row r="36" spans="1:7" x14ac:dyDescent="0.25">
      <c r="A36" s="954" t="s">
        <v>139</v>
      </c>
      <c r="B36" s="955"/>
      <c r="C36" s="955"/>
      <c r="D36" s="955"/>
      <c r="E36" s="955"/>
      <c r="F36" s="955"/>
      <c r="G36" s="956"/>
    </row>
    <row r="37" spans="1:7" x14ac:dyDescent="0.25">
      <c r="A37" s="954" t="s">
        <v>192</v>
      </c>
      <c r="B37" s="955"/>
      <c r="C37" s="955"/>
      <c r="D37" s="955"/>
      <c r="E37" s="955"/>
      <c r="F37" s="955"/>
      <c r="G37" s="956"/>
    </row>
    <row r="38" spans="1:7" x14ac:dyDescent="0.25">
      <c r="A38" s="969" t="s">
        <v>144</v>
      </c>
      <c r="B38" s="955"/>
      <c r="C38" s="955"/>
      <c r="D38" s="955"/>
      <c r="E38" s="955"/>
      <c r="F38" s="955"/>
      <c r="G38" s="956"/>
    </row>
    <row r="39" spans="1:7" x14ac:dyDescent="0.25">
      <c r="A39" s="954" t="s">
        <v>191</v>
      </c>
      <c r="B39" s="955"/>
      <c r="C39" s="955"/>
      <c r="D39" s="955"/>
      <c r="E39" s="955"/>
      <c r="F39" s="955"/>
      <c r="G39" s="956"/>
    </row>
    <row r="40" spans="1:7" x14ac:dyDescent="0.25">
      <c r="A40" s="954" t="s">
        <v>190</v>
      </c>
      <c r="B40" s="955"/>
      <c r="C40" s="955"/>
      <c r="D40" s="955"/>
      <c r="E40" s="955"/>
      <c r="F40" s="955"/>
      <c r="G40" s="956"/>
    </row>
  </sheetData>
  <mergeCells count="36">
    <mergeCell ref="A40:G40"/>
    <mergeCell ref="A30:G30"/>
    <mergeCell ref="A31:D31"/>
    <mergeCell ref="E31:G31"/>
    <mergeCell ref="A32:G32"/>
    <mergeCell ref="A33:G33"/>
    <mergeCell ref="A34:G34"/>
    <mergeCell ref="A35:G35"/>
    <mergeCell ref="A36:G36"/>
    <mergeCell ref="A37:G37"/>
    <mergeCell ref="A38:G38"/>
    <mergeCell ref="A39:G39"/>
    <mergeCell ref="A29:G29"/>
    <mergeCell ref="A19:G19"/>
    <mergeCell ref="A20:G20"/>
    <mergeCell ref="A21:G21"/>
    <mergeCell ref="A22:G22"/>
    <mergeCell ref="A23:G23"/>
    <mergeCell ref="A24:G24"/>
    <mergeCell ref="A25:D25"/>
    <mergeCell ref="E25:G25"/>
    <mergeCell ref="A26:G26"/>
    <mergeCell ref="A27:G27"/>
    <mergeCell ref="A28:G28"/>
    <mergeCell ref="A2:G4"/>
    <mergeCell ref="A5:G9"/>
    <mergeCell ref="A10:G10"/>
    <mergeCell ref="A11:G11"/>
    <mergeCell ref="A12:E12"/>
    <mergeCell ref="F12:G12"/>
    <mergeCell ref="A18:G18"/>
    <mergeCell ref="C13:G13"/>
    <mergeCell ref="A14:G14"/>
    <mergeCell ref="A15:G15"/>
    <mergeCell ref="A16:G16"/>
    <mergeCell ref="A17:G17"/>
  </mergeCells>
  <hyperlinks>
    <hyperlink ref="A25:D25" r:id="rId1" display="Payroll Processing Fee" xr:uid="{BA442295-1861-4842-B3A7-60187BF86FC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F8D-4292-4F2C-8AD9-F1C89AB0E402}">
  <sheetPr codeName="Sheet8"/>
  <dimension ref="A1:BI63"/>
  <sheetViews>
    <sheetView zoomScaleNormal="100" workbookViewId="0">
      <selection activeCell="A34" sqref="A34"/>
    </sheetView>
  </sheetViews>
  <sheetFormatPr defaultRowHeight="15" x14ac:dyDescent="0.25"/>
  <cols>
    <col min="1" max="1" width="31.42578125" customWidth="1"/>
    <col min="2" max="3" width="24.28515625" customWidth="1"/>
    <col min="4" max="4" width="16.140625" customWidth="1"/>
    <col min="5" max="5" width="19.7109375" customWidth="1"/>
    <col min="6" max="6" width="9.140625" style="49"/>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49"/>
    <col min="17" max="17" width="9.140625" style="49" customWidth="1"/>
    <col min="18" max="61" width="9.140625" style="49"/>
  </cols>
  <sheetData>
    <row r="1" spans="1:23" ht="23.25" x14ac:dyDescent="0.35">
      <c r="A1" s="908" t="s">
        <v>51</v>
      </c>
      <c r="B1" s="909"/>
      <c r="C1" s="910" t="s">
        <v>64</v>
      </c>
      <c r="D1" s="911"/>
      <c r="E1" s="35" t="s">
        <v>0</v>
      </c>
      <c r="J1" s="1"/>
      <c r="O1" s="912" t="s">
        <v>29</v>
      </c>
      <c r="P1" s="913"/>
      <c r="Q1" s="913"/>
      <c r="R1" s="913"/>
      <c r="S1" s="913"/>
      <c r="T1" s="913"/>
      <c r="U1" s="913"/>
      <c r="V1" s="913"/>
      <c r="W1" s="913"/>
    </row>
    <row r="2" spans="1:23" ht="28.5" x14ac:dyDescent="0.3">
      <c r="A2" s="2" t="s">
        <v>1</v>
      </c>
      <c r="B2" s="2" t="s">
        <v>2</v>
      </c>
      <c r="C2" s="2" t="s">
        <v>45</v>
      </c>
      <c r="D2" s="2" t="s">
        <v>3</v>
      </c>
      <c r="E2" s="2" t="s">
        <v>4</v>
      </c>
      <c r="J2" s="3"/>
    </row>
    <row r="3" spans="1:23" x14ac:dyDescent="0.25">
      <c r="A3" s="2" t="s">
        <v>5</v>
      </c>
      <c r="B3" s="27">
        <v>150000</v>
      </c>
      <c r="C3" s="27">
        <v>0</v>
      </c>
      <c r="D3" s="36">
        <v>0</v>
      </c>
      <c r="E3" s="4">
        <f>B3-D3</f>
        <v>150000</v>
      </c>
      <c r="J3" t="s">
        <v>53</v>
      </c>
      <c r="O3" s="914" t="s">
        <v>30</v>
      </c>
      <c r="P3" s="906"/>
      <c r="Q3" s="906"/>
      <c r="R3" s="906"/>
      <c r="S3" s="906"/>
      <c r="T3" s="906"/>
      <c r="U3" s="906"/>
      <c r="V3" s="906"/>
      <c r="W3" s="50"/>
    </row>
    <row r="4" spans="1:23" x14ac:dyDescent="0.25">
      <c r="A4" s="2" t="s">
        <v>6</v>
      </c>
      <c r="B4" s="27">
        <v>0</v>
      </c>
      <c r="C4" s="27"/>
      <c r="D4" s="36">
        <v>0</v>
      </c>
      <c r="E4" s="4">
        <f>B4-D4</f>
        <v>0</v>
      </c>
      <c r="I4" s="5" t="s">
        <v>7</v>
      </c>
    </row>
    <row r="5" spans="1:23" x14ac:dyDescent="0.25">
      <c r="A5" s="2" t="s">
        <v>8</v>
      </c>
      <c r="B5" s="27">
        <v>0</v>
      </c>
      <c r="C5" s="27"/>
      <c r="D5" s="55"/>
      <c r="E5" s="4">
        <f t="shared" ref="E5:E10" si="0">B5</f>
        <v>0</v>
      </c>
      <c r="J5" t="s">
        <v>9</v>
      </c>
      <c r="K5" s="39">
        <f>E17</f>
        <v>120800</v>
      </c>
      <c r="O5" s="987" t="s">
        <v>31</v>
      </c>
      <c r="P5" s="906"/>
      <c r="Q5" s="906"/>
      <c r="R5" s="906"/>
      <c r="S5" s="906"/>
      <c r="T5" s="906"/>
      <c r="U5" s="906"/>
      <c r="V5" s="906"/>
    </row>
    <row r="6" spans="1:23" x14ac:dyDescent="0.25">
      <c r="A6" s="2" t="s">
        <v>10</v>
      </c>
      <c r="B6" s="27">
        <v>0</v>
      </c>
      <c r="C6" s="27"/>
      <c r="D6" s="55"/>
      <c r="E6" s="4">
        <f t="shared" si="0"/>
        <v>0</v>
      </c>
      <c r="J6" t="s">
        <v>11</v>
      </c>
      <c r="K6" s="39" t="s">
        <v>28</v>
      </c>
      <c r="O6" s="50"/>
      <c r="P6" s="50"/>
      <c r="Q6" s="50"/>
      <c r="R6" s="50"/>
      <c r="S6" s="50"/>
      <c r="T6" s="50"/>
      <c r="U6" s="50"/>
      <c r="V6" s="50"/>
    </row>
    <row r="7" spans="1:23" ht="15.75" x14ac:dyDescent="0.25">
      <c r="A7" s="6" t="s">
        <v>13</v>
      </c>
      <c r="B7" s="28">
        <v>0</v>
      </c>
      <c r="C7" s="28"/>
      <c r="D7" s="56"/>
      <c r="E7" s="7">
        <f t="shared" si="0"/>
        <v>0</v>
      </c>
      <c r="J7" t="s">
        <v>14</v>
      </c>
      <c r="K7" s="40">
        <f ca="1">VLOOKUP(K5,INDIRECT(E1),3,TRUE)+((K5-VLOOKUP(K5,INDIRECT(E1),1,TRUE))*VLOOKUP(K5,INDIRECT(E1),2,TRUE))</f>
        <v>16682</v>
      </c>
      <c r="O7" s="51" t="s">
        <v>40</v>
      </c>
      <c r="P7" s="50"/>
      <c r="Q7" s="50"/>
      <c r="R7" s="50"/>
      <c r="S7" s="50"/>
      <c r="T7" s="50"/>
      <c r="U7" s="50"/>
      <c r="V7" s="50"/>
    </row>
    <row r="8" spans="1:23" x14ac:dyDescent="0.25">
      <c r="A8" s="6" t="s">
        <v>17</v>
      </c>
      <c r="B8" s="28">
        <v>0</v>
      </c>
      <c r="C8" s="28"/>
      <c r="D8" s="56"/>
      <c r="E8" s="7">
        <f t="shared" si="0"/>
        <v>0</v>
      </c>
      <c r="J8" t="s">
        <v>16</v>
      </c>
      <c r="K8" s="41">
        <f ca="1">VLOOKUP(K5,INDIRECT(K6),2,TRUE)</f>
        <v>0.24</v>
      </c>
      <c r="O8" s="50"/>
      <c r="P8" s="50"/>
      <c r="Q8" s="50"/>
      <c r="R8" s="50"/>
      <c r="S8" s="50"/>
      <c r="T8" s="50"/>
      <c r="U8" s="50"/>
      <c r="V8" s="50"/>
    </row>
    <row r="9" spans="1:23" ht="15.75" x14ac:dyDescent="0.25">
      <c r="A9" s="8" t="s">
        <v>19</v>
      </c>
      <c r="B9" s="28">
        <v>0</v>
      </c>
      <c r="C9" s="28"/>
      <c r="D9" s="56"/>
      <c r="E9" s="7">
        <f t="shared" si="0"/>
        <v>0</v>
      </c>
      <c r="J9" t="s">
        <v>18</v>
      </c>
      <c r="K9" s="41">
        <f ca="1">K7/K5</f>
        <v>0.13809602649006622</v>
      </c>
      <c r="O9" s="50"/>
      <c r="P9" s="51" t="s">
        <v>41</v>
      </c>
      <c r="Q9" s="50"/>
      <c r="R9" s="50"/>
      <c r="S9" s="50"/>
      <c r="T9" s="50"/>
      <c r="U9" s="50"/>
      <c r="V9" s="50"/>
    </row>
    <row r="10" spans="1:23" ht="15.75" thickBot="1" x14ac:dyDescent="0.3">
      <c r="A10" s="9" t="s">
        <v>15</v>
      </c>
      <c r="B10" s="29">
        <v>0</v>
      </c>
      <c r="C10" s="29"/>
      <c r="D10" s="57"/>
      <c r="E10" s="10">
        <f t="shared" si="0"/>
        <v>0</v>
      </c>
      <c r="O10" s="50"/>
      <c r="P10" s="50"/>
      <c r="Q10" s="50"/>
      <c r="R10" s="50"/>
      <c r="S10" s="50"/>
      <c r="T10" s="50"/>
      <c r="U10" s="50"/>
      <c r="V10" s="50"/>
    </row>
    <row r="11" spans="1:23" ht="15.75" thickTop="1" x14ac:dyDescent="0.25">
      <c r="A11" s="11" t="s">
        <v>20</v>
      </c>
      <c r="B11" s="12">
        <f>SUM(B3:B10)</f>
        <v>150000</v>
      </c>
      <c r="C11" s="12">
        <f>SUM(C3:C10)</f>
        <v>0</v>
      </c>
      <c r="D11" s="12">
        <f>SUM(D3:D10)</f>
        <v>0</v>
      </c>
      <c r="E11" s="12">
        <f>SUM(E3:E10)</f>
        <v>150000</v>
      </c>
      <c r="I11" s="5" t="s">
        <v>12</v>
      </c>
      <c r="O11" s="50"/>
      <c r="P11" s="905" t="s">
        <v>32</v>
      </c>
      <c r="Q11" s="906"/>
      <c r="R11" s="906"/>
      <c r="S11" s="50"/>
      <c r="T11" s="50"/>
      <c r="U11" s="50"/>
      <c r="V11" s="50"/>
    </row>
    <row r="12" spans="1:23" x14ac:dyDescent="0.25">
      <c r="A12" s="13"/>
      <c r="B12" s="13"/>
      <c r="C12" s="13"/>
      <c r="D12" s="13"/>
      <c r="E12" s="13"/>
      <c r="O12" s="50"/>
      <c r="P12" s="50"/>
      <c r="Q12" s="50"/>
      <c r="R12" s="50"/>
      <c r="S12" s="50"/>
      <c r="T12" s="50"/>
      <c r="U12" s="50"/>
      <c r="V12" s="50"/>
    </row>
    <row r="13" spans="1:23" ht="15" customHeight="1" x14ac:dyDescent="0.25">
      <c r="A13" s="899" t="s">
        <v>56</v>
      </c>
      <c r="B13" s="628"/>
      <c r="C13" s="628"/>
      <c r="D13" s="629"/>
      <c r="E13" s="46">
        <f>IF(E1="Single",14600,IF(E1="MFJ",29200,IF(E1="MFS",14600,IF(E1="HH",21900))))</f>
        <v>29200</v>
      </c>
      <c r="J13" s="14" t="s">
        <v>21</v>
      </c>
      <c r="K13" s="14" t="s">
        <v>22</v>
      </c>
      <c r="L13" s="14" t="s">
        <v>23</v>
      </c>
      <c r="M13" s="38"/>
      <c r="O13" s="50"/>
      <c r="P13" s="905" t="s">
        <v>33</v>
      </c>
      <c r="Q13" s="906"/>
      <c r="R13" s="906"/>
      <c r="S13" s="52">
        <v>2024</v>
      </c>
      <c r="T13" s="50"/>
      <c r="U13" s="50"/>
      <c r="V13" s="50"/>
    </row>
    <row r="14" spans="1:23" x14ac:dyDescent="0.25">
      <c r="A14" s="13"/>
      <c r="B14" s="15"/>
      <c r="C14" s="15"/>
      <c r="D14" s="13"/>
      <c r="E14" s="15"/>
      <c r="J14" s="16">
        <v>0</v>
      </c>
      <c r="K14" s="17">
        <v>0.1</v>
      </c>
      <c r="L14" s="18">
        <f ca="1">IFERROR(ROUND(('2024 Tax Year Calculator'!$J14-OFFSET('2024 Tax Year Calculator'!$J14,-1,0))*OFFSET('2024 Tax Year Calculator'!$L14,-1,-1),2)+OFFSET('2024 Tax Year Calculator'!$L14,-1,0),0)</f>
        <v>0</v>
      </c>
      <c r="M14" s="18"/>
      <c r="O14" s="50"/>
      <c r="P14" s="50"/>
      <c r="Q14" s="50"/>
      <c r="R14" s="50"/>
      <c r="S14" s="50"/>
      <c r="T14" s="50"/>
      <c r="U14" s="50"/>
      <c r="V14" s="50"/>
    </row>
    <row r="15" spans="1:23" ht="15" customHeight="1" x14ac:dyDescent="0.25">
      <c r="A15" s="900" t="s">
        <v>48</v>
      </c>
      <c r="B15" s="901"/>
      <c r="C15" s="901"/>
      <c r="D15" s="20">
        <f>B9*0.2</f>
        <v>0</v>
      </c>
      <c r="E15" s="47">
        <f>IF(E11 &lt; 364200, D15, 0)</f>
        <v>0</v>
      </c>
      <c r="J15" s="16">
        <v>11600</v>
      </c>
      <c r="K15" s="17">
        <v>0.12</v>
      </c>
      <c r="L15" s="18">
        <f ca="1">IFERROR(ROUND(('2024 Tax Year Calculator'!$J15-OFFSET('2024 Tax Year Calculator'!$J15,-1,0))*OFFSET('2024 Tax Year Calculator'!$L15,-1,-1),2)+OFFSET('2024 Tax Year Calculator'!$L15,-1,0),0)</f>
        <v>1160</v>
      </c>
      <c r="M15" s="18"/>
      <c r="O15" s="51" t="s">
        <v>42</v>
      </c>
      <c r="P15" s="50"/>
      <c r="Q15" s="50"/>
      <c r="R15" s="50"/>
      <c r="S15" s="50"/>
      <c r="T15" s="50"/>
      <c r="U15" s="50"/>
      <c r="V15" s="50"/>
    </row>
    <row r="16" spans="1:23" x14ac:dyDescent="0.25">
      <c r="A16" s="13"/>
      <c r="B16" s="15"/>
      <c r="C16" s="15"/>
      <c r="D16" s="13"/>
      <c r="E16" s="15"/>
      <c r="J16" s="16">
        <v>47150</v>
      </c>
      <c r="K16" s="17">
        <v>0.22</v>
      </c>
      <c r="L16" s="18">
        <f ca="1">IFERROR(ROUND(('2024 Tax Year Calculator'!$J16-OFFSET('2024 Tax Year Calculator'!$J16,-1,0))*OFFSET('2024 Tax Year Calculator'!$L16,-1,-1),2)+OFFSET('2024 Tax Year Calculator'!$L16,-1,0),0)</f>
        <v>5426</v>
      </c>
      <c r="M16" s="18"/>
      <c r="O16" s="50"/>
      <c r="P16" s="50"/>
      <c r="Q16" s="50"/>
      <c r="R16" s="50"/>
      <c r="S16" s="50"/>
      <c r="T16" s="50"/>
      <c r="U16" s="50"/>
      <c r="V16" s="50"/>
    </row>
    <row r="17" spans="1:22" ht="15" customHeight="1" x14ac:dyDescent="0.25">
      <c r="A17" s="902" t="s">
        <v>24</v>
      </c>
      <c r="B17" s="903"/>
      <c r="C17" s="903"/>
      <c r="D17" s="904"/>
      <c r="E17" s="21">
        <f>E11-E13-E15</f>
        <v>120800</v>
      </c>
      <c r="J17" s="16">
        <v>100525</v>
      </c>
      <c r="K17" s="17">
        <v>0.24</v>
      </c>
      <c r="L17" s="18">
        <f ca="1">IFERROR(ROUND(('2024 Tax Year Calculator'!$J17-OFFSET('2024 Tax Year Calculator'!$J17,-1,0))*OFFSET('2024 Tax Year Calculator'!$L17,-1,-1),2)+OFFSET('2024 Tax Year Calculator'!$L17,-1,0),0)</f>
        <v>17168.5</v>
      </c>
      <c r="M17" s="18"/>
      <c r="P17" s="905" t="s">
        <v>34</v>
      </c>
      <c r="Q17" s="906"/>
      <c r="R17" s="906"/>
      <c r="S17" s="50"/>
      <c r="T17" s="50"/>
      <c r="U17" s="50"/>
      <c r="V17" s="50"/>
    </row>
    <row r="18" spans="1:22" x14ac:dyDescent="0.25">
      <c r="A18" s="13"/>
      <c r="B18" s="15"/>
      <c r="C18" s="15"/>
      <c r="D18" s="13"/>
      <c r="E18" s="13"/>
      <c r="J18" s="16">
        <v>191950</v>
      </c>
      <c r="K18" s="17">
        <v>0.32</v>
      </c>
      <c r="L18" s="18">
        <f ca="1">IFERROR(ROUND(('2024 Tax Year Calculator'!$J18-OFFSET('2024 Tax Year Calculator'!$J18,-1,0))*OFFSET('2024 Tax Year Calculator'!$L18,-1,-1),2)+OFFSET('2024 Tax Year Calculator'!$L18,-1,0),0)</f>
        <v>39110.5</v>
      </c>
      <c r="M18" s="18"/>
      <c r="O18" s="50"/>
      <c r="P18" s="50"/>
      <c r="Q18" s="50"/>
      <c r="R18" s="50"/>
      <c r="S18" s="50"/>
      <c r="T18" s="50"/>
      <c r="U18" s="50"/>
      <c r="V18" s="50"/>
    </row>
    <row r="19" spans="1:22" ht="15" customHeight="1" x14ac:dyDescent="0.25">
      <c r="A19" s="900" t="s">
        <v>25</v>
      </c>
      <c r="B19" s="901"/>
      <c r="C19" s="901"/>
      <c r="D19" s="920"/>
      <c r="E19" s="31">
        <f>B9*0.15</f>
        <v>0</v>
      </c>
      <c r="J19" s="16">
        <v>243725</v>
      </c>
      <c r="K19" s="17">
        <v>0.35</v>
      </c>
      <c r="L19" s="18">
        <f ca="1">IFERROR(ROUND(('2024 Tax Year Calculator'!$J19-OFFSET('2024 Tax Year Calculator'!$J19,-1,0))*OFFSET('2024 Tax Year Calculator'!$L19,-1,-1),2)+OFFSET('2024 Tax Year Calculator'!$L19,-1,0),0)</f>
        <v>55678.5</v>
      </c>
      <c r="M19" s="18"/>
      <c r="O19" s="51" t="s">
        <v>35</v>
      </c>
      <c r="P19" s="51"/>
      <c r="Q19" s="51"/>
      <c r="R19" s="51"/>
      <c r="S19" s="53">
        <f ca="1">E33</f>
        <v>18350.2</v>
      </c>
      <c r="T19" s="50"/>
      <c r="U19" s="50"/>
      <c r="V19" s="50"/>
    </row>
    <row r="20" spans="1:22" ht="15" customHeight="1" x14ac:dyDescent="0.25">
      <c r="A20" s="13"/>
      <c r="B20" s="22"/>
      <c r="C20" s="22"/>
      <c r="D20" s="22"/>
      <c r="E20" s="32"/>
      <c r="J20" s="16">
        <v>609350</v>
      </c>
      <c r="K20" s="25">
        <v>0.37</v>
      </c>
      <c r="L20" s="18">
        <f ca="1">IFERROR(ROUND(('2024 Tax Year Calculator'!$J20-OFFSET('2024 Tax Year Calculator'!$J20,-1,0))*OFFSET('2024 Tax Year Calculator'!$L20,-1,-1),2)+OFFSET('2024 Tax Year Calculator'!$L20,-1,0),0)</f>
        <v>183647.25</v>
      </c>
      <c r="M20" s="18"/>
      <c r="O20" s="50"/>
      <c r="P20" s="50"/>
      <c r="Q20" s="50"/>
      <c r="R20" s="50"/>
      <c r="S20" s="50"/>
      <c r="T20" s="50"/>
      <c r="U20" s="50"/>
      <c r="V20" s="50"/>
    </row>
    <row r="21" spans="1:22" ht="15" customHeight="1" x14ac:dyDescent="0.25">
      <c r="A21" s="900" t="s">
        <v>48</v>
      </c>
      <c r="B21" s="901"/>
      <c r="C21" s="901"/>
      <c r="D21" s="30">
        <f>B9*0.2</f>
        <v>0</v>
      </c>
      <c r="E21" s="31">
        <f>IF(E11 &lt; 364200, D21, 0)</f>
        <v>0</v>
      </c>
      <c r="M21" s="18"/>
      <c r="O21" s="51" t="s">
        <v>43</v>
      </c>
      <c r="P21" s="50"/>
      <c r="Q21" s="50"/>
      <c r="R21" s="50"/>
      <c r="S21" s="50"/>
      <c r="T21" s="50"/>
      <c r="U21" s="50"/>
      <c r="V21" s="50"/>
    </row>
    <row r="22" spans="1:22" x14ac:dyDescent="0.25">
      <c r="A22" s="13"/>
      <c r="B22" s="13"/>
      <c r="C22" s="13"/>
      <c r="D22" s="13"/>
      <c r="E22" s="33"/>
      <c r="M22" s="18"/>
      <c r="O22" s="50"/>
      <c r="P22" s="50"/>
      <c r="Q22" s="50"/>
      <c r="R22" s="50"/>
      <c r="S22" s="50"/>
      <c r="T22" s="50"/>
      <c r="U22" s="50"/>
      <c r="V22" s="50"/>
    </row>
    <row r="23" spans="1:22" ht="15" customHeight="1" x14ac:dyDescent="0.25">
      <c r="A23" s="984" t="s">
        <v>26</v>
      </c>
      <c r="B23" s="985"/>
      <c r="C23" s="985"/>
      <c r="D23" s="986"/>
      <c r="E23" s="42">
        <f ca="1">K7-E19</f>
        <v>16682</v>
      </c>
      <c r="I23" s="5" t="s">
        <v>0</v>
      </c>
      <c r="M23" s="18"/>
      <c r="P23" s="51" t="s">
        <v>36</v>
      </c>
      <c r="T23" s="50"/>
      <c r="U23" s="50"/>
      <c r="V23" s="50"/>
    </row>
    <row r="24" spans="1:22" ht="15.75" x14ac:dyDescent="0.25">
      <c r="A24" s="23"/>
      <c r="B24" s="23"/>
      <c r="C24" s="23"/>
      <c r="D24" s="23"/>
      <c r="E24" s="34"/>
      <c r="M24" s="18"/>
      <c r="P24" s="51" t="s">
        <v>44</v>
      </c>
      <c r="T24" s="50"/>
      <c r="U24" s="50"/>
      <c r="V24" s="50"/>
    </row>
    <row r="25" spans="1:22" ht="15.75" x14ac:dyDescent="0.25">
      <c r="A25" s="900" t="s">
        <v>47</v>
      </c>
      <c r="B25" s="901"/>
      <c r="C25" s="19"/>
      <c r="D25" s="26">
        <f>(E7+E8+E6+E5)*0.035</f>
        <v>0</v>
      </c>
      <c r="E25" s="31">
        <f>IF(E17 &gt; 250000, D25, 0)</f>
        <v>0</v>
      </c>
      <c r="J25" s="14" t="s">
        <v>21</v>
      </c>
      <c r="K25" s="14" t="s">
        <v>22</v>
      </c>
      <c r="L25" s="14" t="s">
        <v>23</v>
      </c>
      <c r="P25" s="51" t="s">
        <v>37</v>
      </c>
      <c r="T25" s="50"/>
      <c r="U25" s="50"/>
      <c r="V25" s="50"/>
    </row>
    <row r="26" spans="1:22" ht="15.75" x14ac:dyDescent="0.25">
      <c r="A26" s="23"/>
      <c r="B26" s="23"/>
      <c r="C26" s="23"/>
      <c r="D26" s="23"/>
      <c r="E26" s="34"/>
      <c r="J26" s="16">
        <v>0</v>
      </c>
      <c r="K26" s="17">
        <v>0.1</v>
      </c>
      <c r="L26">
        <f ca="1">IFERROR(ROUND(('2024 Tax Year Calculator'!$J26-OFFSET('2024 Tax Year Calculator'!$J26,-1,0))*OFFSET('2024 Tax Year Calculator'!$L26,-1,-1),2)+OFFSET('2024 Tax Year Calculator'!$L26,-1,0),0)</f>
        <v>0</v>
      </c>
      <c r="O26" s="51" t="s">
        <v>44</v>
      </c>
      <c r="P26" s="50"/>
      <c r="Q26" s="50"/>
      <c r="R26" s="50"/>
      <c r="S26" s="50"/>
      <c r="T26" s="50"/>
      <c r="U26" s="50"/>
      <c r="V26" s="50"/>
    </row>
    <row r="27" spans="1:22" ht="15" customHeight="1" x14ac:dyDescent="0.25">
      <c r="A27" s="900" t="s">
        <v>46</v>
      </c>
      <c r="B27" s="901"/>
      <c r="C27" s="901"/>
      <c r="D27" s="920"/>
      <c r="E27" s="31">
        <f>C11</f>
        <v>0</v>
      </c>
      <c r="J27" s="16">
        <v>23200</v>
      </c>
      <c r="K27" s="17">
        <v>0.12</v>
      </c>
      <c r="L27" s="18">
        <f ca="1">IFERROR(ROUND(('2024 Tax Year Calculator'!$J27-OFFSET('2024 Tax Year Calculator'!$J27,-1,0))*OFFSET('2024 Tax Year Calculator'!$L27,-1,-1),2)+OFFSET('2024 Tax Year Calculator'!$L27,-1,0),0)</f>
        <v>2320</v>
      </c>
      <c r="O27" s="50"/>
      <c r="P27" s="51" t="s">
        <v>38</v>
      </c>
      <c r="Q27" s="50"/>
      <c r="R27" s="50"/>
      <c r="S27" s="50"/>
      <c r="T27" s="50"/>
      <c r="U27" s="50"/>
      <c r="V27" s="50"/>
    </row>
    <row r="28" spans="1:22" ht="15.75" x14ac:dyDescent="0.25">
      <c r="A28" s="23"/>
      <c r="B28" s="23"/>
      <c r="C28" s="23"/>
      <c r="D28" s="23"/>
      <c r="E28" s="24"/>
      <c r="J28" s="16">
        <v>94300</v>
      </c>
      <c r="K28" s="17">
        <v>0.22</v>
      </c>
      <c r="L28" s="18">
        <f ca="1">IFERROR(ROUND(('2024 Tax Year Calculator'!$J28-OFFSET('2024 Tax Year Calculator'!$J28,-1,0))*OFFSET('2024 Tax Year Calculator'!$L28,-1,-1),2)+OFFSET('2024 Tax Year Calculator'!$L28,-1,0),0)</f>
        <v>10852</v>
      </c>
      <c r="O28" s="50"/>
      <c r="Q28" s="51"/>
      <c r="R28" s="51"/>
      <c r="S28" s="50"/>
      <c r="T28" s="50"/>
      <c r="U28" s="50"/>
      <c r="V28" s="50"/>
    </row>
    <row r="29" spans="1:22" ht="15" customHeight="1" x14ac:dyDescent="0.25">
      <c r="A29" s="900" t="s">
        <v>50</v>
      </c>
      <c r="B29" s="901"/>
      <c r="C29" s="901"/>
      <c r="D29" s="920"/>
      <c r="E29" s="48">
        <v>0</v>
      </c>
      <c r="J29" s="16">
        <v>201050</v>
      </c>
      <c r="K29" s="17">
        <v>0.24</v>
      </c>
      <c r="L29" s="18">
        <f ca="1">IFERROR(ROUND(('2024 Tax Year Calculator'!$J29-OFFSET('2024 Tax Year Calculator'!$J29,-1,0))*OFFSET('2024 Tax Year Calculator'!$L29,-1,-1),2)+OFFSET('2024 Tax Year Calculator'!$L29,-1,0),0)</f>
        <v>34337</v>
      </c>
      <c r="M29" s="38"/>
      <c r="O29" s="896" t="s">
        <v>39</v>
      </c>
      <c r="P29" s="897"/>
      <c r="Q29" s="897"/>
      <c r="R29" s="897"/>
      <c r="S29" s="897"/>
      <c r="T29" s="897"/>
      <c r="U29" s="897"/>
      <c r="V29" s="50"/>
    </row>
    <row r="30" spans="1:22" ht="16.5" thickBot="1" x14ac:dyDescent="0.3">
      <c r="A30" s="23"/>
      <c r="B30" s="23"/>
      <c r="C30" s="23"/>
      <c r="D30" s="23"/>
      <c r="E30" s="23"/>
      <c r="J30" s="16">
        <v>383900</v>
      </c>
      <c r="K30" s="17">
        <v>0.32</v>
      </c>
      <c r="L30" s="18">
        <f ca="1">IFERROR(ROUND(('2024 Tax Year Calculator'!$J30-OFFSET('2024 Tax Year Calculator'!$J30,-1,0))*OFFSET('2024 Tax Year Calculator'!$L30,-1,-1),2)+OFFSET('2024 Tax Year Calculator'!$L30,-1,0),0)</f>
        <v>78221</v>
      </c>
      <c r="O30" s="50"/>
      <c r="P30" s="51" t="s">
        <v>44</v>
      </c>
      <c r="Q30" s="51"/>
      <c r="R30" s="51"/>
      <c r="S30" s="50"/>
      <c r="T30" s="50"/>
      <c r="U30" s="50"/>
      <c r="V30" s="50"/>
    </row>
    <row r="31" spans="1:22" ht="15" customHeight="1" thickTop="1" x14ac:dyDescent="0.25">
      <c r="A31" s="921" t="s">
        <v>52</v>
      </c>
      <c r="B31" s="922"/>
      <c r="C31" s="922"/>
      <c r="D31" s="45">
        <f ca="1">E23-E25-E27-E29</f>
        <v>16682</v>
      </c>
      <c r="E31" s="12">
        <f ca="1">IF(D31 &gt; 0, D31, 0)</f>
        <v>16682</v>
      </c>
      <c r="J31" s="16">
        <v>487450</v>
      </c>
      <c r="K31" s="17">
        <v>0.35</v>
      </c>
      <c r="L31" s="18">
        <f ca="1">IFERROR(ROUND(('2024 Tax Year Calculator'!$J31-OFFSET('2024 Tax Year Calculator'!$J31,-1,0))*OFFSET('2024 Tax Year Calculator'!$L31,-1,-1),2)+OFFSET('2024 Tax Year Calculator'!$L31,-1,0),0)</f>
        <v>111357</v>
      </c>
      <c r="M31" s="18"/>
      <c r="O31" s="50"/>
      <c r="Q31" s="51"/>
      <c r="R31" s="50"/>
      <c r="S31" s="50"/>
      <c r="T31" s="50"/>
      <c r="U31" s="50"/>
      <c r="V31" s="50"/>
    </row>
    <row r="32" spans="1:22" ht="15.75" thickBot="1" x14ac:dyDescent="0.3">
      <c r="J32" s="16">
        <v>731200</v>
      </c>
      <c r="K32" s="25">
        <v>0.37</v>
      </c>
      <c r="L32" s="18">
        <f ca="1">IFERROR(ROUND(('2024 Tax Year Calculator'!$J32-OFFSET('2024 Tax Year Calculator'!$J32,-1,0))*OFFSET('2024 Tax Year Calculator'!$L32,-1,-1),2)+OFFSET('2024 Tax Year Calculator'!$L32,-1,0),0)</f>
        <v>196669.5</v>
      </c>
      <c r="M32" s="18"/>
      <c r="O32" s="50" t="s">
        <v>63</v>
      </c>
      <c r="P32" s="50"/>
      <c r="Q32" s="50"/>
      <c r="R32" s="50"/>
      <c r="S32" s="50"/>
      <c r="T32" s="50"/>
      <c r="U32" s="50"/>
      <c r="V32" s="50"/>
    </row>
    <row r="33" spans="1:22" ht="15.75" thickTop="1" x14ac:dyDescent="0.25">
      <c r="A33" s="923" t="s">
        <v>49</v>
      </c>
      <c r="B33" s="924"/>
      <c r="C33" s="924"/>
      <c r="D33" s="925"/>
      <c r="E33" s="37">
        <f ca="1">E31*1.1</f>
        <v>18350.2</v>
      </c>
      <c r="M33" s="18"/>
      <c r="O33" s="50" t="s">
        <v>57</v>
      </c>
      <c r="V33" s="50"/>
    </row>
    <row r="34" spans="1:22" x14ac:dyDescent="0.25">
      <c r="I34" s="5" t="s">
        <v>27</v>
      </c>
      <c r="M34" s="18"/>
    </row>
    <row r="35" spans="1:22" x14ac:dyDescent="0.25">
      <c r="A35" s="44" t="s">
        <v>16</v>
      </c>
      <c r="B35" s="43">
        <f ca="1">K8</f>
        <v>0.24</v>
      </c>
      <c r="C35" s="915" t="s">
        <v>54</v>
      </c>
      <c r="D35" s="563"/>
      <c r="E35" s="43">
        <f ca="1">E23/E11</f>
        <v>0.11121333333333333</v>
      </c>
      <c r="M35" s="18"/>
      <c r="P35" s="54"/>
      <c r="Q35" s="54"/>
      <c r="R35" s="54"/>
    </row>
    <row r="36" spans="1:22" x14ac:dyDescent="0.25">
      <c r="A36" s="49"/>
      <c r="B36" s="49"/>
      <c r="C36" s="49"/>
      <c r="D36" s="49"/>
      <c r="E36" s="49"/>
      <c r="J36" s="14" t="s">
        <v>21</v>
      </c>
      <c r="K36" s="14" t="s">
        <v>22</v>
      </c>
      <c r="L36" s="14" t="s">
        <v>23</v>
      </c>
      <c r="M36" s="18"/>
      <c r="P36" s="54"/>
      <c r="Q36" s="54"/>
      <c r="R36" s="54"/>
    </row>
    <row r="37" spans="1:22" x14ac:dyDescent="0.25">
      <c r="A37" s="49"/>
      <c r="B37" s="49"/>
      <c r="C37" s="49"/>
      <c r="D37" s="49"/>
      <c r="E37" s="49"/>
      <c r="J37" s="16">
        <v>0</v>
      </c>
      <c r="K37" s="17">
        <v>0.1</v>
      </c>
      <c r="L37">
        <f ca="1">IFERROR(ROUND(('2024 Tax Year Calculator'!$J37-OFFSET('2024 Tax Year Calculator'!$J37,-1,0))*OFFSET('2024 Tax Year Calculator'!$L37,-1,-1),2)+OFFSET('2024 Tax Year Calculator'!$L37,-1,0),0)</f>
        <v>0</v>
      </c>
      <c r="O37" s="54" t="s">
        <v>58</v>
      </c>
      <c r="P37" s="54"/>
      <c r="Q37" s="54"/>
    </row>
    <row r="38" spans="1:22" x14ac:dyDescent="0.25">
      <c r="A38" s="49"/>
      <c r="B38" s="49"/>
      <c r="C38" s="49"/>
      <c r="D38" s="49"/>
      <c r="E38" s="49"/>
      <c r="J38" s="16">
        <v>11600</v>
      </c>
      <c r="K38" s="17">
        <v>0.12</v>
      </c>
      <c r="L38" s="18">
        <f ca="1">IFERROR(ROUND(('2024 Tax Year Calculator'!$J38-OFFSET('2024 Tax Year Calculator'!$J38,-1,0))*OFFSET('2024 Tax Year Calculator'!$L38,-1,-1),2)+OFFSET('2024 Tax Year Calculator'!$L38,-1,0),0)</f>
        <v>1160</v>
      </c>
      <c r="O38" s="54" t="s">
        <v>59</v>
      </c>
      <c r="P38" s="54"/>
      <c r="Q38" s="54"/>
    </row>
    <row r="39" spans="1:22" x14ac:dyDescent="0.25">
      <c r="A39" s="49"/>
      <c r="B39" s="49"/>
      <c r="C39" s="49"/>
      <c r="D39" s="49"/>
      <c r="E39" s="49"/>
      <c r="J39" s="16">
        <v>47150</v>
      </c>
      <c r="K39" s="17">
        <v>0.22</v>
      </c>
      <c r="L39" s="18">
        <f ca="1">IFERROR(ROUND(('2024 Tax Year Calculator'!$J39-OFFSET('2024 Tax Year Calculator'!$J39,-1,0))*OFFSET('2024 Tax Year Calculator'!$L39,-1,-1),2)+OFFSET('2024 Tax Year Calculator'!$L39,-1,0),0)</f>
        <v>5426</v>
      </c>
      <c r="O39" s="54" t="s">
        <v>60</v>
      </c>
      <c r="P39" s="54"/>
      <c r="Q39" s="54"/>
    </row>
    <row r="40" spans="1:22" x14ac:dyDescent="0.25">
      <c r="A40" s="49"/>
      <c r="B40" s="49"/>
      <c r="C40" s="49"/>
      <c r="D40" s="49"/>
      <c r="E40" s="49"/>
      <c r="J40" s="16">
        <v>100525</v>
      </c>
      <c r="K40" s="17">
        <v>0.24</v>
      </c>
      <c r="L40" s="18">
        <f ca="1">IFERROR(ROUND(('2024 Tax Year Calculator'!$J40-OFFSET('2024 Tax Year Calculator'!$J40,-1,0))*OFFSET('2024 Tax Year Calculator'!$L40,-1,-1),2)+OFFSET('2024 Tax Year Calculator'!$L40,-1,0),0)</f>
        <v>17168.5</v>
      </c>
      <c r="M40" s="38"/>
      <c r="O40" s="54" t="s">
        <v>61</v>
      </c>
    </row>
    <row r="41" spans="1:22" x14ac:dyDescent="0.25">
      <c r="A41" s="49"/>
      <c r="B41" s="49"/>
      <c r="C41" s="49"/>
      <c r="D41" s="49"/>
      <c r="E41" s="49"/>
      <c r="J41" s="16">
        <v>191950</v>
      </c>
      <c r="K41" s="17">
        <v>0.32</v>
      </c>
      <c r="L41" s="18">
        <f ca="1">IFERROR(ROUND(('2024 Tax Year Calculator'!$J41-OFFSET('2024 Tax Year Calculator'!$J41,-1,0))*OFFSET('2024 Tax Year Calculator'!$L41,-1,-1),2)+OFFSET('2024 Tax Year Calculator'!$L41,-1,0),0)</f>
        <v>39110.5</v>
      </c>
      <c r="O41" s="54" t="s">
        <v>62</v>
      </c>
    </row>
    <row r="42" spans="1:22" x14ac:dyDescent="0.25">
      <c r="A42" s="49"/>
      <c r="B42" s="49"/>
      <c r="C42" s="49"/>
      <c r="D42" s="49"/>
      <c r="E42" s="49"/>
      <c r="J42" s="16">
        <v>243725</v>
      </c>
      <c r="K42" s="17">
        <v>0.35</v>
      </c>
      <c r="L42" s="18">
        <f ca="1">IFERROR(ROUND(('2024 Tax Year Calculator'!$J42-OFFSET('2024 Tax Year Calculator'!$J42,-1,0))*OFFSET('2024 Tax Year Calculator'!$L42,-1,-1),2)+OFFSET('2024 Tax Year Calculator'!$L42,-1,0),0)</f>
        <v>55678.5</v>
      </c>
      <c r="M42" s="18"/>
    </row>
    <row r="43" spans="1:22" x14ac:dyDescent="0.25">
      <c r="A43" s="49"/>
      <c r="B43" s="49"/>
      <c r="C43" s="49"/>
      <c r="D43" s="49"/>
      <c r="E43" s="49"/>
      <c r="J43" s="16">
        <v>365600</v>
      </c>
      <c r="K43" s="25">
        <v>0.37</v>
      </c>
      <c r="L43" s="18">
        <f ca="1">IFERROR(ROUND(('2024 Tax Year Calculator'!$J43-OFFSET('2024 Tax Year Calculator'!$J43,-1,0))*OFFSET('2024 Tax Year Calculator'!$L43,-1,-1),2)+OFFSET('2024 Tax Year Calculator'!$L43,-1,0),0)</f>
        <v>98334.75</v>
      </c>
      <c r="M43" s="18"/>
    </row>
    <row r="44" spans="1:22" x14ac:dyDescent="0.25">
      <c r="A44" s="49"/>
      <c r="B44" s="49"/>
      <c r="C44" s="49"/>
      <c r="D44" s="49"/>
      <c r="E44" s="49"/>
      <c r="M44" s="18"/>
    </row>
    <row r="45" spans="1:22" x14ac:dyDescent="0.25">
      <c r="A45" s="49"/>
      <c r="B45" s="49"/>
      <c r="C45" s="49"/>
      <c r="D45" s="49"/>
      <c r="E45" s="49"/>
      <c r="I45" s="5" t="s">
        <v>28</v>
      </c>
      <c r="M45" s="18"/>
    </row>
    <row r="46" spans="1:22" x14ac:dyDescent="0.25">
      <c r="M46" s="18"/>
    </row>
    <row r="47" spans="1:22" x14ac:dyDescent="0.25">
      <c r="J47" s="14" t="s">
        <v>21</v>
      </c>
      <c r="K47" s="14" t="s">
        <v>22</v>
      </c>
      <c r="L47" s="14" t="s">
        <v>23</v>
      </c>
      <c r="M47" s="18"/>
    </row>
    <row r="48" spans="1:22" x14ac:dyDescent="0.25">
      <c r="J48" s="16">
        <v>0</v>
      </c>
      <c r="K48" s="17">
        <v>0.1</v>
      </c>
      <c r="L48">
        <f ca="1">IFERROR(ROUND(('2024 Tax Year Calculator'!$J48-OFFSET('2024 Tax Year Calculator'!$J48,-1,0))*OFFSET('2024 Tax Year Calculator'!$L48,-1,-1),2)+OFFSET('2024 Tax Year Calculator'!$L48,-1,0),0)</f>
        <v>0</v>
      </c>
    </row>
    <row r="49" spans="10:13" x14ac:dyDescent="0.25">
      <c r="J49" s="16">
        <v>16550</v>
      </c>
      <c r="K49" s="17">
        <v>0.12</v>
      </c>
      <c r="L49" s="18">
        <f ca="1">IFERROR(ROUND(('2024 Tax Year Calculator'!$J49-OFFSET('2024 Tax Year Calculator'!$J49,-1,0))*OFFSET('2024 Tax Year Calculator'!$L49,-1,-1),2)+OFFSET('2024 Tax Year Calculator'!$L49,-1,0),0)</f>
        <v>1655</v>
      </c>
    </row>
    <row r="50" spans="10:13" x14ac:dyDescent="0.25">
      <c r="J50" s="16">
        <v>63100</v>
      </c>
      <c r="K50" s="17">
        <v>0.22</v>
      </c>
      <c r="L50" s="18">
        <f ca="1">IFERROR(ROUND(('2024 Tax Year Calculator'!$J50-OFFSET('2024 Tax Year Calculator'!$J50,-1,0))*OFFSET('2024 Tax Year Calculator'!$L50,-1,-1),2)+OFFSET('2024 Tax Year Calculator'!$L50,-1,0),0)</f>
        <v>7241</v>
      </c>
    </row>
    <row r="51" spans="10:13" x14ac:dyDescent="0.25">
      <c r="J51" s="16">
        <v>100500</v>
      </c>
      <c r="K51" s="17">
        <v>0.24</v>
      </c>
      <c r="L51" s="18">
        <f ca="1">IFERROR(ROUND(('2024 Tax Year Calculator'!$J51-OFFSET('2024 Tax Year Calculator'!$J51,-1,0))*OFFSET('2024 Tax Year Calculator'!$L51,-1,-1),2)+OFFSET('2024 Tax Year Calculator'!$L51,-1,0),0)</f>
        <v>15469</v>
      </c>
      <c r="M51" s="38"/>
    </row>
    <row r="52" spans="10:13" x14ac:dyDescent="0.25">
      <c r="J52" s="16">
        <v>191950</v>
      </c>
      <c r="K52" s="17">
        <v>0.32</v>
      </c>
      <c r="L52" s="18">
        <f ca="1">IFERROR(ROUND(('2024 Tax Year Calculator'!$J52-OFFSET('2024 Tax Year Calculator'!$J52,-1,0))*OFFSET('2024 Tax Year Calculator'!$L52,-1,-1),2)+OFFSET('2024 Tax Year Calculator'!$L52,-1,0),0)</f>
        <v>37417</v>
      </c>
    </row>
    <row r="53" spans="10:13" x14ac:dyDescent="0.25">
      <c r="J53" s="16">
        <v>243700</v>
      </c>
      <c r="K53" s="17">
        <v>0.35</v>
      </c>
      <c r="L53" s="18">
        <f ca="1">IFERROR(ROUND(('2024 Tax Year Calculator'!$J53-OFFSET('2024 Tax Year Calculator'!$J53,-1,0))*OFFSET('2024 Tax Year Calculator'!$L53,-1,-1),2)+OFFSET('2024 Tax Year Calculator'!$L53,-1,0),0)</f>
        <v>53977</v>
      </c>
      <c r="M53" s="18"/>
    </row>
    <row r="54" spans="10:13" x14ac:dyDescent="0.25">
      <c r="J54" s="16">
        <v>609350</v>
      </c>
      <c r="K54" s="25">
        <v>0.37</v>
      </c>
      <c r="L54" s="18">
        <f ca="1">IFERROR(ROUND(('2024 Tax Year Calculator'!$J54-OFFSET('2024 Tax Year Calculator'!$J54,-1,0))*OFFSET('2024 Tax Year Calculator'!$L54,-1,-1),2)+OFFSET('2024 Tax Year Calculator'!$L54,-1,0),0)</f>
        <v>181954.5</v>
      </c>
      <c r="M54" s="18"/>
    </row>
    <row r="55" spans="10:13" x14ac:dyDescent="0.25">
      <c r="K55" s="16"/>
      <c r="L55" s="17"/>
      <c r="M55" s="18"/>
    </row>
    <row r="56" spans="10:13" x14ac:dyDescent="0.25">
      <c r="K56" s="16"/>
      <c r="L56" s="17"/>
      <c r="M56" s="18"/>
    </row>
    <row r="57" spans="10:13" x14ac:dyDescent="0.25">
      <c r="K57" s="16"/>
      <c r="L57" s="17"/>
      <c r="M57" s="18"/>
    </row>
    <row r="58" spans="10:13" x14ac:dyDescent="0.25">
      <c r="K58" s="16"/>
      <c r="L58" s="25"/>
      <c r="M58" s="18"/>
    </row>
    <row r="60" spans="10:13" x14ac:dyDescent="0.25">
      <c r="J60" t="s">
        <v>12</v>
      </c>
      <c r="K60">
        <v>14600</v>
      </c>
    </row>
    <row r="61" spans="10:13" x14ac:dyDescent="0.25">
      <c r="J61" t="s">
        <v>0</v>
      </c>
      <c r="K61">
        <v>29200</v>
      </c>
    </row>
    <row r="62" spans="10:13" x14ac:dyDescent="0.25">
      <c r="J62" t="s">
        <v>27</v>
      </c>
      <c r="K62">
        <v>14600</v>
      </c>
    </row>
    <row r="63" spans="10:13" x14ac:dyDescent="0.25">
      <c r="J63" t="s">
        <v>55</v>
      </c>
      <c r="K63">
        <v>21900</v>
      </c>
    </row>
  </sheetData>
  <mergeCells count="21">
    <mergeCell ref="C35:D35"/>
    <mergeCell ref="P13:R13"/>
    <mergeCell ref="A15:C15"/>
    <mergeCell ref="P17:R17"/>
    <mergeCell ref="A33:D33"/>
    <mergeCell ref="A31:C31"/>
    <mergeCell ref="O29:U29"/>
    <mergeCell ref="A25:B25"/>
    <mergeCell ref="A29:D29"/>
    <mergeCell ref="A27:D27"/>
    <mergeCell ref="C1:D1"/>
    <mergeCell ref="A1:B1"/>
    <mergeCell ref="O1:W1"/>
    <mergeCell ref="O3:V3"/>
    <mergeCell ref="O5:V5"/>
    <mergeCell ref="P11:R11"/>
    <mergeCell ref="A13:D13"/>
    <mergeCell ref="A17:D17"/>
    <mergeCell ref="A19:D19"/>
    <mergeCell ref="A23:D23"/>
    <mergeCell ref="A21:C21"/>
  </mergeCells>
  <dataValidations count="2">
    <dataValidation type="list" allowBlank="1" showInputMessage="1" showErrorMessage="1" sqref="K6" xr:uid="{CD63E48A-D90B-442A-BD53-A47A5132F594}">
      <formula1>"Single, MFJ, MFS, HH"</formula1>
    </dataValidation>
    <dataValidation type="list" allowBlank="1" showInputMessage="1" showErrorMessage="1" prompt="Single: Single_x000a_MFJ: Married Filing Jointly_x000a_MFS: Married Filing Separately_x000a_HH: Head of Household" sqref="E1" xr:uid="{33838B8E-F556-4129-AE88-28566280071C}">
      <formula1>"Single, MFJ, MFS, HH"</formula1>
    </dataValidation>
  </dataValidations>
  <hyperlinks>
    <hyperlink ref="O3" r:id="rId1" display="https://directpay.irs.gov/directpay/payment" xr:uid="{665F695E-45AF-499B-AE74-C1995BFD6AA4}"/>
  </hyperlinks>
  <pageMargins left="0.25" right="0.25" top="0.75" bottom="0.75" header="0.3" footer="0.3"/>
  <pageSetup orientation="landscape" r:id="rId2"/>
  <drawing r:id="rId3"/>
  <tableParts count="4">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2FF0-6F30-4122-89A1-D96640FA3918}">
  <sheetPr codeName="Sheet2">
    <tabColor rgb="FF00B050"/>
  </sheetPr>
  <dimension ref="A1:GV520"/>
  <sheetViews>
    <sheetView showGridLines="0" showRowColHeaders="0" zoomScale="136" zoomScaleNormal="136" workbookViewId="0">
      <selection activeCell="J28" sqref="J28:L28"/>
    </sheetView>
  </sheetViews>
  <sheetFormatPr defaultRowHeight="12.75" x14ac:dyDescent="0.2"/>
  <cols>
    <col min="1" max="1" width="3.5703125" style="74" customWidth="1"/>
    <col min="2" max="2" width="3.140625" style="74" customWidth="1"/>
    <col min="3" max="3" width="12.7109375" style="74" customWidth="1"/>
    <col min="4" max="6" width="3.140625" style="74" customWidth="1"/>
    <col min="7" max="8" width="2" style="74" customWidth="1"/>
    <col min="9" max="9" width="1.28515625" style="74" customWidth="1"/>
    <col min="10" max="11" width="3.140625" style="74" customWidth="1"/>
    <col min="12" max="12" width="7.140625" style="74" customWidth="1"/>
    <col min="13" max="13" width="1.7109375" style="74" customWidth="1"/>
    <col min="14" max="22" width="3.140625" style="74" customWidth="1"/>
    <col min="23" max="23" width="4.42578125" style="74" customWidth="1"/>
    <col min="24" max="24" width="3.140625" style="74" customWidth="1"/>
    <col min="25" max="25" width="5.42578125" style="74" customWidth="1"/>
    <col min="26" max="26" width="5.28515625" style="74" customWidth="1"/>
    <col min="27" max="27" width="3.140625" style="74" customWidth="1"/>
    <col min="28" max="28" width="1" style="74" customWidth="1"/>
    <col min="29" max="29" width="3.140625" style="60" customWidth="1"/>
    <col min="30" max="30" width="5.7109375" style="60" hidden="1" customWidth="1"/>
    <col min="31" max="31" width="10.140625" style="60" hidden="1" customWidth="1"/>
    <col min="32" max="32" width="3.140625" style="60" hidden="1" customWidth="1"/>
    <col min="33" max="48" width="3.140625" style="60" customWidth="1"/>
    <col min="49" max="58" width="3.140625" style="60" hidden="1" customWidth="1"/>
    <col min="59" max="59" width="5.28515625" style="60" hidden="1" customWidth="1"/>
    <col min="60" max="66" width="3.140625" style="60" hidden="1" customWidth="1"/>
    <col min="67" max="70" width="9.140625" style="60" hidden="1" customWidth="1"/>
    <col min="71" max="72" width="9.140625" style="58"/>
    <col min="73" max="73" width="9.140625" style="68"/>
    <col min="74" max="79" width="9.140625" style="68" customWidth="1"/>
    <col min="80" max="81" width="9.140625" style="76" customWidth="1"/>
    <col min="82" max="84" width="9.140625" style="76"/>
    <col min="85" max="85" width="11.7109375" style="76" bestFit="1" customWidth="1"/>
    <col min="86" max="89" width="9.140625" style="76"/>
    <col min="90" max="196" width="9.140625" style="77"/>
    <col min="197" max="204" width="9.140625" style="78"/>
    <col min="205" max="16384" width="9.140625" style="74"/>
  </cols>
  <sheetData>
    <row r="1" spans="1:88" ht="10.5" customHeight="1" thickTop="1" x14ac:dyDescent="0.35">
      <c r="A1" s="58"/>
      <c r="B1" s="59"/>
      <c r="C1" s="75"/>
      <c r="D1" s="564" t="s">
        <v>84</v>
      </c>
      <c r="E1" s="564"/>
      <c r="F1" s="564"/>
      <c r="G1" s="564"/>
      <c r="H1" s="564"/>
      <c r="I1" s="564"/>
      <c r="J1" s="564"/>
      <c r="K1" s="564"/>
      <c r="L1" s="564"/>
      <c r="M1" s="564"/>
      <c r="N1" s="564"/>
      <c r="O1" s="564"/>
      <c r="P1" s="564"/>
      <c r="Q1" s="564"/>
      <c r="R1" s="564"/>
      <c r="S1" s="564"/>
      <c r="T1" s="564"/>
      <c r="U1" s="564" t="s">
        <v>371</v>
      </c>
      <c r="V1" s="584"/>
      <c r="W1" s="584"/>
      <c r="X1" s="584"/>
      <c r="Y1" s="584"/>
      <c r="Z1" s="584"/>
      <c r="AA1" s="584"/>
      <c r="AB1" s="265"/>
      <c r="BS1" s="60"/>
      <c r="BT1" s="60"/>
      <c r="BU1" s="76"/>
      <c r="BV1" s="76"/>
      <c r="BW1" s="76"/>
      <c r="BX1" s="76"/>
      <c r="BY1" s="76"/>
      <c r="BZ1" s="76"/>
      <c r="CA1" s="76"/>
    </row>
    <row r="2" spans="1:88" ht="20.25" customHeight="1" x14ac:dyDescent="0.35">
      <c r="A2" s="58"/>
      <c r="B2" s="79"/>
      <c r="C2" s="80"/>
      <c r="D2" s="565"/>
      <c r="E2" s="565"/>
      <c r="F2" s="565"/>
      <c r="G2" s="565"/>
      <c r="H2" s="565"/>
      <c r="I2" s="565"/>
      <c r="J2" s="565"/>
      <c r="K2" s="565"/>
      <c r="L2" s="565"/>
      <c r="M2" s="565"/>
      <c r="N2" s="565"/>
      <c r="O2" s="565"/>
      <c r="P2" s="565"/>
      <c r="Q2" s="565"/>
      <c r="R2" s="565"/>
      <c r="S2" s="565"/>
      <c r="T2" s="565"/>
      <c r="U2" s="585"/>
      <c r="V2" s="585"/>
      <c r="W2" s="585"/>
      <c r="X2" s="585"/>
      <c r="Y2" s="585"/>
      <c r="Z2" s="585"/>
      <c r="AA2" s="585"/>
      <c r="AB2" s="266"/>
      <c r="AH2" s="81"/>
      <c r="AI2" s="81"/>
      <c r="AJ2" s="81"/>
      <c r="AK2" s="81"/>
      <c r="AL2" s="81"/>
      <c r="AM2" s="81"/>
      <c r="AN2" s="81"/>
      <c r="AO2" s="81"/>
      <c r="AP2" s="81"/>
      <c r="AQ2" s="81"/>
      <c r="AR2" s="81"/>
      <c r="AS2" s="81"/>
      <c r="AT2" s="81"/>
      <c r="AU2" s="81"/>
      <c r="BL2" s="62" t="s">
        <v>85</v>
      </c>
      <c r="BS2" s="60"/>
      <c r="BT2" s="60"/>
      <c r="BU2" s="76"/>
      <c r="BV2" s="76"/>
      <c r="BW2" s="76"/>
      <c r="BX2" s="76"/>
      <c r="BY2" s="76"/>
      <c r="BZ2" s="76"/>
      <c r="CA2" s="76"/>
    </row>
    <row r="3" spans="1:88" ht="20.25" customHeight="1" x14ac:dyDescent="0.35">
      <c r="A3" s="58"/>
      <c r="B3" s="82"/>
      <c r="C3" s="83"/>
      <c r="D3" s="566" t="s">
        <v>86</v>
      </c>
      <c r="E3" s="567"/>
      <c r="F3" s="567"/>
      <c r="G3" s="567"/>
      <c r="H3" s="567"/>
      <c r="I3" s="567"/>
      <c r="J3" s="567"/>
      <c r="K3" s="567"/>
      <c r="L3" s="567"/>
      <c r="M3" s="567"/>
      <c r="N3" s="567"/>
      <c r="O3" s="567"/>
      <c r="P3" s="567"/>
      <c r="Q3" s="567"/>
      <c r="R3" s="567"/>
      <c r="S3" s="567"/>
      <c r="T3" s="567"/>
      <c r="U3" s="586" t="s">
        <v>372</v>
      </c>
      <c r="V3" s="587"/>
      <c r="W3" s="587"/>
      <c r="X3" s="587"/>
      <c r="Y3" s="587"/>
      <c r="Z3" s="587"/>
      <c r="AA3" s="267"/>
      <c r="AB3" s="63"/>
      <c r="AH3" s="81"/>
      <c r="AI3" s="81"/>
      <c r="AJ3" s="81"/>
      <c r="AK3" s="81"/>
      <c r="AL3" s="81"/>
      <c r="AM3" s="81"/>
      <c r="AN3" s="81"/>
      <c r="AO3" s="81"/>
      <c r="AP3" s="81"/>
      <c r="AQ3" s="81"/>
      <c r="AR3" s="81"/>
      <c r="AS3" s="81"/>
      <c r="AT3" s="81"/>
      <c r="AU3" s="81"/>
      <c r="AY3" s="62" t="s">
        <v>65</v>
      </c>
      <c r="BL3" s="60" t="s">
        <v>244</v>
      </c>
      <c r="BS3" s="60"/>
      <c r="BT3" s="60"/>
      <c r="BU3" s="76"/>
      <c r="BV3" s="76"/>
      <c r="BW3" s="76"/>
      <c r="BX3" s="76"/>
      <c r="BY3" s="76"/>
      <c r="BZ3" s="76"/>
      <c r="CA3" s="76"/>
    </row>
    <row r="4" spans="1:88" ht="4.5" customHeight="1" x14ac:dyDescent="0.2">
      <c r="A4" s="58"/>
      <c r="B4" s="64"/>
      <c r="C4" s="65"/>
      <c r="D4" s="65"/>
      <c r="E4" s="65"/>
      <c r="F4" s="65"/>
      <c r="G4" s="65"/>
      <c r="H4" s="65"/>
      <c r="I4" s="65"/>
      <c r="J4" s="65"/>
      <c r="K4" s="65"/>
      <c r="L4" s="65"/>
      <c r="M4" s="65"/>
      <c r="N4" s="65"/>
      <c r="O4" s="65"/>
      <c r="P4" s="65"/>
      <c r="Q4" s="65"/>
      <c r="R4" s="65"/>
      <c r="S4" s="65"/>
      <c r="T4" s="65"/>
      <c r="U4" s="65"/>
      <c r="V4" s="65"/>
      <c r="W4" s="65"/>
      <c r="X4" s="65"/>
      <c r="Y4" s="65"/>
      <c r="Z4" s="65"/>
      <c r="AA4" s="65"/>
      <c r="AB4" s="66"/>
      <c r="AY4" s="62" t="s">
        <v>66</v>
      </c>
      <c r="BL4" s="62" t="s">
        <v>87</v>
      </c>
      <c r="BS4" s="60"/>
      <c r="BT4" s="60"/>
      <c r="BU4" s="76"/>
      <c r="BV4" s="76"/>
      <c r="BW4" s="76"/>
      <c r="BX4" s="76"/>
      <c r="BY4" s="76"/>
      <c r="BZ4" s="76"/>
      <c r="CA4" s="76"/>
    </row>
    <row r="5" spans="1:88" ht="16.5" hidden="1" customHeight="1" x14ac:dyDescent="0.2">
      <c r="A5" s="58"/>
      <c r="B5" s="841" t="s">
        <v>88</v>
      </c>
      <c r="C5" s="569"/>
      <c r="D5" s="756" t="s">
        <v>240</v>
      </c>
      <c r="E5" s="842"/>
      <c r="F5" s="842"/>
      <c r="G5" s="842"/>
      <c r="H5" s="842"/>
      <c r="I5" s="842"/>
      <c r="J5" s="843"/>
      <c r="K5" s="843"/>
      <c r="L5" s="843"/>
      <c r="M5" s="843"/>
      <c r="N5" s="844"/>
      <c r="O5" s="574" t="s">
        <v>67</v>
      </c>
      <c r="P5" s="575"/>
      <c r="Q5" s="806"/>
      <c r="R5" s="807"/>
      <c r="S5" s="807"/>
      <c r="T5" s="808"/>
      <c r="U5" s="579" t="s">
        <v>89</v>
      </c>
      <c r="V5" s="580"/>
      <c r="W5" s="580"/>
      <c r="X5" s="809"/>
      <c r="Y5" s="810"/>
      <c r="Z5" s="810"/>
      <c r="AA5" s="811"/>
      <c r="AB5" s="69"/>
      <c r="AF5" s="84">
        <f>Q5</f>
        <v>0</v>
      </c>
      <c r="AG5" s="61"/>
      <c r="AH5" s="61"/>
      <c r="AY5" s="60" t="s">
        <v>90</v>
      </c>
      <c r="BL5" s="60" t="s">
        <v>91</v>
      </c>
      <c r="BS5" s="60"/>
      <c r="BT5" s="60"/>
      <c r="BU5" s="76"/>
      <c r="BV5" s="76"/>
      <c r="BW5" s="76"/>
      <c r="BX5" s="76"/>
      <c r="BY5" s="76"/>
      <c r="BZ5" s="76"/>
      <c r="CA5" s="76"/>
    </row>
    <row r="6" spans="1:88" ht="4.5" hidden="1" customHeight="1" x14ac:dyDescent="0.2">
      <c r="A6" s="58"/>
      <c r="B6" s="67"/>
      <c r="C6" s="85"/>
      <c r="D6" s="86"/>
      <c r="E6" s="58"/>
      <c r="F6" s="58"/>
      <c r="G6" s="58"/>
      <c r="H6" s="87"/>
      <c r="I6" s="87"/>
      <c r="J6" s="87"/>
      <c r="K6" s="87"/>
      <c r="L6" s="87"/>
      <c r="M6" s="87"/>
      <c r="N6" s="87"/>
      <c r="O6" s="58"/>
      <c r="P6" s="58"/>
      <c r="Q6" s="58"/>
      <c r="R6" s="88"/>
      <c r="S6" s="89"/>
      <c r="T6" s="89"/>
      <c r="U6" s="89"/>
      <c r="V6" s="89"/>
      <c r="W6" s="89"/>
      <c r="X6" s="90"/>
      <c r="Y6" s="85"/>
      <c r="Z6" s="91"/>
      <c r="AA6" s="91"/>
      <c r="AB6" s="69"/>
      <c r="BL6" s="60" t="s">
        <v>243</v>
      </c>
      <c r="BS6" s="60"/>
      <c r="BT6" s="60"/>
      <c r="BU6" s="76"/>
      <c r="BV6" s="76"/>
      <c r="BW6" s="76"/>
      <c r="BX6" s="76"/>
      <c r="BY6" s="76"/>
      <c r="BZ6" s="76"/>
      <c r="CA6" s="76"/>
    </row>
    <row r="7" spans="1:88" ht="15" hidden="1" customHeight="1" x14ac:dyDescent="0.25">
      <c r="A7" s="58"/>
      <c r="B7" s="541" t="s">
        <v>85</v>
      </c>
      <c r="C7" s="815"/>
      <c r="D7" s="815"/>
      <c r="E7" s="815"/>
      <c r="F7" s="815"/>
      <c r="G7" s="815"/>
      <c r="H7" s="816"/>
      <c r="I7" s="92"/>
      <c r="J7" s="817" t="s">
        <v>92</v>
      </c>
      <c r="K7" s="818"/>
      <c r="L7" s="818"/>
      <c r="M7" s="818"/>
      <c r="N7" s="818"/>
      <c r="O7" s="818"/>
      <c r="P7" s="818"/>
      <c r="Q7" s="818"/>
      <c r="R7" s="819"/>
      <c r="S7" s="594" t="s">
        <v>93</v>
      </c>
      <c r="T7" s="820"/>
      <c r="U7" s="820"/>
      <c r="V7" s="820"/>
      <c r="W7" s="820"/>
      <c r="X7" s="821"/>
      <c r="Y7" s="822"/>
      <c r="Z7" s="823"/>
      <c r="AA7" s="824"/>
      <c r="AB7" s="69"/>
      <c r="BS7" s="60"/>
      <c r="BT7" s="60"/>
      <c r="BU7" s="76"/>
      <c r="BV7" s="76"/>
      <c r="BW7" s="76"/>
      <c r="BX7" s="76"/>
      <c r="BY7" s="76"/>
      <c r="BZ7" s="76"/>
      <c r="CA7" s="76"/>
    </row>
    <row r="8" spans="1:88" ht="9" hidden="1" customHeight="1" x14ac:dyDescent="0.25">
      <c r="A8" s="58"/>
      <c r="B8" s="174"/>
      <c r="C8" s="175"/>
      <c r="D8" s="175"/>
      <c r="E8" s="175"/>
      <c r="F8" s="175"/>
      <c r="G8" s="175"/>
      <c r="H8" s="175"/>
      <c r="I8" s="92"/>
      <c r="J8" s="176"/>
      <c r="K8" s="177"/>
      <c r="L8" s="177"/>
      <c r="M8" s="177"/>
      <c r="N8" s="177"/>
      <c r="O8" s="177"/>
      <c r="P8" s="177"/>
      <c r="Q8" s="177"/>
      <c r="R8" s="177"/>
      <c r="S8" s="178"/>
      <c r="T8" s="172"/>
      <c r="U8" s="172"/>
      <c r="V8" s="172"/>
      <c r="W8" s="172"/>
      <c r="X8" s="173"/>
      <c r="Y8" s="179"/>
      <c r="Z8" s="180"/>
      <c r="AA8" s="181"/>
      <c r="AB8" s="69"/>
      <c r="BS8" s="60"/>
      <c r="BT8" s="60"/>
      <c r="BU8" s="76"/>
      <c r="BV8" s="76"/>
      <c r="BW8" s="76"/>
      <c r="BX8" s="76"/>
      <c r="BY8" s="76"/>
      <c r="BZ8" s="76"/>
      <c r="CA8" s="76"/>
    </row>
    <row r="9" spans="1:88" ht="16.5" hidden="1" customHeight="1" x14ac:dyDescent="0.25">
      <c r="A9" s="58"/>
      <c r="B9" s="598" t="s">
        <v>251</v>
      </c>
      <c r="C9" s="599"/>
      <c r="D9" s="599"/>
      <c r="E9" s="599"/>
      <c r="F9" s="599"/>
      <c r="G9" s="599"/>
      <c r="H9" s="599"/>
      <c r="I9" s="599"/>
      <c r="J9" s="599"/>
      <c r="K9" s="599"/>
      <c r="L9" s="599"/>
      <c r="M9" s="599"/>
      <c r="N9" s="599"/>
      <c r="O9" s="599"/>
      <c r="P9" s="599"/>
      <c r="Q9" s="599"/>
      <c r="R9" s="599"/>
      <c r="S9" s="833" t="s">
        <v>245</v>
      </c>
      <c r="T9" s="834"/>
      <c r="U9" s="834"/>
      <c r="V9" s="834"/>
      <c r="W9" s="834"/>
      <c r="X9" s="834"/>
      <c r="Y9" s="834"/>
      <c r="Z9" s="834"/>
      <c r="AA9" s="835"/>
      <c r="AB9" s="69"/>
      <c r="BS9" s="60"/>
      <c r="BT9" s="60"/>
      <c r="BU9" s="76"/>
      <c r="BV9" s="76"/>
      <c r="BW9" s="76"/>
      <c r="BX9" s="76"/>
      <c r="BY9" s="76"/>
      <c r="BZ9" s="76"/>
      <c r="CA9" s="76"/>
    </row>
    <row r="10" spans="1:88" ht="7.5" hidden="1" customHeight="1" x14ac:dyDescent="0.2">
      <c r="A10" s="58"/>
      <c r="B10" s="67"/>
      <c r="C10" s="85"/>
      <c r="D10" s="86"/>
      <c r="E10" s="58"/>
      <c r="F10" s="58"/>
      <c r="G10" s="58"/>
      <c r="H10" s="86"/>
      <c r="I10" s="86"/>
      <c r="J10" s="618"/>
      <c r="K10" s="618"/>
      <c r="L10" s="618"/>
      <c r="M10" s="618"/>
      <c r="N10" s="618"/>
      <c r="O10" s="618"/>
      <c r="P10" s="618"/>
      <c r="Q10" s="618"/>
      <c r="R10" s="618"/>
      <c r="S10" s="618"/>
      <c r="T10" s="618"/>
      <c r="U10" s="618"/>
      <c r="V10" s="618"/>
      <c r="W10" s="618"/>
      <c r="X10" s="618"/>
      <c r="Y10" s="618"/>
      <c r="Z10" s="618"/>
      <c r="AA10" s="618"/>
      <c r="AB10" s="69"/>
      <c r="AY10" s="60" t="s">
        <v>94</v>
      </c>
      <c r="BL10" s="60" t="s">
        <v>95</v>
      </c>
      <c r="BS10" s="60"/>
      <c r="BT10" s="60"/>
      <c r="BU10" s="76"/>
      <c r="BV10" s="76"/>
      <c r="BW10" s="76"/>
      <c r="BX10" s="76"/>
      <c r="BY10" s="76"/>
      <c r="BZ10" s="76"/>
      <c r="CA10" s="76"/>
    </row>
    <row r="11" spans="1:88" ht="15" hidden="1" customHeight="1" x14ac:dyDescent="0.2">
      <c r="A11" s="58"/>
      <c r="B11" s="619" t="s">
        <v>96</v>
      </c>
      <c r="C11" s="620"/>
      <c r="D11" s="812"/>
      <c r="E11" s="813"/>
      <c r="F11" s="813"/>
      <c r="G11" s="813"/>
      <c r="H11" s="814"/>
      <c r="I11" s="94"/>
      <c r="J11" s="637" t="s">
        <v>97</v>
      </c>
      <c r="K11" s="637"/>
      <c r="L11" s="638"/>
      <c r="M11" s="825"/>
      <c r="N11" s="826"/>
      <c r="O11" s="826"/>
      <c r="P11" s="826"/>
      <c r="Q11" s="826"/>
      <c r="R11" s="826"/>
      <c r="S11" s="826"/>
      <c r="T11" s="827"/>
      <c r="U11" s="827"/>
      <c r="V11" s="827"/>
      <c r="W11" s="827"/>
      <c r="X11" s="827"/>
      <c r="Y11" s="827"/>
      <c r="Z11" s="827"/>
      <c r="AA11" s="828"/>
      <c r="AB11" s="69"/>
      <c r="BL11" s="60" t="s">
        <v>98</v>
      </c>
      <c r="BS11" s="60"/>
      <c r="BT11" s="60"/>
      <c r="BU11" s="76"/>
      <c r="BV11" s="76"/>
      <c r="BW11" s="76"/>
      <c r="BX11" s="76"/>
      <c r="BY11" s="76"/>
      <c r="BZ11" s="76"/>
      <c r="CA11" s="76"/>
      <c r="CJ11" s="76" t="s">
        <v>44</v>
      </c>
    </row>
    <row r="12" spans="1:88" ht="4.5" hidden="1" customHeight="1" x14ac:dyDescent="0.2">
      <c r="A12" s="58"/>
      <c r="B12" s="93"/>
      <c r="C12" s="96"/>
      <c r="D12" s="97"/>
      <c r="E12" s="98"/>
      <c r="F12" s="98"/>
      <c r="G12" s="98"/>
      <c r="H12" s="98"/>
      <c r="I12" s="99"/>
      <c r="J12" s="95"/>
      <c r="K12" s="95"/>
      <c r="L12" s="95"/>
      <c r="M12" s="100"/>
      <c r="N12" s="101"/>
      <c r="O12" s="101"/>
      <c r="P12" s="101"/>
      <c r="Q12" s="101"/>
      <c r="R12" s="101"/>
      <c r="S12" s="101"/>
      <c r="T12" s="99"/>
      <c r="U12" s="99"/>
      <c r="V12" s="99"/>
      <c r="W12" s="99"/>
      <c r="X12" s="99"/>
      <c r="Y12" s="99"/>
      <c r="Z12" s="99"/>
      <c r="AA12" s="99"/>
      <c r="AB12" s="69"/>
      <c r="BL12" s="60" t="s">
        <v>99</v>
      </c>
      <c r="BS12" s="60"/>
      <c r="BT12" s="60"/>
      <c r="BU12" s="76"/>
      <c r="BV12" s="76"/>
      <c r="BW12" s="76"/>
      <c r="BX12" s="76"/>
      <c r="BY12" s="76"/>
      <c r="BZ12" s="76"/>
      <c r="CA12" s="76"/>
    </row>
    <row r="13" spans="1:88" ht="15.75" hidden="1" customHeight="1" x14ac:dyDescent="0.25">
      <c r="A13" s="58"/>
      <c r="B13" s="619" t="s">
        <v>100</v>
      </c>
      <c r="C13" s="620" t="s">
        <v>101</v>
      </c>
      <c r="D13" s="812"/>
      <c r="E13" s="813"/>
      <c r="F13" s="813"/>
      <c r="G13" s="813"/>
      <c r="H13" s="814"/>
      <c r="I13" s="642" t="s">
        <v>241</v>
      </c>
      <c r="J13" s="643"/>
      <c r="K13" s="643"/>
      <c r="L13" s="644"/>
      <c r="M13" s="829" t="s">
        <v>242</v>
      </c>
      <c r="N13" s="830"/>
      <c r="O13" s="830"/>
      <c r="P13" s="830"/>
      <c r="Q13" s="830"/>
      <c r="R13" s="830"/>
      <c r="S13" s="830"/>
      <c r="T13" s="831" t="s">
        <v>101</v>
      </c>
      <c r="U13" s="832"/>
      <c r="V13" s="829"/>
      <c r="W13" s="830"/>
      <c r="X13" s="830"/>
      <c r="Y13" s="830"/>
      <c r="Z13" s="830"/>
      <c r="AA13" s="830"/>
      <c r="AB13" s="102"/>
      <c r="BL13" s="60" t="s">
        <v>94</v>
      </c>
      <c r="BS13" s="60"/>
      <c r="BT13" s="60"/>
      <c r="BU13" s="76"/>
      <c r="BV13" s="76"/>
      <c r="BW13" s="76"/>
      <c r="BX13" s="76"/>
      <c r="BY13" s="76"/>
      <c r="BZ13" s="76"/>
      <c r="CA13" s="76"/>
    </row>
    <row r="14" spans="1:88" ht="5.25" hidden="1" customHeight="1" x14ac:dyDescent="0.2">
      <c r="A14" s="58"/>
      <c r="B14" s="93"/>
      <c r="C14" s="103"/>
      <c r="D14" s="104"/>
      <c r="E14" s="87"/>
      <c r="F14" s="87"/>
      <c r="G14" s="87"/>
      <c r="H14" s="87"/>
      <c r="I14" s="58"/>
      <c r="J14" s="58"/>
      <c r="K14" s="58"/>
      <c r="L14" s="58"/>
      <c r="M14" s="58"/>
      <c r="N14" s="58"/>
      <c r="O14" s="105"/>
      <c r="P14" s="106"/>
      <c r="Q14" s="106"/>
      <c r="R14" s="106"/>
      <c r="S14" s="106"/>
      <c r="T14" s="106"/>
      <c r="U14" s="107"/>
      <c r="V14" s="107"/>
      <c r="W14" s="107"/>
      <c r="X14" s="107"/>
      <c r="Y14" s="107"/>
      <c r="Z14" s="107"/>
      <c r="AA14" s="107"/>
      <c r="AB14" s="108"/>
      <c r="BL14" s="60" t="s">
        <v>102</v>
      </c>
      <c r="BS14" s="60"/>
      <c r="BT14" s="60"/>
      <c r="BU14" s="76"/>
      <c r="BV14" s="76"/>
      <c r="BW14" s="76"/>
      <c r="BX14" s="76"/>
      <c r="BY14" s="76"/>
      <c r="BZ14" s="76"/>
      <c r="CA14" s="76"/>
    </row>
    <row r="15" spans="1:88" ht="15.75" hidden="1" customHeight="1" x14ac:dyDescent="0.2">
      <c r="A15" s="58"/>
      <c r="B15" s="541" t="s">
        <v>103</v>
      </c>
      <c r="C15" s="542"/>
      <c r="D15" s="542"/>
      <c r="E15" s="542"/>
      <c r="F15" s="542"/>
      <c r="G15" s="542"/>
      <c r="H15" s="542"/>
      <c r="I15" s="542"/>
      <c r="J15" s="543"/>
      <c r="K15" s="544" t="s">
        <v>104</v>
      </c>
      <c r="L15" s="545"/>
      <c r="M15" s="545"/>
      <c r="N15" s="545"/>
      <c r="O15" s="545"/>
      <c r="P15" s="545"/>
      <c r="Q15" s="545"/>
      <c r="R15" s="545"/>
      <c r="S15" s="545"/>
      <c r="T15" s="545"/>
      <c r="U15" s="545"/>
      <c r="V15" s="545"/>
      <c r="W15" s="545"/>
      <c r="X15" s="545"/>
      <c r="Y15" s="545"/>
      <c r="Z15" s="545"/>
      <c r="AA15" s="545"/>
      <c r="AB15" s="546"/>
      <c r="BS15" s="60"/>
      <c r="BT15" s="60"/>
      <c r="BU15" s="76"/>
      <c r="BV15" s="76"/>
      <c r="BW15" s="76"/>
      <c r="BX15" s="76"/>
      <c r="BY15" s="76"/>
      <c r="BZ15" s="76"/>
      <c r="CA15" s="76"/>
    </row>
    <row r="16" spans="1:88" ht="5.25" hidden="1" customHeight="1" x14ac:dyDescent="0.2">
      <c r="A16" s="58"/>
      <c r="B16" s="109"/>
      <c r="C16" s="110"/>
      <c r="D16" s="111"/>
      <c r="E16" s="111"/>
      <c r="F16" s="111"/>
      <c r="G16" s="111"/>
      <c r="H16" s="111"/>
      <c r="I16" s="111"/>
      <c r="J16" s="111"/>
      <c r="K16" s="112"/>
      <c r="L16" s="99"/>
      <c r="M16" s="99"/>
      <c r="N16" s="99"/>
      <c r="O16" s="99"/>
      <c r="P16" s="99"/>
      <c r="Q16" s="99"/>
      <c r="R16" s="99"/>
      <c r="S16" s="99"/>
      <c r="T16" s="99"/>
      <c r="U16" s="99"/>
      <c r="V16" s="99"/>
      <c r="W16" s="99"/>
      <c r="X16" s="99"/>
      <c r="Y16" s="99"/>
      <c r="Z16" s="99"/>
      <c r="AA16" s="99"/>
      <c r="AB16" s="113"/>
      <c r="BS16" s="60"/>
      <c r="BT16" s="60"/>
      <c r="BU16" s="76"/>
      <c r="BV16" s="76"/>
      <c r="BW16" s="76"/>
      <c r="BX16" s="76"/>
      <c r="BY16" s="76"/>
      <c r="BZ16" s="76"/>
      <c r="CA16" s="76"/>
    </row>
    <row r="17" spans="1:204" s="120" customFormat="1" ht="15" hidden="1" customHeight="1" x14ac:dyDescent="0.2">
      <c r="A17" s="72"/>
      <c r="B17" s="114"/>
      <c r="C17" s="115" t="s">
        <v>105</v>
      </c>
      <c r="D17" s="852"/>
      <c r="E17" s="853"/>
      <c r="F17" s="853"/>
      <c r="G17" s="853"/>
      <c r="H17" s="853"/>
      <c r="I17" s="853"/>
      <c r="J17" s="853"/>
      <c r="K17" s="854"/>
      <c r="L17" s="115" t="s">
        <v>106</v>
      </c>
      <c r="M17" s="115"/>
      <c r="N17" s="855"/>
      <c r="O17" s="856"/>
      <c r="P17" s="856"/>
      <c r="Q17" s="857"/>
      <c r="R17" s="115"/>
      <c r="S17" s="115" t="s">
        <v>107</v>
      </c>
      <c r="T17" s="115"/>
      <c r="U17" s="855"/>
      <c r="V17" s="856"/>
      <c r="W17" s="856"/>
      <c r="X17" s="856"/>
      <c r="Y17" s="856"/>
      <c r="Z17" s="856"/>
      <c r="AA17" s="857"/>
      <c r="AB17" s="116"/>
      <c r="AC17" s="117"/>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76"/>
      <c r="BV17" s="76"/>
      <c r="BW17" s="76"/>
      <c r="BX17" s="76"/>
      <c r="BY17" s="76"/>
      <c r="BZ17" s="76"/>
      <c r="CA17" s="76"/>
      <c r="CB17" s="76"/>
      <c r="CC17" s="76"/>
      <c r="CD17" s="76"/>
      <c r="CE17" s="76"/>
      <c r="CF17" s="76"/>
      <c r="CG17" s="76"/>
      <c r="CH17" s="76"/>
      <c r="CI17" s="76"/>
      <c r="CJ17" s="76"/>
      <c r="CK17" s="76"/>
      <c r="CL17" s="77"/>
      <c r="CM17" s="77"/>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9"/>
      <c r="GP17" s="119"/>
      <c r="GQ17" s="119"/>
      <c r="GR17" s="119"/>
      <c r="GS17" s="119"/>
      <c r="GT17" s="119"/>
      <c r="GU17" s="119"/>
      <c r="GV17" s="119"/>
    </row>
    <row r="18" spans="1:204" ht="15" customHeight="1" x14ac:dyDescent="0.2">
      <c r="A18" s="58"/>
      <c r="B18" s="858" t="s">
        <v>108</v>
      </c>
      <c r="C18" s="859"/>
      <c r="D18" s="859"/>
      <c r="E18" s="859"/>
      <c r="F18" s="859"/>
      <c r="G18" s="859"/>
      <c r="H18" s="859"/>
      <c r="I18" s="859"/>
      <c r="J18" s="859"/>
      <c r="K18" s="859"/>
      <c r="L18" s="859"/>
      <c r="M18" s="859"/>
      <c r="N18" s="859"/>
      <c r="O18" s="859"/>
      <c r="P18" s="859"/>
      <c r="Q18" s="859"/>
      <c r="R18" s="859"/>
      <c r="S18" s="859"/>
      <c r="T18" s="859"/>
      <c r="U18" s="859"/>
      <c r="V18" s="859"/>
      <c r="W18" s="859"/>
      <c r="X18" s="859"/>
      <c r="Y18" s="859"/>
      <c r="Z18" s="859"/>
      <c r="AA18" s="859"/>
      <c r="AB18" s="69"/>
      <c r="BL18" s="60" t="s">
        <v>44</v>
      </c>
      <c r="BS18" s="60"/>
      <c r="BT18" s="60"/>
      <c r="BU18" s="76"/>
      <c r="BV18" s="76"/>
      <c r="BW18" s="76"/>
      <c r="BX18" s="76"/>
      <c r="BY18" s="76"/>
      <c r="BZ18" s="76"/>
      <c r="CA18" s="76"/>
    </row>
    <row r="19" spans="1:204" ht="15" customHeight="1" x14ac:dyDescent="0.25">
      <c r="A19" s="58"/>
      <c r="B19" s="456" t="s">
        <v>109</v>
      </c>
      <c r="C19" s="440"/>
      <c r="D19" s="440"/>
      <c r="E19" s="440"/>
      <c r="F19" s="440"/>
      <c r="G19" s="440"/>
      <c r="H19" s="440"/>
      <c r="I19" s="440"/>
      <c r="J19" s="440"/>
      <c r="K19" s="440"/>
      <c r="L19" s="457"/>
      <c r="M19" s="58"/>
      <c r="N19" s="556" t="s">
        <v>118</v>
      </c>
      <c r="O19" s="557"/>
      <c r="P19" s="557"/>
      <c r="Q19" s="557"/>
      <c r="R19" s="557"/>
      <c r="S19" s="557"/>
      <c r="T19" s="557"/>
      <c r="U19" s="557"/>
      <c r="V19" s="557"/>
      <c r="W19" s="557"/>
      <c r="X19" s="557"/>
      <c r="Y19" s="557"/>
      <c r="Z19" s="557"/>
      <c r="AA19" s="558"/>
      <c r="AB19" s="559"/>
      <c r="BS19" s="60"/>
      <c r="BT19" s="60"/>
      <c r="BU19" s="76"/>
      <c r="BV19" s="76"/>
      <c r="BW19" s="76"/>
      <c r="BX19" s="76"/>
      <c r="BY19" s="76"/>
      <c r="BZ19" s="76"/>
      <c r="CA19" s="76"/>
    </row>
    <row r="20" spans="1:204" ht="15" customHeight="1" x14ac:dyDescent="0.2">
      <c r="A20" s="58"/>
      <c r="B20" s="415" t="s">
        <v>377</v>
      </c>
      <c r="C20" s="416"/>
      <c r="D20" s="416"/>
      <c r="E20" s="416"/>
      <c r="F20" s="416"/>
      <c r="G20" s="416"/>
      <c r="H20" s="416"/>
      <c r="I20" s="742"/>
      <c r="J20" s="666"/>
      <c r="K20" s="667"/>
      <c r="L20" s="668"/>
      <c r="M20" s="58"/>
      <c r="N20" s="86"/>
      <c r="O20" s="838" t="s">
        <v>121</v>
      </c>
      <c r="P20" s="839"/>
      <c r="Q20" s="839"/>
      <c r="R20" s="839"/>
      <c r="S20" s="839"/>
      <c r="T20" s="839"/>
      <c r="U20" s="839"/>
      <c r="V20" s="839"/>
      <c r="W20" s="840"/>
      <c r="X20" s="709"/>
      <c r="Y20" s="710"/>
      <c r="Z20" s="711"/>
      <c r="AA20" s="58"/>
      <c r="AB20" s="69"/>
      <c r="BL20" s="60" t="s">
        <v>65</v>
      </c>
      <c r="BS20" s="60"/>
      <c r="BT20" s="60"/>
      <c r="BU20" s="76"/>
      <c r="BV20" s="76"/>
      <c r="BW20" s="76"/>
      <c r="BX20" s="76"/>
      <c r="BY20" s="76"/>
      <c r="BZ20" s="76"/>
      <c r="CA20" s="76"/>
    </row>
    <row r="21" spans="1:204" ht="15" customHeight="1" x14ac:dyDescent="0.2">
      <c r="A21" s="58"/>
      <c r="B21" s="418" t="s">
        <v>337</v>
      </c>
      <c r="C21" s="419"/>
      <c r="D21" s="419"/>
      <c r="E21" s="419"/>
      <c r="F21" s="419"/>
      <c r="G21" s="419"/>
      <c r="H21" s="419"/>
      <c r="I21" s="845"/>
      <c r="J21" s="666"/>
      <c r="K21" s="667"/>
      <c r="L21" s="668"/>
      <c r="M21" s="58"/>
      <c r="N21" s="86"/>
      <c r="O21" s="846" t="s">
        <v>124</v>
      </c>
      <c r="P21" s="847"/>
      <c r="Q21" s="847"/>
      <c r="R21" s="847"/>
      <c r="S21" s="847"/>
      <c r="T21" s="847"/>
      <c r="U21" s="847"/>
      <c r="V21" s="847"/>
      <c r="W21" s="848"/>
      <c r="X21" s="849"/>
      <c r="Y21" s="850"/>
      <c r="Z21" s="851"/>
      <c r="AA21" s="170"/>
      <c r="AB21" s="69"/>
      <c r="BL21" s="60" t="s">
        <v>112</v>
      </c>
      <c r="BS21" s="60"/>
      <c r="BT21" s="60"/>
      <c r="BU21" s="76"/>
      <c r="BV21" s="76"/>
      <c r="BW21" s="76"/>
      <c r="BX21" s="76"/>
      <c r="BY21" s="76"/>
      <c r="BZ21" s="76"/>
      <c r="CA21" s="76"/>
    </row>
    <row r="22" spans="1:204" ht="15" customHeight="1" x14ac:dyDescent="0.2">
      <c r="A22" s="58"/>
      <c r="B22" s="415" t="s">
        <v>338</v>
      </c>
      <c r="C22" s="416"/>
      <c r="D22" s="416"/>
      <c r="E22" s="416"/>
      <c r="F22" s="416"/>
      <c r="G22" s="416"/>
      <c r="H22" s="797" t="s">
        <v>44</v>
      </c>
      <c r="I22" s="798"/>
      <c r="J22" s="666"/>
      <c r="K22" s="667"/>
      <c r="L22" s="668"/>
      <c r="M22" s="58"/>
      <c r="N22" s="58"/>
      <c r="O22" s="771" t="s">
        <v>280</v>
      </c>
      <c r="P22" s="416"/>
      <c r="Q22" s="416"/>
      <c r="R22" s="416"/>
      <c r="S22" s="416"/>
      <c r="T22" s="416"/>
      <c r="U22" s="416"/>
      <c r="V22" s="416"/>
      <c r="W22" s="742"/>
      <c r="X22" s="781"/>
      <c r="Y22" s="751"/>
      <c r="Z22" s="752"/>
      <c r="AA22" s="58"/>
      <c r="AB22" s="69"/>
      <c r="BL22" s="60" t="s">
        <v>102</v>
      </c>
      <c r="BS22" s="60"/>
      <c r="BT22" s="60"/>
      <c r="BU22" s="76"/>
      <c r="BV22" s="76"/>
      <c r="BW22" s="76"/>
      <c r="BX22" s="76"/>
      <c r="BY22" s="76"/>
      <c r="BZ22" s="76"/>
      <c r="CA22" s="76"/>
    </row>
    <row r="23" spans="1:204" ht="15" customHeight="1" x14ac:dyDescent="0.25">
      <c r="A23" s="58"/>
      <c r="B23" s="805" t="s">
        <v>417</v>
      </c>
      <c r="C23" s="803"/>
      <c r="D23" s="803"/>
      <c r="E23" s="804"/>
      <c r="F23" s="802">
        <f>J23/2</f>
        <v>0</v>
      </c>
      <c r="G23" s="803"/>
      <c r="H23" s="803"/>
      <c r="I23" s="804"/>
      <c r="J23" s="666"/>
      <c r="K23" s="667"/>
      <c r="L23" s="668"/>
      <c r="M23" s="58"/>
      <c r="N23" s="58"/>
      <c r="O23" s="771" t="s">
        <v>299</v>
      </c>
      <c r="P23" s="416"/>
      <c r="Q23" s="416"/>
      <c r="R23" s="416"/>
      <c r="S23" s="416"/>
      <c r="T23" s="416"/>
      <c r="U23" s="416"/>
      <c r="V23" s="416"/>
      <c r="W23" s="742"/>
      <c r="X23" s="799"/>
      <c r="Y23" s="800"/>
      <c r="Z23" s="801"/>
      <c r="AA23" s="58"/>
      <c r="AB23" s="69"/>
      <c r="AY23" s="60" t="s">
        <v>92</v>
      </c>
      <c r="BS23" s="60"/>
      <c r="BT23" s="60"/>
      <c r="BU23" s="76"/>
      <c r="BV23" s="76"/>
      <c r="BW23" s="76"/>
      <c r="BX23" s="76"/>
      <c r="BY23" s="76"/>
      <c r="BZ23" s="76"/>
      <c r="CA23" s="76"/>
    </row>
    <row r="24" spans="1:204" ht="15" customHeight="1" x14ac:dyDescent="0.2">
      <c r="A24" s="58"/>
      <c r="B24" s="415" t="s">
        <v>416</v>
      </c>
      <c r="C24" s="416"/>
      <c r="D24" s="416"/>
      <c r="E24" s="416"/>
      <c r="F24" s="416"/>
      <c r="G24" s="416"/>
      <c r="H24" s="416" t="s">
        <v>44</v>
      </c>
      <c r="I24" s="742"/>
      <c r="J24" s="666"/>
      <c r="K24" s="667"/>
      <c r="L24" s="668"/>
      <c r="M24" s="58"/>
      <c r="N24" s="58"/>
      <c r="O24" s="785"/>
      <c r="P24" s="786"/>
      <c r="Q24" s="786"/>
      <c r="R24" s="786"/>
      <c r="S24" s="786"/>
      <c r="T24" s="786"/>
      <c r="U24" s="786"/>
      <c r="V24" s="786"/>
      <c r="W24" s="787"/>
      <c r="X24" s="788"/>
      <c r="Y24" s="789"/>
      <c r="Z24" s="790"/>
      <c r="AA24" s="58"/>
      <c r="AB24" s="69"/>
      <c r="AY24" s="60" t="s">
        <v>113</v>
      </c>
      <c r="BL24" s="60" t="s">
        <v>65</v>
      </c>
      <c r="BS24" s="60"/>
      <c r="BT24" s="60"/>
      <c r="BU24" s="76"/>
      <c r="BV24" s="76"/>
      <c r="BW24" s="76"/>
      <c r="BX24" s="76"/>
      <c r="BY24" s="76"/>
      <c r="BZ24" s="76"/>
      <c r="CA24" s="76"/>
    </row>
    <row r="25" spans="1:204" ht="15" customHeight="1" x14ac:dyDescent="0.2">
      <c r="A25" s="58"/>
      <c r="B25" s="415" t="s">
        <v>223</v>
      </c>
      <c r="C25" s="416"/>
      <c r="D25" s="416"/>
      <c r="E25" s="416"/>
      <c r="F25" s="416"/>
      <c r="G25" s="416"/>
      <c r="H25" s="416"/>
      <c r="I25" s="417"/>
      <c r="J25" s="666"/>
      <c r="K25" s="667"/>
      <c r="L25" s="668"/>
      <c r="M25" s="58"/>
      <c r="N25" s="58"/>
      <c r="O25" s="791" t="s">
        <v>127</v>
      </c>
      <c r="P25" s="792"/>
      <c r="Q25" s="792"/>
      <c r="R25" s="792"/>
      <c r="S25" s="792"/>
      <c r="T25" s="792"/>
      <c r="U25" s="792"/>
      <c r="V25" s="792"/>
      <c r="W25" s="793"/>
      <c r="X25" s="794">
        <f>X20-X21+X22+X23+X24</f>
        <v>0</v>
      </c>
      <c r="Y25" s="795"/>
      <c r="Z25" s="796"/>
      <c r="AA25" s="58"/>
      <c r="AB25" s="69"/>
      <c r="AY25" s="60" t="s">
        <v>115</v>
      </c>
      <c r="BL25" s="60" t="s">
        <v>66</v>
      </c>
      <c r="BS25" s="60"/>
      <c r="BT25" s="60"/>
      <c r="BU25" s="76"/>
      <c r="BV25" s="76"/>
      <c r="BW25" s="76"/>
      <c r="BX25" s="76"/>
      <c r="BY25" s="76"/>
      <c r="BZ25" s="76"/>
      <c r="CA25" s="76"/>
    </row>
    <row r="26" spans="1:204" ht="15" customHeight="1" x14ac:dyDescent="0.2">
      <c r="A26" s="58"/>
      <c r="B26" s="415" t="s">
        <v>114</v>
      </c>
      <c r="C26" s="416"/>
      <c r="D26" s="416"/>
      <c r="E26" s="416"/>
      <c r="F26" s="416"/>
      <c r="G26" s="416"/>
      <c r="H26" s="416"/>
      <c r="I26" s="417"/>
      <c r="J26" s="666"/>
      <c r="K26" s="667"/>
      <c r="L26" s="668"/>
      <c r="M26" s="58"/>
      <c r="N26" s="58"/>
      <c r="O26" s="58"/>
      <c r="P26" s="58"/>
      <c r="Q26" s="58"/>
      <c r="R26" s="58"/>
      <c r="S26" s="58"/>
      <c r="T26" s="58"/>
      <c r="U26" s="58"/>
      <c r="V26" s="58"/>
      <c r="W26" s="58"/>
      <c r="X26" s="58"/>
      <c r="Y26" s="58"/>
      <c r="Z26" s="58"/>
      <c r="AA26" s="58"/>
      <c r="AB26" s="69"/>
      <c r="AY26" s="60" t="s">
        <v>116</v>
      </c>
      <c r="BG26" s="60">
        <f>J46*5</f>
        <v>0</v>
      </c>
      <c r="BL26" s="60" t="s">
        <v>102</v>
      </c>
      <c r="BS26" s="60"/>
      <c r="BT26" s="60"/>
      <c r="BU26" s="76"/>
      <c r="BV26" s="76"/>
      <c r="BW26" s="76"/>
      <c r="BX26" s="76"/>
      <c r="BY26" s="76"/>
      <c r="BZ26" s="76"/>
      <c r="CA26" s="76"/>
    </row>
    <row r="27" spans="1:204" ht="15" customHeight="1" x14ac:dyDescent="0.2">
      <c r="A27" s="58"/>
      <c r="B27" s="415" t="s">
        <v>339</v>
      </c>
      <c r="C27" s="416"/>
      <c r="D27" s="416"/>
      <c r="E27" s="416"/>
      <c r="F27" s="416"/>
      <c r="G27" s="416"/>
      <c r="H27" s="416"/>
      <c r="I27" s="417"/>
      <c r="J27" s="666"/>
      <c r="K27" s="667"/>
      <c r="L27" s="668"/>
      <c r="M27" s="58"/>
      <c r="N27" s="782" t="s">
        <v>281</v>
      </c>
      <c r="O27" s="783"/>
      <c r="P27" s="783"/>
      <c r="Q27" s="783"/>
      <c r="R27" s="783"/>
      <c r="S27" s="783"/>
      <c r="T27" s="783"/>
      <c r="U27" s="783"/>
      <c r="V27" s="783"/>
      <c r="W27" s="783"/>
      <c r="X27" s="783"/>
      <c r="Y27" s="783"/>
      <c r="Z27" s="783"/>
      <c r="AA27" s="783"/>
      <c r="AB27" s="784"/>
      <c r="AY27" s="60" t="s">
        <v>119</v>
      </c>
      <c r="BG27" s="60">
        <v>1500</v>
      </c>
      <c r="BS27" s="60"/>
      <c r="BT27" s="60"/>
      <c r="BU27" s="76"/>
      <c r="BV27" s="76"/>
      <c r="BW27" s="76"/>
      <c r="BX27" s="76"/>
      <c r="BY27" s="76"/>
      <c r="BZ27" s="76"/>
      <c r="CA27" s="76"/>
    </row>
    <row r="28" spans="1:204" ht="15" customHeight="1" x14ac:dyDescent="0.2">
      <c r="A28" s="58"/>
      <c r="B28" s="418" t="s">
        <v>117</v>
      </c>
      <c r="C28" s="419"/>
      <c r="D28" s="419"/>
      <c r="E28" s="419"/>
      <c r="F28" s="419"/>
      <c r="G28" s="419"/>
      <c r="H28" s="419"/>
      <c r="I28" s="420"/>
      <c r="J28" s="666"/>
      <c r="K28" s="667"/>
      <c r="L28" s="668"/>
      <c r="M28" s="58"/>
      <c r="N28" s="58" t="s">
        <v>44</v>
      </c>
      <c r="O28" s="778" t="s">
        <v>282</v>
      </c>
      <c r="P28" s="779"/>
      <c r="Q28" s="779"/>
      <c r="R28" s="779"/>
      <c r="S28" s="779"/>
      <c r="T28" s="779"/>
      <c r="U28" s="779"/>
      <c r="V28" s="779"/>
      <c r="W28" s="780"/>
      <c r="X28" s="781"/>
      <c r="Y28" s="751"/>
      <c r="Z28" s="752"/>
      <c r="AA28" s="170"/>
      <c r="AB28" s="69"/>
      <c r="AY28" s="60" t="s">
        <v>122</v>
      </c>
      <c r="BL28" s="60" t="s">
        <v>103</v>
      </c>
      <c r="BS28" s="60"/>
      <c r="BT28" s="60"/>
      <c r="BU28" s="76"/>
      <c r="BV28" s="76"/>
      <c r="BW28" s="76"/>
      <c r="BX28" s="76"/>
      <c r="BY28" s="76"/>
      <c r="BZ28" s="76"/>
      <c r="CA28" s="76"/>
    </row>
    <row r="29" spans="1:204" ht="15" customHeight="1" x14ac:dyDescent="0.2">
      <c r="A29" s="58"/>
      <c r="B29" s="415" t="s">
        <v>120</v>
      </c>
      <c r="C29" s="416"/>
      <c r="D29" s="416"/>
      <c r="E29" s="416"/>
      <c r="F29" s="416"/>
      <c r="G29" s="416"/>
      <c r="H29" s="416"/>
      <c r="I29" s="417"/>
      <c r="J29" s="666"/>
      <c r="K29" s="667"/>
      <c r="L29" s="668"/>
      <c r="M29" s="58"/>
      <c r="N29" s="58" t="s">
        <v>44</v>
      </c>
      <c r="O29" s="778" t="s">
        <v>349</v>
      </c>
      <c r="P29" s="779"/>
      <c r="Q29" s="779"/>
      <c r="R29" s="779"/>
      <c r="S29" s="779"/>
      <c r="T29" s="779"/>
      <c r="U29" s="779"/>
      <c r="V29" s="779"/>
      <c r="W29" s="780"/>
      <c r="X29" s="781"/>
      <c r="Y29" s="751"/>
      <c r="Z29" s="752"/>
      <c r="AA29" s="170"/>
      <c r="AB29" s="69"/>
      <c r="BL29" s="60" t="s">
        <v>125</v>
      </c>
      <c r="BS29" s="60"/>
      <c r="BT29" s="60"/>
      <c r="BU29" s="76"/>
      <c r="BV29" s="76"/>
      <c r="BW29" s="76"/>
      <c r="BX29" s="76"/>
      <c r="BY29" s="76"/>
      <c r="BZ29" s="76"/>
      <c r="CA29" s="76"/>
    </row>
    <row r="30" spans="1:204" ht="15" customHeight="1" x14ac:dyDescent="0.2">
      <c r="A30" s="58"/>
      <c r="B30" s="415" t="s">
        <v>340</v>
      </c>
      <c r="C30" s="416"/>
      <c r="D30" s="416">
        <v>0</v>
      </c>
      <c r="E30" s="416"/>
      <c r="F30" s="416"/>
      <c r="G30" s="416"/>
      <c r="H30" s="416"/>
      <c r="I30" s="417"/>
      <c r="J30" s="666"/>
      <c r="K30" s="667"/>
      <c r="L30" s="668"/>
      <c r="M30" s="58"/>
      <c r="N30" s="58" t="s">
        <v>44</v>
      </c>
      <c r="O30" s="771" t="s">
        <v>283</v>
      </c>
      <c r="P30" s="416"/>
      <c r="Q30" s="416"/>
      <c r="R30" s="416"/>
      <c r="S30" s="416"/>
      <c r="T30" s="416"/>
      <c r="U30" s="416"/>
      <c r="V30" s="416"/>
      <c r="W30" s="417"/>
      <c r="X30" s="781"/>
      <c r="Y30" s="751"/>
      <c r="Z30" s="752"/>
      <c r="AA30" s="170"/>
      <c r="AB30" s="69"/>
      <c r="BL30" s="60" t="s">
        <v>126</v>
      </c>
      <c r="BS30" s="60"/>
      <c r="BT30" s="60"/>
      <c r="BU30" s="76"/>
      <c r="BV30" s="76"/>
      <c r="BW30" s="76"/>
      <c r="BX30" s="76"/>
      <c r="BY30" s="76"/>
      <c r="BZ30" s="76"/>
      <c r="CA30" s="76"/>
    </row>
    <row r="31" spans="1:204" ht="15" customHeight="1" x14ac:dyDescent="0.2">
      <c r="A31" s="58"/>
      <c r="B31" s="418" t="s">
        <v>224</v>
      </c>
      <c r="C31" s="419"/>
      <c r="D31" s="419"/>
      <c r="E31" s="419"/>
      <c r="F31" s="419"/>
      <c r="G31" s="419"/>
      <c r="H31" s="419"/>
      <c r="I31" s="420"/>
      <c r="J31" s="666"/>
      <c r="K31" s="667"/>
      <c r="L31" s="668"/>
      <c r="M31" s="58"/>
      <c r="N31" s="70"/>
      <c r="O31" s="772" t="s">
        <v>350</v>
      </c>
      <c r="P31" s="773"/>
      <c r="Q31" s="773"/>
      <c r="R31" s="773"/>
      <c r="S31" s="773"/>
      <c r="T31" s="773"/>
      <c r="U31" s="773"/>
      <c r="V31" s="773"/>
      <c r="W31" s="774"/>
      <c r="X31" s="775">
        <f>X28+X29-X30</f>
        <v>0</v>
      </c>
      <c r="Y31" s="776"/>
      <c r="Z31" s="777"/>
      <c r="AA31" s="70"/>
      <c r="AB31" s="121"/>
      <c r="BL31" s="60" t="s">
        <v>128</v>
      </c>
      <c r="BS31" s="60"/>
      <c r="BT31" s="60"/>
      <c r="BU31" s="76"/>
      <c r="BV31" s="76"/>
      <c r="BW31" s="76"/>
      <c r="BX31" s="76"/>
      <c r="BY31" s="76"/>
      <c r="BZ31" s="76"/>
      <c r="CA31" s="76"/>
    </row>
    <row r="32" spans="1:204" ht="15" customHeight="1" x14ac:dyDescent="0.2">
      <c r="A32" s="58"/>
      <c r="B32" s="415" t="s">
        <v>341</v>
      </c>
      <c r="C32" s="416"/>
      <c r="D32" s="416"/>
      <c r="E32" s="416"/>
      <c r="F32" s="416"/>
      <c r="G32" s="416"/>
      <c r="H32" s="416"/>
      <c r="I32" s="417"/>
      <c r="J32" s="666"/>
      <c r="K32" s="667"/>
      <c r="L32" s="668"/>
      <c r="M32" s="58"/>
      <c r="N32" s="58"/>
      <c r="O32" s="58"/>
      <c r="P32" s="58"/>
      <c r="Q32" s="58"/>
      <c r="R32" s="58"/>
      <c r="S32" s="58"/>
      <c r="T32" s="58"/>
      <c r="U32" s="58"/>
      <c r="V32" s="58"/>
      <c r="W32" s="58"/>
      <c r="X32" s="58"/>
      <c r="Y32" s="58"/>
      <c r="Z32" s="58"/>
      <c r="AA32" s="58"/>
      <c r="AB32" s="69"/>
      <c r="BL32" s="60" t="s">
        <v>129</v>
      </c>
      <c r="BS32" s="60"/>
      <c r="BT32" s="60"/>
      <c r="BU32" s="76"/>
      <c r="BV32" s="76"/>
      <c r="BW32" s="76"/>
      <c r="BX32" s="76"/>
      <c r="BY32" s="76"/>
      <c r="BZ32" s="76"/>
      <c r="CA32" s="76"/>
    </row>
    <row r="33" spans="1:88" ht="15" customHeight="1" x14ac:dyDescent="0.2">
      <c r="A33" s="58"/>
      <c r="B33" s="765" t="s">
        <v>130</v>
      </c>
      <c r="C33" s="766"/>
      <c r="D33" s="766"/>
      <c r="E33" s="766"/>
      <c r="F33" s="766"/>
      <c r="G33" s="766"/>
      <c r="H33" s="766"/>
      <c r="I33" s="767"/>
      <c r="J33" s="666"/>
      <c r="K33" s="667"/>
      <c r="L33" s="668"/>
      <c r="M33" s="58"/>
      <c r="N33" s="768" t="s">
        <v>131</v>
      </c>
      <c r="O33" s="769"/>
      <c r="P33" s="769"/>
      <c r="Q33" s="769"/>
      <c r="R33" s="769"/>
      <c r="S33" s="769"/>
      <c r="T33" s="769"/>
      <c r="U33" s="769"/>
      <c r="V33" s="769"/>
      <c r="W33" s="769"/>
      <c r="X33" s="769"/>
      <c r="Y33" s="769"/>
      <c r="Z33" s="769"/>
      <c r="AA33" s="769"/>
      <c r="AB33" s="770"/>
      <c r="BS33" s="60"/>
      <c r="BT33" s="60"/>
      <c r="BU33" s="76"/>
      <c r="BV33" s="76"/>
      <c r="BW33" s="76"/>
      <c r="BX33" s="76"/>
      <c r="BY33" s="76"/>
      <c r="BZ33" s="76"/>
      <c r="CA33" s="76"/>
    </row>
    <row r="34" spans="1:88" ht="15" customHeight="1" x14ac:dyDescent="0.2">
      <c r="A34" s="58"/>
      <c r="B34" s="415" t="s">
        <v>342</v>
      </c>
      <c r="C34" s="416"/>
      <c r="D34" s="416"/>
      <c r="E34" s="416"/>
      <c r="F34" s="416"/>
      <c r="G34" s="416"/>
      <c r="H34" s="416"/>
      <c r="I34" s="417"/>
      <c r="J34" s="666"/>
      <c r="K34" s="667"/>
      <c r="L34" s="668"/>
      <c r="M34" s="58"/>
      <c r="N34" s="58"/>
      <c r="O34" s="771" t="s">
        <v>132</v>
      </c>
      <c r="P34" s="416"/>
      <c r="Q34" s="416"/>
      <c r="R34" s="416"/>
      <c r="S34" s="416"/>
      <c r="T34" s="416"/>
      <c r="U34" s="416"/>
      <c r="V34" s="416"/>
      <c r="W34" s="417"/>
      <c r="X34" s="759"/>
      <c r="Y34" s="760"/>
      <c r="Z34" s="761"/>
      <c r="AA34" s="182">
        <f>X34</f>
        <v>0</v>
      </c>
      <c r="AB34" s="69"/>
      <c r="BS34" s="60"/>
      <c r="BT34" s="60"/>
      <c r="BU34" s="76"/>
      <c r="BV34" s="76"/>
      <c r="BW34" s="76"/>
      <c r="BX34" s="76"/>
      <c r="BY34" s="76"/>
      <c r="BZ34" s="76"/>
      <c r="CA34" s="76"/>
    </row>
    <row r="35" spans="1:88" ht="15" customHeight="1" x14ac:dyDescent="0.2">
      <c r="A35" s="58"/>
      <c r="B35" s="754" t="s">
        <v>343</v>
      </c>
      <c r="C35" s="755"/>
      <c r="D35" s="755"/>
      <c r="E35" s="755"/>
      <c r="F35" s="755"/>
      <c r="G35" s="425"/>
      <c r="H35" s="425"/>
      <c r="I35" s="426"/>
      <c r="J35" s="666"/>
      <c r="K35" s="667"/>
      <c r="L35" s="668"/>
      <c r="M35" s="58"/>
      <c r="N35" s="58"/>
      <c r="O35" s="756" t="s">
        <v>351</v>
      </c>
      <c r="P35" s="757"/>
      <c r="Q35" s="757"/>
      <c r="R35" s="757"/>
      <c r="S35" s="757"/>
      <c r="T35" s="757"/>
      <c r="U35" s="757"/>
      <c r="V35" s="757"/>
      <c r="W35" s="758"/>
      <c r="X35" s="759"/>
      <c r="Y35" s="760"/>
      <c r="Z35" s="761"/>
      <c r="AA35" s="182">
        <f>X35</f>
        <v>0</v>
      </c>
      <c r="AB35" s="69"/>
      <c r="BS35" s="60"/>
      <c r="BT35" s="60"/>
      <c r="BU35" s="76"/>
      <c r="BV35" s="76"/>
      <c r="BW35" s="76"/>
      <c r="BX35" s="76"/>
      <c r="BY35" s="76"/>
      <c r="BZ35" s="76"/>
      <c r="CA35" s="76"/>
    </row>
    <row r="36" spans="1:88" ht="15" customHeight="1" x14ac:dyDescent="0.2">
      <c r="A36" s="58"/>
      <c r="B36" s="418" t="s">
        <v>134</v>
      </c>
      <c r="C36" s="419"/>
      <c r="D36" s="419"/>
      <c r="E36" s="419"/>
      <c r="F36" s="419"/>
      <c r="G36" s="419"/>
      <c r="H36" s="419"/>
      <c r="I36" s="420"/>
      <c r="J36" s="666"/>
      <c r="K36" s="667"/>
      <c r="L36" s="668"/>
      <c r="M36" s="58"/>
      <c r="N36" s="58"/>
      <c r="O36" s="753" t="s">
        <v>135</v>
      </c>
      <c r="P36" s="416"/>
      <c r="Q36" s="416"/>
      <c r="R36" s="416"/>
      <c r="S36" s="416"/>
      <c r="T36" s="416"/>
      <c r="U36" s="416"/>
      <c r="V36" s="416"/>
      <c r="W36" s="417"/>
      <c r="X36" s="762">
        <f>SUM(X34:Z35)</f>
        <v>0</v>
      </c>
      <c r="Y36" s="763"/>
      <c r="Z36" s="764"/>
      <c r="AA36" s="58"/>
      <c r="AB36" s="69"/>
      <c r="BS36" s="60"/>
      <c r="BT36" s="60"/>
      <c r="BU36" s="76"/>
      <c r="BV36" s="76"/>
      <c r="BW36" s="76"/>
      <c r="BX36" s="76"/>
      <c r="BY36" s="76"/>
      <c r="BZ36" s="76"/>
      <c r="CA36" s="76"/>
    </row>
    <row r="37" spans="1:88" ht="15" customHeight="1" x14ac:dyDescent="0.2">
      <c r="A37" s="58"/>
      <c r="B37" s="415" t="s">
        <v>298</v>
      </c>
      <c r="C37" s="416"/>
      <c r="D37" s="416"/>
      <c r="E37" s="416"/>
      <c r="F37" s="416"/>
      <c r="G37" s="416"/>
      <c r="H37" s="416"/>
      <c r="I37" s="417"/>
      <c r="J37" s="666"/>
      <c r="K37" s="667"/>
      <c r="L37" s="668"/>
      <c r="M37" s="58"/>
      <c r="N37" s="58"/>
      <c r="O37" s="731" t="s">
        <v>44</v>
      </c>
      <c r="P37" s="416"/>
      <c r="Q37" s="416"/>
      <c r="R37" s="416"/>
      <c r="S37" s="416"/>
      <c r="T37" s="416"/>
      <c r="U37" s="416"/>
      <c r="V37" s="416"/>
      <c r="W37" s="416"/>
      <c r="X37" s="732" t="s">
        <v>44</v>
      </c>
      <c r="Y37" s="733"/>
      <c r="Z37" s="733"/>
      <c r="AA37" s="122"/>
      <c r="AB37" s="69"/>
      <c r="BS37" s="60"/>
      <c r="BT37" s="60"/>
      <c r="BU37" s="76"/>
      <c r="BV37" s="76"/>
      <c r="BW37" s="76"/>
      <c r="BX37" s="76"/>
      <c r="BY37" s="76"/>
      <c r="BZ37" s="76"/>
      <c r="CA37" s="76"/>
    </row>
    <row r="38" spans="1:88" ht="15" customHeight="1" x14ac:dyDescent="0.2">
      <c r="A38" s="58"/>
      <c r="B38" s="415" t="s">
        <v>137</v>
      </c>
      <c r="C38" s="416"/>
      <c r="D38" s="416"/>
      <c r="E38" s="416"/>
      <c r="F38" s="416"/>
      <c r="G38" s="416"/>
      <c r="H38" s="416"/>
      <c r="I38" s="417"/>
      <c r="J38" s="666"/>
      <c r="K38" s="667"/>
      <c r="L38" s="668"/>
      <c r="M38" s="58"/>
      <c r="N38" s="734" t="s">
        <v>138</v>
      </c>
      <c r="O38" s="735"/>
      <c r="P38" s="735"/>
      <c r="Q38" s="735"/>
      <c r="R38" s="735"/>
      <c r="S38" s="735"/>
      <c r="T38" s="735"/>
      <c r="U38" s="735"/>
      <c r="V38" s="735"/>
      <c r="W38" s="735"/>
      <c r="X38" s="735"/>
      <c r="Y38" s="735"/>
      <c r="Z38" s="735"/>
      <c r="AA38" s="735"/>
      <c r="AB38" s="736"/>
      <c r="BS38" s="60"/>
      <c r="BT38" s="60"/>
      <c r="BU38" s="76"/>
      <c r="BV38" s="76"/>
      <c r="BW38" s="76"/>
      <c r="BX38" s="76"/>
      <c r="BY38" s="76"/>
      <c r="BZ38" s="76"/>
      <c r="CA38" s="76"/>
      <c r="CJ38" s="76" t="s">
        <v>44</v>
      </c>
    </row>
    <row r="39" spans="1:88" ht="15" customHeight="1" x14ac:dyDescent="0.2">
      <c r="A39" s="58"/>
      <c r="B39" s="415" t="s">
        <v>136</v>
      </c>
      <c r="C39" s="416"/>
      <c r="D39" s="416"/>
      <c r="E39" s="416"/>
      <c r="F39" s="416"/>
      <c r="G39" s="416"/>
      <c r="H39" s="416"/>
      <c r="I39" s="417"/>
      <c r="J39" s="666"/>
      <c r="K39" s="667"/>
      <c r="L39" s="668"/>
      <c r="M39" s="58"/>
      <c r="N39" s="58"/>
      <c r="O39" s="123" t="s">
        <v>140</v>
      </c>
      <c r="P39" s="124"/>
      <c r="Q39" s="124"/>
      <c r="R39" s="124"/>
      <c r="S39" s="124"/>
      <c r="T39" s="124"/>
      <c r="U39" s="124"/>
      <c r="V39" s="124"/>
      <c r="W39" s="125"/>
      <c r="X39" s="750"/>
      <c r="Y39" s="751"/>
      <c r="Z39" s="752"/>
      <c r="AA39" s="126"/>
      <c r="AB39" s="127"/>
      <c r="AC39" s="129">
        <f>X39</f>
        <v>0</v>
      </c>
      <c r="AD39" s="161">
        <v>1500</v>
      </c>
      <c r="AE39" s="161"/>
      <c r="AF39" s="161"/>
      <c r="BS39" s="60"/>
      <c r="BT39" s="60"/>
      <c r="BU39" s="76"/>
      <c r="BV39" s="76"/>
      <c r="BW39" s="76"/>
      <c r="BX39" s="76"/>
      <c r="BY39" s="76"/>
      <c r="BZ39" s="76"/>
      <c r="CA39" s="76"/>
      <c r="CD39" s="61"/>
      <c r="CE39" s="61"/>
      <c r="CF39" s="61"/>
      <c r="CG39" s="61"/>
    </row>
    <row r="40" spans="1:88" ht="15" customHeight="1" x14ac:dyDescent="0.2">
      <c r="A40" s="58"/>
      <c r="B40" s="415" t="s">
        <v>141</v>
      </c>
      <c r="C40" s="416"/>
      <c r="D40" s="416"/>
      <c r="E40" s="416"/>
      <c r="F40" s="416"/>
      <c r="G40" s="416"/>
      <c r="H40" s="416"/>
      <c r="I40" s="417"/>
      <c r="J40" s="666"/>
      <c r="K40" s="667"/>
      <c r="L40" s="668"/>
      <c r="M40" s="58"/>
      <c r="N40" s="58"/>
      <c r="O40" s="753" t="s">
        <v>142</v>
      </c>
      <c r="P40" s="416"/>
      <c r="Q40" s="416"/>
      <c r="R40" s="416"/>
      <c r="S40" s="416"/>
      <c r="T40" s="416"/>
      <c r="U40" s="416"/>
      <c r="V40" s="416"/>
      <c r="W40" s="417"/>
      <c r="X40" s="709"/>
      <c r="Y40" s="710"/>
      <c r="Z40" s="711"/>
      <c r="AA40" s="128"/>
      <c r="AB40" s="108"/>
      <c r="AC40" s="61"/>
      <c r="AD40" s="161">
        <f>J47*5</f>
        <v>0</v>
      </c>
      <c r="AE40" s="161"/>
      <c r="AF40" s="161"/>
      <c r="BS40" s="60"/>
      <c r="BT40" s="60"/>
      <c r="BU40" s="76"/>
      <c r="BV40" s="76"/>
      <c r="BW40" s="76"/>
      <c r="BX40" s="76"/>
      <c r="BY40" s="76"/>
      <c r="BZ40" s="76"/>
      <c r="CA40" s="76"/>
      <c r="CD40" s="61" t="s">
        <v>143</v>
      </c>
      <c r="CE40" s="61"/>
      <c r="CF40" s="61"/>
      <c r="CG40" s="129">
        <f>J49</f>
        <v>0</v>
      </c>
    </row>
    <row r="41" spans="1:88" ht="15" customHeight="1" x14ac:dyDescent="0.2">
      <c r="A41" s="58"/>
      <c r="B41" s="740" t="s">
        <v>144</v>
      </c>
      <c r="C41" s="741"/>
      <c r="D41" s="741"/>
      <c r="E41" s="741"/>
      <c r="F41" s="741"/>
      <c r="G41" s="419"/>
      <c r="H41" s="416"/>
      <c r="I41" s="742"/>
      <c r="J41" s="666"/>
      <c r="K41" s="667"/>
      <c r="L41" s="668"/>
      <c r="M41" s="58"/>
      <c r="N41" s="58"/>
      <c r="O41" s="743" t="s">
        <v>145</v>
      </c>
      <c r="P41" s="419"/>
      <c r="Q41" s="419"/>
      <c r="R41" s="419"/>
      <c r="S41" s="419"/>
      <c r="T41" s="419"/>
      <c r="U41" s="419"/>
      <c r="V41" s="419"/>
      <c r="W41" s="420"/>
      <c r="X41" s="709"/>
      <c r="Y41" s="710"/>
      <c r="Z41" s="711"/>
      <c r="AA41" s="130"/>
      <c r="AB41" s="69"/>
      <c r="AC41" s="61"/>
      <c r="AD41" s="161"/>
      <c r="AE41" s="161"/>
      <c r="AF41" s="161"/>
      <c r="BS41" s="60"/>
      <c r="BT41" s="60"/>
      <c r="BU41" s="76"/>
      <c r="BV41" s="76"/>
      <c r="BW41" s="76"/>
      <c r="BX41" s="76"/>
      <c r="BY41" s="76"/>
      <c r="BZ41" s="76"/>
      <c r="CA41" s="76"/>
      <c r="CD41" s="61" t="s">
        <v>109</v>
      </c>
      <c r="CE41" s="61"/>
      <c r="CF41" s="61"/>
      <c r="CG41" s="129">
        <f>SUM(J49:L55)</f>
        <v>0</v>
      </c>
    </row>
    <row r="42" spans="1:88" ht="15" customHeight="1" x14ac:dyDescent="0.2">
      <c r="A42" s="58"/>
      <c r="B42" s="415" t="s">
        <v>146</v>
      </c>
      <c r="C42" s="416"/>
      <c r="D42" s="416"/>
      <c r="E42" s="416"/>
      <c r="F42" s="416"/>
      <c r="G42" s="416"/>
      <c r="H42" s="416"/>
      <c r="I42" s="417"/>
      <c r="J42" s="666"/>
      <c r="K42" s="667"/>
      <c r="L42" s="668"/>
      <c r="M42" s="58"/>
      <c r="N42" s="86"/>
      <c r="O42" s="743" t="s">
        <v>352</v>
      </c>
      <c r="P42" s="419"/>
      <c r="Q42" s="419"/>
      <c r="R42" s="419"/>
      <c r="S42" s="419"/>
      <c r="T42" s="419"/>
      <c r="U42" s="419"/>
      <c r="V42" s="419"/>
      <c r="W42" s="420"/>
      <c r="X42" s="709"/>
      <c r="Y42" s="710"/>
      <c r="Z42" s="711"/>
      <c r="AA42" s="130"/>
      <c r="AB42" s="69"/>
      <c r="AC42" s="61"/>
      <c r="AD42" s="161"/>
      <c r="AE42" s="161"/>
      <c r="AF42" s="161"/>
      <c r="AH42" s="739"/>
      <c r="AI42" s="739"/>
      <c r="AJ42" s="739"/>
      <c r="AK42" s="739"/>
      <c r="AL42" s="739"/>
      <c r="AM42" s="739"/>
      <c r="AN42" s="739"/>
      <c r="AO42" s="739"/>
      <c r="AP42" s="739"/>
      <c r="AQ42" s="739"/>
      <c r="AR42" s="739"/>
      <c r="AS42" s="739"/>
      <c r="AT42" s="739"/>
      <c r="AU42" s="739"/>
      <c r="AV42" s="739"/>
      <c r="BS42" s="739"/>
      <c r="BT42" s="739"/>
      <c r="BU42" s="76"/>
      <c r="BV42" s="76"/>
      <c r="BW42" s="76"/>
      <c r="BX42" s="76"/>
      <c r="BY42" s="76"/>
      <c r="BZ42" s="76"/>
      <c r="CA42" s="76"/>
      <c r="CD42" s="61" t="s">
        <v>135</v>
      </c>
      <c r="CE42" s="61"/>
      <c r="CF42" s="61"/>
      <c r="CG42" s="61">
        <f>X36</f>
        <v>0</v>
      </c>
    </row>
    <row r="43" spans="1:88" ht="15" customHeight="1" x14ac:dyDescent="0.2">
      <c r="A43" s="58"/>
      <c r="B43" s="415" t="s">
        <v>344</v>
      </c>
      <c r="C43" s="416"/>
      <c r="D43" s="416"/>
      <c r="E43" s="416"/>
      <c r="F43" s="416"/>
      <c r="G43" s="416"/>
      <c r="H43" s="416"/>
      <c r="I43" s="417"/>
      <c r="J43" s="666"/>
      <c r="K43" s="667"/>
      <c r="L43" s="668"/>
      <c r="M43" s="58"/>
      <c r="N43" s="86"/>
      <c r="O43" s="744" t="s">
        <v>147</v>
      </c>
      <c r="P43" s="745"/>
      <c r="Q43" s="745"/>
      <c r="R43" s="745"/>
      <c r="S43" s="745"/>
      <c r="T43" s="745"/>
      <c r="U43" s="745"/>
      <c r="V43" s="745"/>
      <c r="W43" s="746"/>
      <c r="X43" s="747"/>
      <c r="Y43" s="748"/>
      <c r="Z43" s="749"/>
      <c r="AA43" s="130"/>
      <c r="AB43" s="69"/>
      <c r="AC43" s="129">
        <f>X43</f>
        <v>0</v>
      </c>
      <c r="AF43" s="62" t="s">
        <v>44</v>
      </c>
      <c r="AH43" s="737"/>
      <c r="AI43" s="737"/>
      <c r="AJ43" s="737"/>
      <c r="AK43" s="737"/>
      <c r="AL43" s="737"/>
      <c r="AM43" s="737"/>
      <c r="AN43" s="737"/>
      <c r="AO43" s="737"/>
      <c r="AP43" s="737"/>
      <c r="AQ43" s="737"/>
      <c r="AR43" s="737"/>
      <c r="AS43" s="737"/>
      <c r="AT43" s="737"/>
      <c r="AU43" s="737"/>
      <c r="AV43" s="737"/>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738"/>
      <c r="BT43" s="738"/>
      <c r="BU43" s="76"/>
      <c r="BV43" s="76"/>
      <c r="BW43" s="76"/>
      <c r="BX43" s="76"/>
      <c r="BY43" s="76"/>
      <c r="BZ43" s="76"/>
      <c r="CA43" s="76"/>
      <c r="CD43" s="61" t="s">
        <v>140</v>
      </c>
      <c r="CE43" s="61"/>
      <c r="CF43" s="61"/>
      <c r="CG43" s="61">
        <f>X39</f>
        <v>0</v>
      </c>
    </row>
    <row r="44" spans="1:88" ht="15" customHeight="1" x14ac:dyDescent="0.2">
      <c r="A44" s="58"/>
      <c r="B44" s="415" t="s">
        <v>308</v>
      </c>
      <c r="C44" s="416"/>
      <c r="D44" s="416"/>
      <c r="E44" s="416"/>
      <c r="F44" s="416"/>
      <c r="G44" s="416"/>
      <c r="H44" s="416"/>
      <c r="I44" s="417"/>
      <c r="J44" s="666"/>
      <c r="K44" s="667"/>
      <c r="L44" s="668"/>
      <c r="M44" s="58">
        <f>MIN(AD39,AD40)</f>
        <v>0</v>
      </c>
      <c r="N44" s="58"/>
      <c r="O44" s="724" t="s">
        <v>148</v>
      </c>
      <c r="P44" s="725"/>
      <c r="Q44" s="725"/>
      <c r="R44" s="725"/>
      <c r="S44" s="725"/>
      <c r="T44" s="725"/>
      <c r="U44" s="725"/>
      <c r="V44" s="725"/>
      <c r="W44" s="726"/>
      <c r="X44" s="727">
        <f>SUM(X39:Z42)</f>
        <v>0</v>
      </c>
      <c r="Y44" s="728"/>
      <c r="Z44" s="729"/>
      <c r="AA44" s="58"/>
      <c r="AB44" s="69"/>
      <c r="AC44" s="61"/>
      <c r="AF44" s="62" t="s">
        <v>44</v>
      </c>
      <c r="AH44" s="737"/>
      <c r="AI44" s="737"/>
      <c r="AJ44" s="737"/>
      <c r="AK44" s="737"/>
      <c r="AL44" s="737"/>
      <c r="AM44" s="737"/>
      <c r="AN44" s="737"/>
      <c r="AO44" s="737"/>
      <c r="AP44" s="737"/>
      <c r="AQ44" s="737"/>
      <c r="AR44" s="737"/>
      <c r="AS44" s="737"/>
      <c r="AT44" s="737"/>
      <c r="AU44" s="737"/>
      <c r="AV44" s="737"/>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738"/>
      <c r="BT44" s="738"/>
      <c r="BU44" s="76"/>
      <c r="BV44" s="76"/>
      <c r="BW44" s="76"/>
      <c r="BX44" s="76"/>
      <c r="BY44" s="76"/>
      <c r="BZ44" s="76"/>
      <c r="CA44" s="76"/>
      <c r="CD44" s="61" t="s">
        <v>149</v>
      </c>
      <c r="CE44" s="61"/>
      <c r="CF44" s="61"/>
      <c r="CG44" s="129">
        <f>X40+X41+X42</f>
        <v>0</v>
      </c>
    </row>
    <row r="45" spans="1:88" ht="15" customHeight="1" x14ac:dyDescent="0.2">
      <c r="A45" s="58"/>
      <c r="B45" s="415" t="s">
        <v>151</v>
      </c>
      <c r="C45" s="416"/>
      <c r="D45" s="416"/>
      <c r="E45" s="416"/>
      <c r="F45" s="416"/>
      <c r="G45" s="416"/>
      <c r="H45" s="416"/>
      <c r="I45" s="417"/>
      <c r="J45" s="666"/>
      <c r="K45" s="667"/>
      <c r="L45" s="668"/>
      <c r="M45" s="58"/>
      <c r="O45" s="660" t="s">
        <v>376</v>
      </c>
      <c r="P45" s="661"/>
      <c r="Q45" s="661"/>
      <c r="R45" s="661"/>
      <c r="S45" s="661"/>
      <c r="T45" s="661"/>
      <c r="U45" s="661"/>
      <c r="V45" s="661"/>
      <c r="W45" s="662"/>
      <c r="X45" s="721">
        <f>MIN(AA46,AA47)</f>
        <v>0</v>
      </c>
      <c r="Y45" s="722"/>
      <c r="Z45" s="723"/>
      <c r="AA45" s="269"/>
      <c r="AB45" s="69"/>
      <c r="AC45" s="61"/>
      <c r="AH45" s="730"/>
      <c r="AI45" s="730"/>
      <c r="AJ45" s="730"/>
      <c r="AK45" s="730"/>
      <c r="AL45" s="730"/>
      <c r="AM45" s="730"/>
      <c r="AN45" s="730"/>
      <c r="AO45" s="730"/>
      <c r="AP45" s="730"/>
      <c r="AQ45" s="730"/>
      <c r="AR45" s="730"/>
      <c r="AS45" s="730"/>
      <c r="AT45" s="730"/>
      <c r="AU45" s="730"/>
      <c r="AV45" s="730"/>
      <c r="BS45" s="730"/>
      <c r="BT45" s="730"/>
      <c r="BU45" s="76"/>
      <c r="BV45" s="76"/>
      <c r="BW45" s="76"/>
      <c r="BX45" s="76"/>
      <c r="BY45" s="76"/>
      <c r="BZ45" s="76"/>
      <c r="CA45" s="76"/>
      <c r="CD45" s="61" t="s">
        <v>150</v>
      </c>
      <c r="CE45" s="61"/>
      <c r="CF45" s="61"/>
      <c r="CG45" s="129">
        <f>X53</f>
        <v>0</v>
      </c>
    </row>
    <row r="46" spans="1:88" ht="15" customHeight="1" x14ac:dyDescent="0.2">
      <c r="A46" s="58"/>
      <c r="B46" s="415" t="s">
        <v>347</v>
      </c>
      <c r="C46" s="416"/>
      <c r="D46" s="416"/>
      <c r="E46" s="416"/>
      <c r="F46" s="416"/>
      <c r="G46" s="416"/>
      <c r="H46" s="416"/>
      <c r="I46" s="417"/>
      <c r="J46" s="666"/>
      <c r="K46" s="667"/>
      <c r="L46" s="668"/>
      <c r="M46" s="68"/>
      <c r="O46" s="688" t="s">
        <v>345</v>
      </c>
      <c r="P46" s="689"/>
      <c r="Q46" s="689"/>
      <c r="R46" s="689"/>
      <c r="S46" s="689"/>
      <c r="T46" s="689"/>
      <c r="U46" s="689"/>
      <c r="V46" s="689"/>
      <c r="W46" s="690"/>
      <c r="X46" s="691"/>
      <c r="Y46" s="692"/>
      <c r="Z46" s="693"/>
      <c r="AA46" s="128">
        <v>1500</v>
      </c>
      <c r="AB46" s="69"/>
      <c r="AC46" s="61"/>
      <c r="AH46" s="686"/>
      <c r="AI46" s="686"/>
      <c r="AJ46" s="686"/>
      <c r="AK46" s="686"/>
      <c r="AL46" s="686"/>
      <c r="AM46" s="686"/>
      <c r="AN46" s="686"/>
      <c r="AO46" s="686"/>
      <c r="AP46" s="686"/>
      <c r="AQ46" s="686"/>
      <c r="AR46" s="686"/>
      <c r="AS46" s="686"/>
      <c r="AT46" s="686"/>
      <c r="AU46" s="686"/>
      <c r="AV46" s="686"/>
      <c r="BS46" s="687"/>
      <c r="BT46" s="687"/>
      <c r="BU46" s="76"/>
      <c r="BV46" s="76"/>
      <c r="BW46" s="76"/>
      <c r="BX46" s="76"/>
      <c r="BY46" s="76"/>
      <c r="BZ46" s="76"/>
      <c r="CA46" s="76"/>
      <c r="CD46" s="61"/>
      <c r="CE46" s="61"/>
      <c r="CF46" s="61"/>
      <c r="CG46" s="61"/>
    </row>
    <row r="47" spans="1:88" ht="15" customHeight="1" x14ac:dyDescent="0.2">
      <c r="A47" s="58"/>
      <c r="B47" s="415" t="s">
        <v>152</v>
      </c>
      <c r="C47" s="416"/>
      <c r="D47" s="416"/>
      <c r="E47" s="416"/>
      <c r="F47" s="416"/>
      <c r="G47" s="416"/>
      <c r="H47" s="416"/>
      <c r="I47" s="417"/>
      <c r="J47" s="666"/>
      <c r="K47" s="667"/>
      <c r="L47" s="668"/>
      <c r="M47" s="160" t="e">
        <f>J47/J46</f>
        <v>#DIV/0!</v>
      </c>
      <c r="N47" s="68"/>
      <c r="O47" s="688" t="s">
        <v>346</v>
      </c>
      <c r="P47" s="689"/>
      <c r="Q47" s="689"/>
      <c r="R47" s="689"/>
      <c r="S47" s="689"/>
      <c r="T47" s="689"/>
      <c r="U47" s="689"/>
      <c r="V47" s="689"/>
      <c r="W47" s="690"/>
      <c r="X47" s="691"/>
      <c r="Y47" s="692"/>
      <c r="Z47" s="693"/>
      <c r="AA47" s="71">
        <f>X47*5</f>
        <v>0</v>
      </c>
      <c r="AB47" s="69"/>
      <c r="AC47" s="61"/>
      <c r="AH47" s="686"/>
      <c r="AI47" s="686"/>
      <c r="AJ47" s="686"/>
      <c r="AK47" s="686"/>
      <c r="AL47" s="686"/>
      <c r="AM47" s="686"/>
      <c r="AN47" s="686"/>
      <c r="AO47" s="686"/>
      <c r="AP47" s="686"/>
      <c r="AQ47" s="686"/>
      <c r="AR47" s="686"/>
      <c r="AS47" s="686"/>
      <c r="AT47" s="686"/>
      <c r="AU47" s="686"/>
      <c r="AV47" s="686"/>
      <c r="BS47" s="687"/>
      <c r="BT47" s="687"/>
      <c r="BU47" s="76"/>
      <c r="BV47" s="76"/>
      <c r="BW47" s="76"/>
      <c r="BX47" s="76"/>
      <c r="BY47" s="76"/>
      <c r="BZ47" s="76"/>
      <c r="CA47" s="76"/>
      <c r="CD47" s="76" t="s">
        <v>44</v>
      </c>
    </row>
    <row r="48" spans="1:88" ht="15" customHeight="1" x14ac:dyDescent="0.2">
      <c r="A48" s="58"/>
      <c r="B48" s="718" t="s">
        <v>348</v>
      </c>
      <c r="C48" s="719"/>
      <c r="D48" s="719"/>
      <c r="E48" s="719"/>
      <c r="F48" s="719"/>
      <c r="G48" s="719"/>
      <c r="H48" s="719"/>
      <c r="I48" s="720"/>
      <c r="J48" s="666"/>
      <c r="K48" s="667"/>
      <c r="L48" s="668"/>
      <c r="M48" s="58"/>
      <c r="N48" s="58"/>
      <c r="O48" s="688" t="s">
        <v>296</v>
      </c>
      <c r="P48" s="689"/>
      <c r="Q48" s="689"/>
      <c r="R48" s="689"/>
      <c r="S48" s="689"/>
      <c r="T48" s="689"/>
      <c r="U48" s="689"/>
      <c r="V48" s="689"/>
      <c r="W48" s="690"/>
      <c r="X48" s="709"/>
      <c r="Y48" s="710"/>
      <c r="Z48" s="711"/>
      <c r="AA48" s="130"/>
      <c r="AB48" s="69"/>
      <c r="AC48" s="61"/>
      <c r="AH48" s="686"/>
      <c r="AI48" s="686"/>
      <c r="AJ48" s="686"/>
      <c r="AK48" s="686"/>
      <c r="AL48" s="686"/>
      <c r="AM48" s="686"/>
      <c r="AN48" s="686"/>
      <c r="AO48" s="686"/>
      <c r="AP48" s="686"/>
      <c r="AQ48" s="686"/>
      <c r="AR48" s="686"/>
      <c r="AS48" s="686"/>
      <c r="AT48" s="686"/>
      <c r="AU48" s="686"/>
      <c r="AV48" s="686"/>
      <c r="BS48" s="687"/>
      <c r="BT48" s="687"/>
      <c r="BU48" s="76"/>
      <c r="BV48" s="76"/>
      <c r="BW48" s="76"/>
      <c r="BX48" s="76"/>
      <c r="BY48" s="76"/>
      <c r="BZ48" s="76"/>
      <c r="CA48" s="76"/>
    </row>
    <row r="49" spans="1:120" ht="15" customHeight="1" x14ac:dyDescent="0.2">
      <c r="A49" s="58"/>
      <c r="B49" s="718" t="s">
        <v>155</v>
      </c>
      <c r="C49" s="719"/>
      <c r="D49" s="719"/>
      <c r="E49" s="719"/>
      <c r="F49" s="719"/>
      <c r="G49" s="719"/>
      <c r="H49" s="719"/>
      <c r="I49" s="720"/>
      <c r="J49" s="666"/>
      <c r="K49" s="667"/>
      <c r="L49" s="668"/>
      <c r="M49" s="58"/>
      <c r="N49" s="131"/>
      <c r="O49" s="706"/>
      <c r="P49" s="707"/>
      <c r="Q49" s="707"/>
      <c r="R49" s="707"/>
      <c r="S49" s="707"/>
      <c r="T49" s="707"/>
      <c r="U49" s="707"/>
      <c r="V49" s="707"/>
      <c r="W49" s="708"/>
      <c r="X49" s="709"/>
      <c r="Y49" s="710"/>
      <c r="Z49" s="711"/>
      <c r="AA49" s="131"/>
      <c r="AB49" s="69"/>
      <c r="AC49" s="61"/>
      <c r="AH49" s="686"/>
      <c r="AI49" s="686"/>
      <c r="AJ49" s="686"/>
      <c r="AK49" s="686"/>
      <c r="AL49" s="686"/>
      <c r="AM49" s="686"/>
      <c r="AN49" s="686"/>
      <c r="AO49" s="686"/>
      <c r="AP49" s="686"/>
      <c r="AQ49" s="686"/>
      <c r="AR49" s="686"/>
      <c r="AS49" s="686"/>
      <c r="AT49" s="686"/>
      <c r="AU49" s="686"/>
      <c r="AV49" s="686"/>
      <c r="BS49" s="687"/>
      <c r="BT49" s="687"/>
      <c r="BU49" s="76"/>
      <c r="BV49" s="76"/>
      <c r="BW49" s="76"/>
      <c r="BX49" s="76"/>
      <c r="BY49" s="76"/>
      <c r="BZ49" s="76"/>
      <c r="CA49" s="76"/>
    </row>
    <row r="50" spans="1:120" ht="15" customHeight="1" x14ac:dyDescent="0.2">
      <c r="A50" s="658"/>
      <c r="B50" s="718" t="s">
        <v>381</v>
      </c>
      <c r="C50" s="719"/>
      <c r="D50" s="719"/>
      <c r="E50" s="719"/>
      <c r="F50" s="719"/>
      <c r="G50" s="719"/>
      <c r="H50" s="719"/>
      <c r="I50" s="720"/>
      <c r="J50" s="666"/>
      <c r="K50" s="667"/>
      <c r="L50" s="668"/>
      <c r="M50" s="58"/>
      <c r="N50" s="71"/>
      <c r="O50" s="706"/>
      <c r="P50" s="707"/>
      <c r="Q50" s="707"/>
      <c r="R50" s="707"/>
      <c r="S50" s="707"/>
      <c r="T50" s="707"/>
      <c r="U50" s="707"/>
      <c r="V50" s="707"/>
      <c r="W50" s="708"/>
      <c r="X50" s="709"/>
      <c r="Y50" s="710"/>
      <c r="Z50" s="711"/>
      <c r="AA50" s="71"/>
      <c r="AB50" s="108"/>
      <c r="AC50" s="61"/>
      <c r="AH50" s="686"/>
      <c r="AI50" s="686"/>
      <c r="AJ50" s="686"/>
      <c r="AK50" s="686"/>
      <c r="AL50" s="686"/>
      <c r="AM50" s="686"/>
      <c r="AN50" s="686"/>
      <c r="AO50" s="686"/>
      <c r="AP50" s="686"/>
      <c r="AQ50" s="686"/>
      <c r="AR50" s="686"/>
      <c r="AS50" s="686"/>
      <c r="AT50" s="686"/>
      <c r="AU50" s="686"/>
      <c r="AV50" s="686"/>
      <c r="BS50" s="687"/>
      <c r="BT50" s="687"/>
      <c r="BU50" s="76"/>
      <c r="BV50" s="76"/>
      <c r="BW50" s="76"/>
      <c r="BX50" s="76"/>
      <c r="BY50" s="76"/>
      <c r="BZ50" s="76"/>
      <c r="CA50" s="76"/>
    </row>
    <row r="51" spans="1:120" ht="15" customHeight="1" x14ac:dyDescent="0.2">
      <c r="A51" s="659"/>
      <c r="B51" s="663"/>
      <c r="C51" s="664"/>
      <c r="D51" s="664"/>
      <c r="E51" s="664"/>
      <c r="F51" s="664"/>
      <c r="G51" s="664"/>
      <c r="H51" s="664"/>
      <c r="I51" s="665"/>
      <c r="J51" s="666"/>
      <c r="K51" s="667"/>
      <c r="L51" s="668"/>
      <c r="M51" s="58"/>
      <c r="N51" s="71"/>
      <c r="O51" s="706"/>
      <c r="P51" s="707"/>
      <c r="Q51" s="707"/>
      <c r="R51" s="707"/>
      <c r="S51" s="707"/>
      <c r="T51" s="707"/>
      <c r="U51" s="707"/>
      <c r="V51" s="707"/>
      <c r="W51" s="708"/>
      <c r="X51" s="709"/>
      <c r="Y51" s="710"/>
      <c r="Z51" s="711"/>
      <c r="AA51" s="71"/>
      <c r="AB51" s="108"/>
      <c r="AC51" s="61"/>
      <c r="AH51" s="686"/>
      <c r="AI51" s="686"/>
      <c r="AJ51" s="686"/>
      <c r="AK51" s="686"/>
      <c r="AL51" s="686"/>
      <c r="AM51" s="686"/>
      <c r="AN51" s="686"/>
      <c r="AO51" s="686"/>
      <c r="AP51" s="686"/>
      <c r="AQ51" s="686"/>
      <c r="AR51" s="686"/>
      <c r="AS51" s="686"/>
      <c r="AT51" s="686"/>
      <c r="AU51" s="686"/>
      <c r="AV51" s="686"/>
      <c r="BS51" s="836"/>
      <c r="BT51" s="836"/>
      <c r="BU51" s="76"/>
      <c r="BV51" s="76"/>
      <c r="BW51" s="76"/>
      <c r="BX51" s="76"/>
      <c r="BY51" s="76"/>
      <c r="BZ51" s="76"/>
      <c r="CA51" s="76"/>
    </row>
    <row r="52" spans="1:120" ht="15" customHeight="1" x14ac:dyDescent="0.2">
      <c r="A52" s="659"/>
      <c r="B52" s="663"/>
      <c r="C52" s="664"/>
      <c r="D52" s="664"/>
      <c r="E52" s="664"/>
      <c r="F52" s="664"/>
      <c r="G52" s="664"/>
      <c r="H52" s="664"/>
      <c r="I52" s="665"/>
      <c r="J52" s="666"/>
      <c r="K52" s="667"/>
      <c r="L52" s="668"/>
      <c r="M52" s="58"/>
      <c r="N52" s="71"/>
      <c r="O52" s="706"/>
      <c r="P52" s="707"/>
      <c r="Q52" s="707"/>
      <c r="R52" s="707"/>
      <c r="S52" s="707"/>
      <c r="T52" s="707"/>
      <c r="U52" s="707"/>
      <c r="V52" s="707"/>
      <c r="W52" s="708"/>
      <c r="X52" s="709"/>
      <c r="Y52" s="710"/>
      <c r="Z52" s="711"/>
      <c r="AA52" s="71"/>
      <c r="AB52" s="108"/>
      <c r="AC52" s="148"/>
      <c r="AD52" s="148"/>
      <c r="AH52" s="686"/>
      <c r="AI52" s="686"/>
      <c r="AJ52" s="686"/>
      <c r="AK52" s="686"/>
      <c r="AL52" s="686"/>
      <c r="AM52" s="686"/>
      <c r="AN52" s="686"/>
      <c r="AO52" s="686"/>
      <c r="AP52" s="686"/>
      <c r="AQ52" s="686"/>
      <c r="AR52" s="686"/>
      <c r="AS52" s="686"/>
      <c r="AT52" s="686"/>
      <c r="AU52" s="686"/>
      <c r="AV52" s="686"/>
      <c r="BS52" s="687"/>
      <c r="BT52" s="687"/>
      <c r="BU52" s="76"/>
      <c r="BV52" s="76"/>
      <c r="BW52" s="76"/>
      <c r="BX52" s="76"/>
      <c r="BY52" s="76"/>
      <c r="BZ52" s="76"/>
      <c r="CA52" s="76"/>
    </row>
    <row r="53" spans="1:120" ht="15" customHeight="1" x14ac:dyDescent="0.2">
      <c r="A53" s="659"/>
      <c r="B53" s="663"/>
      <c r="C53" s="664"/>
      <c r="D53" s="664"/>
      <c r="E53" s="664"/>
      <c r="F53" s="664"/>
      <c r="G53" s="664"/>
      <c r="H53" s="664"/>
      <c r="I53" s="665"/>
      <c r="J53" s="666"/>
      <c r="K53" s="667"/>
      <c r="L53" s="668"/>
      <c r="M53" s="58"/>
      <c r="N53" s="669" t="s">
        <v>154</v>
      </c>
      <c r="O53" s="694" t="s">
        <v>150</v>
      </c>
      <c r="P53" s="695"/>
      <c r="Q53" s="695"/>
      <c r="R53" s="695"/>
      <c r="S53" s="695"/>
      <c r="T53" s="695"/>
      <c r="U53" s="695"/>
      <c r="V53" s="695"/>
      <c r="W53" s="696"/>
      <c r="X53" s="697">
        <f>X25-J56-X31-X36-X44</f>
        <v>0</v>
      </c>
      <c r="Y53" s="698"/>
      <c r="Z53" s="699"/>
      <c r="AA53" s="700" t="s">
        <v>217</v>
      </c>
      <c r="AB53" s="701"/>
      <c r="AC53" s="149">
        <f>X53</f>
        <v>0</v>
      </c>
      <c r="AD53" s="148"/>
      <c r="AE53" s="76">
        <v>0</v>
      </c>
      <c r="AF53" s="76"/>
      <c r="AH53" s="686"/>
      <c r="AI53" s="686"/>
      <c r="AJ53" s="686"/>
      <c r="AK53" s="686"/>
      <c r="AL53" s="686"/>
      <c r="AM53" s="686"/>
      <c r="AN53" s="686"/>
      <c r="AO53" s="686"/>
      <c r="AP53" s="686"/>
      <c r="AQ53" s="837"/>
      <c r="AR53" s="837"/>
      <c r="AS53" s="837"/>
      <c r="AT53" s="837"/>
      <c r="AU53" s="837"/>
      <c r="AV53" s="837"/>
      <c r="BS53" s="687"/>
      <c r="BT53" s="687"/>
      <c r="BU53" s="76"/>
      <c r="BV53" s="76"/>
      <c r="BW53" s="76"/>
      <c r="BX53" s="76"/>
      <c r="BY53" s="76"/>
      <c r="BZ53" s="76"/>
      <c r="CA53" s="76"/>
    </row>
    <row r="54" spans="1:120" ht="15" customHeight="1" x14ac:dyDescent="0.2">
      <c r="A54" s="659"/>
      <c r="B54" s="663"/>
      <c r="C54" s="664"/>
      <c r="D54" s="664"/>
      <c r="E54" s="664"/>
      <c r="F54" s="664"/>
      <c r="G54" s="664"/>
      <c r="H54" s="664"/>
      <c r="I54" s="665"/>
      <c r="J54" s="666"/>
      <c r="K54" s="667"/>
      <c r="L54" s="668"/>
      <c r="M54" s="58"/>
      <c r="N54" s="670"/>
      <c r="O54" s="679" t="s">
        <v>382</v>
      </c>
      <c r="P54" s="680"/>
      <c r="Q54" s="680"/>
      <c r="R54" s="680"/>
      <c r="S54" s="680"/>
      <c r="T54" s="680"/>
      <c r="U54" s="680"/>
      <c r="V54" s="681">
        <v>1.4999999999999999E-2</v>
      </c>
      <c r="W54" s="682"/>
      <c r="X54" s="672">
        <f>MAX(AE53,AE54)</f>
        <v>0</v>
      </c>
      <c r="Y54" s="673"/>
      <c r="Z54" s="674"/>
      <c r="AA54" s="702"/>
      <c r="AB54" s="703"/>
      <c r="AC54" s="148"/>
      <c r="AD54" s="149"/>
      <c r="AE54" s="147">
        <f>X53*V54</f>
        <v>0</v>
      </c>
      <c r="AF54" s="76"/>
      <c r="BS54" s="60"/>
      <c r="BT54" s="60"/>
      <c r="BU54" s="76"/>
      <c r="BV54" s="76"/>
      <c r="BW54" s="76"/>
      <c r="BX54" s="76"/>
      <c r="BY54" s="76"/>
      <c r="BZ54" s="76"/>
      <c r="CA54" s="76"/>
    </row>
    <row r="55" spans="1:120" ht="15" customHeight="1" thickBot="1" x14ac:dyDescent="0.25">
      <c r="A55" s="659"/>
      <c r="B55" s="663"/>
      <c r="C55" s="664"/>
      <c r="D55" s="664"/>
      <c r="E55" s="664"/>
      <c r="F55" s="664"/>
      <c r="G55" s="664"/>
      <c r="H55" s="664"/>
      <c r="I55" s="665"/>
      <c r="J55" s="666"/>
      <c r="K55" s="667"/>
      <c r="L55" s="668"/>
      <c r="M55" s="58"/>
      <c r="N55" s="670"/>
      <c r="O55" s="675" t="s">
        <v>156</v>
      </c>
      <c r="P55" s="676"/>
      <c r="Q55" s="676"/>
      <c r="R55" s="676"/>
      <c r="S55" s="676"/>
      <c r="T55" s="676"/>
      <c r="U55" s="676"/>
      <c r="V55" s="677" t="e">
        <f ca="1">'2024 Tax Estimator'!E35</f>
        <v>#N/A</v>
      </c>
      <c r="W55" s="678">
        <v>0.18</v>
      </c>
      <c r="X55" s="672" t="e">
        <f ca="1">AD55*V55</f>
        <v>#N/A</v>
      </c>
      <c r="Y55" s="673"/>
      <c r="Z55" s="674"/>
      <c r="AA55" s="702"/>
      <c r="AB55" s="703"/>
      <c r="AC55" s="148"/>
      <c r="AD55" s="149">
        <f>X53*0.8</f>
        <v>0</v>
      </c>
      <c r="AE55" s="147" t="e">
        <f ca="1">(AD55+X39-X43)*V55</f>
        <v>#N/A</v>
      </c>
      <c r="AF55" s="76"/>
      <c r="BS55" s="60"/>
      <c r="BT55" s="60"/>
      <c r="BU55" s="76"/>
      <c r="BV55" s="76"/>
      <c r="BW55" s="76"/>
      <c r="BX55" s="76"/>
      <c r="BY55" s="76"/>
      <c r="BZ55" s="76"/>
      <c r="CA55" s="76"/>
    </row>
    <row r="56" spans="1:120" ht="15" customHeight="1" thickTop="1" x14ac:dyDescent="0.2">
      <c r="A56" s="659"/>
      <c r="B56" s="683" t="s">
        <v>157</v>
      </c>
      <c r="C56" s="684"/>
      <c r="D56" s="684"/>
      <c r="E56" s="684"/>
      <c r="F56" s="684"/>
      <c r="G56" s="684"/>
      <c r="H56" s="684"/>
      <c r="I56" s="685"/>
      <c r="J56" s="712">
        <f>SUM(J20:L55)-F23+X45+X48+X49+X50+X51+X52</f>
        <v>0</v>
      </c>
      <c r="K56" s="713"/>
      <c r="L56" s="714"/>
      <c r="M56" s="58"/>
      <c r="N56" s="671"/>
      <c r="O56" s="715" t="s">
        <v>158</v>
      </c>
      <c r="P56" s="716"/>
      <c r="Q56" s="716"/>
      <c r="R56" s="716"/>
      <c r="S56" s="716"/>
      <c r="T56" s="716"/>
      <c r="U56" s="717"/>
      <c r="V56" s="677">
        <v>4.9500000000000002E-2</v>
      </c>
      <c r="W56" s="678">
        <v>4.9500000000000002E-2</v>
      </c>
      <c r="X56" s="672">
        <f>AD55*V56</f>
        <v>0</v>
      </c>
      <c r="Y56" s="673">
        <f>(X53*0.8)-X43*W56</f>
        <v>0</v>
      </c>
      <c r="Z56" s="674"/>
      <c r="AA56" s="702"/>
      <c r="AB56" s="703"/>
      <c r="AC56" s="76"/>
      <c r="AD56" s="76"/>
      <c r="AE56" s="76">
        <f>(AD55+X39-X43)*V56</f>
        <v>0</v>
      </c>
      <c r="AF56" s="76"/>
      <c r="BS56" s="60"/>
      <c r="BT56" s="60"/>
      <c r="BU56" s="76"/>
      <c r="BV56" s="76"/>
      <c r="BW56" s="76"/>
      <c r="BX56" s="76"/>
      <c r="BY56" s="76"/>
      <c r="BZ56" s="76"/>
      <c r="CA56" s="76"/>
    </row>
    <row r="57" spans="1:120" ht="10.5" customHeight="1" thickBot="1" x14ac:dyDescent="0.25">
      <c r="A57" s="659"/>
      <c r="B57" s="132"/>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704"/>
      <c r="AB57" s="705"/>
      <c r="AC57" s="76"/>
      <c r="AD57" s="76"/>
      <c r="AE57" s="76"/>
      <c r="AF57" s="76"/>
      <c r="BS57" s="60"/>
      <c r="BT57" s="60"/>
      <c r="BU57" s="76"/>
      <c r="BV57" s="76"/>
      <c r="BW57" s="76"/>
      <c r="BX57" s="76"/>
      <c r="BY57" s="76"/>
      <c r="BZ57" s="76"/>
      <c r="CA57" s="76"/>
    </row>
    <row r="58" spans="1:120" ht="13.5" thickTop="1" x14ac:dyDescent="0.2">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BS58" s="60"/>
      <c r="BT58" s="60"/>
      <c r="BU58" s="76"/>
      <c r="BV58" s="76"/>
      <c r="BW58" s="76"/>
      <c r="BX58" s="76"/>
      <c r="BY58" s="76"/>
      <c r="BZ58" s="76"/>
      <c r="CA58" s="76"/>
    </row>
    <row r="59" spans="1:120"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BS59" s="60"/>
      <c r="BT59" s="60"/>
      <c r="BU59" s="76"/>
      <c r="BV59" s="76"/>
      <c r="BW59" s="76"/>
      <c r="BX59" s="76"/>
      <c r="BY59" s="76"/>
      <c r="BZ59" s="76"/>
      <c r="CA59" s="76"/>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row>
    <row r="60" spans="1:120"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BS60" s="60"/>
      <c r="BT60" s="60"/>
      <c r="BU60" s="76"/>
      <c r="BV60" s="76"/>
      <c r="BW60" s="76"/>
      <c r="BX60" s="76"/>
      <c r="BY60" s="76"/>
      <c r="BZ60" s="76"/>
      <c r="CA60" s="76"/>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row>
    <row r="61" spans="1:120"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BS61" s="60"/>
      <c r="BT61" s="60"/>
      <c r="BU61" s="76"/>
      <c r="BV61" s="76"/>
      <c r="BW61" s="76"/>
      <c r="BX61" s="76"/>
      <c r="BY61" s="76"/>
      <c r="BZ61" s="76"/>
      <c r="CA61" s="76"/>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row>
    <row r="62" spans="1:120"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BS62" s="60"/>
      <c r="BT62" s="60"/>
      <c r="BU62" s="76"/>
      <c r="BV62" s="76"/>
      <c r="BW62" s="76"/>
      <c r="BX62" s="76"/>
      <c r="BY62" s="76"/>
      <c r="BZ62" s="76"/>
      <c r="CA62" s="76"/>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row>
    <row r="63" spans="1:120" x14ac:dyDescent="0.2">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BS63" s="60"/>
      <c r="BT63" s="60"/>
      <c r="BU63" s="76"/>
      <c r="BV63" s="76"/>
      <c r="BW63" s="76"/>
      <c r="BX63" s="76"/>
      <c r="BY63" s="76"/>
      <c r="BZ63" s="76"/>
      <c r="CA63" s="76"/>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row>
    <row r="64" spans="1:120"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BS64" s="60"/>
      <c r="BT64" s="60"/>
      <c r="BU64" s="76"/>
      <c r="BV64" s="76"/>
      <c r="BW64" s="76"/>
      <c r="BX64" s="76"/>
      <c r="BY64" s="76"/>
      <c r="BZ64" s="76"/>
      <c r="CA64" s="76"/>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row>
    <row r="65" spans="1:120"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BS65" s="60"/>
      <c r="BT65" s="60"/>
      <c r="BU65" s="76"/>
      <c r="BV65" s="76"/>
      <c r="BW65" s="76"/>
      <c r="BX65" s="76"/>
      <c r="BY65" s="76"/>
      <c r="BZ65" s="76"/>
      <c r="CA65" s="76"/>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row>
    <row r="66" spans="1:120"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Y66" s="60" t="s">
        <v>249</v>
      </c>
      <c r="BS66" s="60"/>
      <c r="BT66" s="60"/>
      <c r="BU66" s="76"/>
      <c r="BV66" s="76"/>
      <c r="BW66" s="76"/>
      <c r="BX66" s="76"/>
      <c r="BY66" s="76"/>
      <c r="BZ66" s="76"/>
      <c r="CA66" s="76"/>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row>
    <row r="67" spans="1:120"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Y67" s="60" t="s">
        <v>245</v>
      </c>
      <c r="BS67" s="60"/>
      <c r="BT67" s="60"/>
      <c r="BU67" s="76"/>
      <c r="BV67" s="76"/>
      <c r="BW67" s="76"/>
      <c r="BX67" s="76"/>
      <c r="BY67" s="76"/>
      <c r="BZ67" s="76"/>
      <c r="CA67" s="76"/>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row>
    <row r="68" spans="1:120"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Y68" s="60" t="s">
        <v>246</v>
      </c>
      <c r="BS68" s="60"/>
      <c r="BT68" s="60"/>
      <c r="BU68" s="76"/>
      <c r="BV68" s="76"/>
      <c r="BW68" s="76"/>
      <c r="BX68" s="76"/>
      <c r="BY68" s="76"/>
      <c r="BZ68" s="76"/>
      <c r="CA68" s="76"/>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row>
    <row r="69" spans="1:120"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Y69" s="60" t="s">
        <v>247</v>
      </c>
      <c r="BS69" s="60"/>
      <c r="BT69" s="60"/>
      <c r="BU69" s="76"/>
      <c r="BV69" s="76"/>
      <c r="BW69" s="76"/>
      <c r="BX69" s="76"/>
      <c r="BY69" s="76"/>
      <c r="BZ69" s="76"/>
      <c r="CA69" s="76"/>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row>
    <row r="70" spans="1:120"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Y70" s="60" t="s">
        <v>248</v>
      </c>
      <c r="BS70" s="60"/>
      <c r="BT70" s="60"/>
      <c r="BU70" s="76"/>
      <c r="BV70" s="76"/>
      <c r="BW70" s="76"/>
      <c r="BX70" s="76"/>
      <c r="BY70" s="76"/>
      <c r="BZ70" s="76"/>
      <c r="CA70" s="76"/>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row>
    <row r="71" spans="1:120"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BS71" s="60"/>
      <c r="BT71" s="60"/>
      <c r="BU71" s="76"/>
      <c r="BV71" s="76"/>
      <c r="BW71" s="76"/>
      <c r="BX71" s="76"/>
      <c r="BY71" s="76"/>
      <c r="BZ71" s="76"/>
      <c r="CA71" s="76"/>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row>
    <row r="72" spans="1:120"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BS72" s="60"/>
      <c r="BT72" s="60"/>
      <c r="BU72" s="76"/>
      <c r="BV72" s="76"/>
      <c r="BW72" s="76"/>
      <c r="BX72" s="76"/>
      <c r="BY72" s="76"/>
      <c r="BZ72" s="76"/>
      <c r="CA72" s="76"/>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BS73" s="60"/>
      <c r="BT73" s="60"/>
      <c r="BU73" s="76"/>
      <c r="BV73" s="76"/>
      <c r="BW73" s="76"/>
      <c r="BX73" s="76"/>
      <c r="BY73" s="76"/>
      <c r="BZ73" s="76"/>
      <c r="CA73" s="76"/>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row>
    <row r="74" spans="1:120"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BS74" s="60"/>
      <c r="BT74" s="60"/>
      <c r="BU74" s="76"/>
      <c r="BV74" s="76"/>
      <c r="BW74" s="76"/>
      <c r="BX74" s="76"/>
      <c r="BY74" s="76"/>
      <c r="BZ74" s="76"/>
      <c r="CA74" s="76"/>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row>
    <row r="75" spans="1:120"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BS75" s="60"/>
      <c r="BT75" s="60"/>
      <c r="BU75" s="76"/>
      <c r="BV75" s="76"/>
      <c r="BW75" s="76"/>
      <c r="BX75" s="76"/>
      <c r="BY75" s="76"/>
      <c r="BZ75" s="76"/>
      <c r="CA75" s="76"/>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row>
    <row r="76" spans="1:120"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BS76" s="60"/>
      <c r="BT76" s="60"/>
      <c r="BU76" s="76"/>
      <c r="BV76" s="76"/>
      <c r="BW76" s="76"/>
      <c r="BX76" s="76"/>
      <c r="BY76" s="76"/>
      <c r="BZ76" s="76"/>
      <c r="CA76" s="76"/>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row>
    <row r="77" spans="1:120"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BS77" s="60"/>
      <c r="BT77" s="60"/>
      <c r="BU77" s="76"/>
      <c r="BV77" s="76"/>
      <c r="BW77" s="76"/>
      <c r="BX77" s="76"/>
      <c r="BY77" s="76"/>
      <c r="BZ77" s="76"/>
      <c r="CA77" s="76"/>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row>
    <row r="78" spans="1:120"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BS78" s="60"/>
      <c r="BT78" s="60"/>
      <c r="BU78" s="76"/>
      <c r="BV78" s="76"/>
      <c r="BW78" s="76"/>
      <c r="BX78" s="76"/>
      <c r="BY78" s="76"/>
      <c r="BZ78" s="76"/>
      <c r="CA78" s="76"/>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row>
    <row r="79" spans="1:120"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BS79" s="60"/>
      <c r="BT79" s="60"/>
      <c r="BU79" s="76"/>
      <c r="BV79" s="76"/>
      <c r="BW79" s="76"/>
      <c r="BX79" s="76"/>
      <c r="BY79" s="76"/>
      <c r="BZ79" s="76"/>
      <c r="CA79" s="76"/>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row>
    <row r="80" spans="1:120"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BS80" s="60"/>
      <c r="BT80" s="60"/>
      <c r="BU80" s="76"/>
      <c r="BV80" s="76"/>
      <c r="BW80" s="76"/>
      <c r="BX80" s="76"/>
      <c r="BY80" s="76"/>
      <c r="BZ80" s="76"/>
      <c r="CA80" s="76"/>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row>
    <row r="81" spans="1:120"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BS81" s="60"/>
      <c r="BT81" s="60"/>
      <c r="BU81" s="76"/>
      <c r="BV81" s="76"/>
      <c r="BW81" s="76"/>
      <c r="BX81" s="76"/>
      <c r="BY81" s="76"/>
      <c r="BZ81" s="76"/>
      <c r="CA81" s="76"/>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row>
    <row r="82" spans="1:120"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BS82" s="60"/>
      <c r="BT82" s="60"/>
      <c r="BU82" s="76"/>
      <c r="BV82" s="76"/>
      <c r="BW82" s="76"/>
      <c r="BX82" s="76"/>
      <c r="BY82" s="76"/>
      <c r="BZ82" s="76"/>
      <c r="CA82" s="76"/>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row>
    <row r="83" spans="1:120"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BS83" s="60"/>
      <c r="BT83" s="60"/>
      <c r="BU83" s="76"/>
      <c r="BV83" s="76"/>
      <c r="BW83" s="76"/>
      <c r="BX83" s="76"/>
      <c r="BY83" s="76"/>
      <c r="BZ83" s="76"/>
      <c r="CA83" s="76"/>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row>
    <row r="84" spans="1:120"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BS84" s="60"/>
      <c r="BT84" s="60"/>
      <c r="BU84" s="76"/>
      <c r="BV84" s="76"/>
      <c r="BW84" s="76"/>
      <c r="BX84" s="76"/>
      <c r="BY84" s="76"/>
      <c r="BZ84" s="76"/>
      <c r="CA84" s="76"/>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row>
    <row r="85" spans="1:120"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BS85" s="60"/>
      <c r="BT85" s="60"/>
      <c r="BU85" s="76"/>
      <c r="BV85" s="76"/>
      <c r="BW85" s="76"/>
      <c r="BX85" s="76"/>
      <c r="BY85" s="76"/>
      <c r="BZ85" s="76"/>
      <c r="CA85" s="76"/>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row>
    <row r="86" spans="1:120"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BS86" s="60"/>
      <c r="BT86" s="60"/>
      <c r="BU86" s="76"/>
      <c r="BV86" s="76"/>
      <c r="BW86" s="76"/>
      <c r="BX86" s="76"/>
      <c r="BY86" s="76"/>
      <c r="BZ86" s="76"/>
      <c r="CA86" s="76"/>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row>
    <row r="87" spans="1:120"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BS87" s="60"/>
      <c r="BT87" s="60"/>
      <c r="BU87" s="76"/>
      <c r="BV87" s="76"/>
      <c r="BW87" s="76"/>
      <c r="BX87" s="76"/>
      <c r="BY87" s="76"/>
      <c r="BZ87" s="76"/>
      <c r="CA87" s="76"/>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row>
    <row r="88" spans="1:120"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BS88" s="60"/>
      <c r="BT88" s="60"/>
      <c r="BU88" s="76"/>
      <c r="BV88" s="76"/>
      <c r="BW88" s="76"/>
      <c r="BX88" s="76"/>
      <c r="BY88" s="76"/>
      <c r="BZ88" s="76"/>
      <c r="CA88" s="76"/>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row>
    <row r="89" spans="1:120"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BS89" s="60"/>
      <c r="BT89" s="60"/>
      <c r="BU89" s="76"/>
      <c r="BV89" s="76"/>
      <c r="BW89" s="76"/>
      <c r="BX89" s="76"/>
      <c r="BY89" s="76"/>
      <c r="BZ89" s="76"/>
      <c r="CA89" s="76"/>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row>
    <row r="90" spans="1:120"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BS90" s="60"/>
      <c r="BT90" s="60"/>
      <c r="BU90" s="76"/>
      <c r="BV90" s="76"/>
      <c r="BW90" s="76"/>
      <c r="BX90" s="76"/>
      <c r="BY90" s="76"/>
      <c r="BZ90" s="76"/>
      <c r="CA90" s="76"/>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row>
    <row r="91" spans="1:120"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BS91" s="60"/>
      <c r="BT91" s="60"/>
      <c r="BU91" s="76"/>
      <c r="BV91" s="76"/>
      <c r="BW91" s="76"/>
      <c r="BX91" s="76"/>
      <c r="BY91" s="76"/>
      <c r="BZ91" s="76"/>
      <c r="CA91" s="76"/>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row>
    <row r="92" spans="1:120"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BS92" s="60"/>
      <c r="BT92" s="60"/>
      <c r="BU92" s="76"/>
      <c r="BV92" s="76"/>
      <c r="BW92" s="76"/>
      <c r="BX92" s="76"/>
      <c r="BY92" s="76"/>
      <c r="BZ92" s="76"/>
      <c r="CA92" s="76"/>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row>
    <row r="93" spans="1:120"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BS93" s="60"/>
      <c r="BT93" s="60"/>
      <c r="BU93" s="76"/>
      <c r="BV93" s="76"/>
      <c r="BW93" s="76"/>
      <c r="BX93" s="76"/>
      <c r="BY93" s="76"/>
      <c r="BZ93" s="76"/>
      <c r="CA93" s="76"/>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row>
    <row r="94" spans="1:120"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BS94" s="60"/>
      <c r="BT94" s="60"/>
      <c r="BU94" s="76"/>
      <c r="BV94" s="76"/>
      <c r="BW94" s="76"/>
      <c r="BX94" s="76"/>
      <c r="BY94" s="76"/>
      <c r="BZ94" s="76"/>
      <c r="CA94" s="76"/>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row>
    <row r="95" spans="1:120"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BS95" s="60"/>
      <c r="BT95" s="60"/>
      <c r="BU95" s="76"/>
      <c r="BV95" s="76"/>
      <c r="BW95" s="76"/>
      <c r="BX95" s="76"/>
      <c r="BY95" s="76"/>
      <c r="BZ95" s="76"/>
      <c r="CA95" s="76"/>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row>
    <row r="96" spans="1:120"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BS96" s="60"/>
      <c r="BT96" s="60"/>
      <c r="BU96" s="76"/>
      <c r="BV96" s="76"/>
      <c r="BW96" s="76"/>
      <c r="BX96" s="76"/>
      <c r="BY96" s="76"/>
      <c r="BZ96" s="76"/>
      <c r="CA96" s="76"/>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row>
    <row r="97" spans="1:120"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BS97" s="60"/>
      <c r="BT97" s="60"/>
      <c r="BU97" s="76"/>
      <c r="BV97" s="76"/>
      <c r="BW97" s="76"/>
      <c r="BX97" s="76"/>
      <c r="BY97" s="76"/>
      <c r="BZ97" s="76"/>
      <c r="CA97" s="76"/>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row>
    <row r="98" spans="1:120"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BS98" s="60"/>
      <c r="BT98" s="60"/>
      <c r="BU98" s="76"/>
      <c r="BV98" s="76"/>
      <c r="BW98" s="76"/>
      <c r="BX98" s="76"/>
      <c r="BY98" s="76"/>
      <c r="BZ98" s="76"/>
      <c r="CA98" s="76"/>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row>
    <row r="99" spans="1:120"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BS99" s="60"/>
      <c r="BT99" s="60"/>
      <c r="BU99" s="76"/>
      <c r="BV99" s="76"/>
      <c r="BW99" s="76"/>
      <c r="BX99" s="76"/>
      <c r="BY99" s="76"/>
      <c r="BZ99" s="76"/>
      <c r="CA99" s="76"/>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row>
    <row r="100" spans="1:120"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BS100" s="60"/>
      <c r="BT100" s="60"/>
      <c r="BU100" s="76"/>
      <c r="BV100" s="76"/>
      <c r="BW100" s="76"/>
      <c r="BX100" s="76"/>
      <c r="BY100" s="76"/>
      <c r="BZ100" s="76"/>
      <c r="CA100" s="76"/>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c r="DO100" s="60"/>
      <c r="DP100" s="60"/>
    </row>
    <row r="101" spans="1:120"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BS101" s="60"/>
      <c r="BT101" s="60"/>
      <c r="BU101" s="76"/>
      <c r="BV101" s="76"/>
      <c r="BW101" s="76"/>
      <c r="BX101" s="76"/>
      <c r="BY101" s="76"/>
      <c r="BZ101" s="76"/>
      <c r="CA101" s="76"/>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c r="DO101" s="60"/>
      <c r="DP101" s="60"/>
    </row>
    <row r="102" spans="1:120"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BS102" s="60"/>
      <c r="BT102" s="60"/>
      <c r="BU102" s="76"/>
      <c r="BV102" s="76"/>
      <c r="BW102" s="76"/>
      <c r="BX102" s="76"/>
      <c r="BY102" s="76"/>
      <c r="BZ102" s="76"/>
      <c r="CA102" s="76"/>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c r="DO102" s="60"/>
      <c r="DP102" s="60"/>
    </row>
    <row r="103" spans="1:120"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BS103" s="60"/>
      <c r="BT103" s="60"/>
      <c r="BU103" s="76"/>
      <c r="BV103" s="76"/>
      <c r="BW103" s="76"/>
      <c r="BX103" s="76"/>
      <c r="BY103" s="76"/>
      <c r="BZ103" s="76"/>
      <c r="CA103" s="76"/>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c r="DO103" s="60"/>
      <c r="DP103" s="60"/>
    </row>
    <row r="104" spans="1:120"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BS104" s="60"/>
      <c r="BT104" s="60"/>
      <c r="BU104" s="76"/>
      <c r="BV104" s="76"/>
      <c r="BW104" s="76"/>
      <c r="BX104" s="76"/>
      <c r="BY104" s="76"/>
      <c r="BZ104" s="76"/>
      <c r="CA104" s="76"/>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c r="DO104" s="60"/>
      <c r="DP104" s="60"/>
    </row>
    <row r="105" spans="1:120"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BS105" s="60"/>
      <c r="BT105" s="60"/>
      <c r="BU105" s="76"/>
      <c r="BV105" s="76"/>
      <c r="BW105" s="76"/>
      <c r="BX105" s="76"/>
      <c r="BY105" s="76"/>
      <c r="BZ105" s="76"/>
      <c r="CA105" s="76"/>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c r="DO105" s="60"/>
      <c r="DP105" s="60"/>
    </row>
    <row r="106" spans="1:120"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BS106" s="60"/>
      <c r="BT106" s="60"/>
      <c r="BU106" s="76"/>
      <c r="BV106" s="76"/>
      <c r="BW106" s="76"/>
      <c r="BX106" s="76"/>
      <c r="BY106" s="76"/>
      <c r="BZ106" s="76"/>
      <c r="CA106" s="76"/>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c r="DO106" s="60"/>
      <c r="DP106" s="60"/>
    </row>
    <row r="107" spans="1:120"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BS107" s="60"/>
      <c r="BT107" s="60"/>
      <c r="BU107" s="76"/>
      <c r="BV107" s="76"/>
      <c r="BW107" s="76"/>
      <c r="BX107" s="76"/>
      <c r="BY107" s="76"/>
      <c r="BZ107" s="76"/>
      <c r="CA107" s="76"/>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c r="DO107" s="60"/>
      <c r="DP107" s="60"/>
    </row>
    <row r="108" spans="1:120"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BS108" s="60"/>
      <c r="BT108" s="60"/>
      <c r="BU108" s="76"/>
      <c r="BV108" s="76"/>
      <c r="BW108" s="76"/>
      <c r="BX108" s="76"/>
      <c r="BY108" s="76"/>
      <c r="BZ108" s="76"/>
      <c r="CA108" s="76"/>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c r="DO108" s="60"/>
      <c r="DP108" s="60"/>
    </row>
    <row r="109" spans="1:120"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BS109" s="60"/>
      <c r="BT109" s="60"/>
      <c r="BU109" s="76"/>
      <c r="BV109" s="76"/>
      <c r="BW109" s="76"/>
      <c r="BX109" s="76"/>
      <c r="BY109" s="76"/>
      <c r="BZ109" s="76"/>
      <c r="CA109" s="76"/>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c r="DO109" s="60"/>
      <c r="DP109" s="60"/>
    </row>
    <row r="110" spans="1:120"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BS110" s="60"/>
      <c r="BT110" s="60"/>
      <c r="BU110" s="76"/>
      <c r="BV110" s="76"/>
      <c r="BW110" s="76"/>
      <c r="BX110" s="76"/>
      <c r="BY110" s="76"/>
      <c r="BZ110" s="76"/>
      <c r="CA110" s="76"/>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c r="DO110" s="60"/>
      <c r="DP110" s="60"/>
    </row>
    <row r="111" spans="1:120"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BS111" s="60"/>
      <c r="BT111" s="60"/>
      <c r="BU111" s="76"/>
      <c r="BV111" s="76"/>
      <c r="BW111" s="76"/>
      <c r="BX111" s="76"/>
      <c r="BY111" s="76"/>
      <c r="BZ111" s="76"/>
      <c r="CA111" s="76"/>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c r="DO111" s="60"/>
      <c r="DP111" s="60"/>
    </row>
    <row r="112" spans="1:120"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BS112" s="60"/>
      <c r="BT112" s="60"/>
      <c r="BU112" s="76"/>
      <c r="BV112" s="76"/>
      <c r="BW112" s="76"/>
      <c r="BX112" s="76"/>
      <c r="BY112" s="76"/>
      <c r="BZ112" s="76"/>
      <c r="CA112" s="76"/>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c r="DO112" s="60"/>
      <c r="DP112" s="60"/>
    </row>
    <row r="113" spans="1:120"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BS113" s="60"/>
      <c r="BT113" s="60"/>
      <c r="BU113" s="76"/>
      <c r="BV113" s="76"/>
      <c r="BW113" s="76"/>
      <c r="BX113" s="76"/>
      <c r="BY113" s="76"/>
      <c r="BZ113" s="76"/>
      <c r="CA113" s="76"/>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c r="DO113" s="60"/>
      <c r="DP113" s="60"/>
    </row>
    <row r="114" spans="1:120"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BS114" s="60"/>
      <c r="BT114" s="60"/>
      <c r="BU114" s="76"/>
      <c r="BV114" s="76"/>
      <c r="BW114" s="76"/>
      <c r="BX114" s="76"/>
      <c r="BY114" s="76"/>
      <c r="BZ114" s="76"/>
      <c r="CA114" s="76"/>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c r="DO114" s="60"/>
      <c r="DP114" s="60"/>
    </row>
    <row r="115" spans="1:120"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BS115" s="60"/>
      <c r="BT115" s="60"/>
      <c r="BU115" s="76"/>
      <c r="BV115" s="76"/>
      <c r="BW115" s="76"/>
      <c r="BX115" s="76"/>
      <c r="BY115" s="76"/>
      <c r="BZ115" s="76"/>
      <c r="CA115" s="76"/>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c r="DO115" s="60"/>
      <c r="DP115" s="60"/>
    </row>
    <row r="116" spans="1:120"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BS116" s="60"/>
      <c r="BT116" s="60"/>
      <c r="BU116" s="76"/>
      <c r="BV116" s="76"/>
      <c r="BW116" s="76"/>
      <c r="BX116" s="76"/>
      <c r="BY116" s="76"/>
      <c r="BZ116" s="76"/>
      <c r="CA116" s="76"/>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c r="DO116" s="60"/>
      <c r="DP116" s="60"/>
    </row>
    <row r="117" spans="1:120"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BS117" s="60"/>
      <c r="BT117" s="60"/>
      <c r="BU117" s="76"/>
      <c r="BV117" s="76"/>
      <c r="BW117" s="76"/>
      <c r="BX117" s="76"/>
      <c r="BY117" s="76"/>
      <c r="BZ117" s="76"/>
      <c r="CA117" s="76"/>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c r="DO117" s="60"/>
      <c r="DP117" s="60"/>
    </row>
    <row r="118" spans="1:120"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BS118" s="60"/>
      <c r="BT118" s="60"/>
      <c r="BU118" s="76"/>
      <c r="BV118" s="76"/>
      <c r="BW118" s="76"/>
      <c r="BX118" s="76"/>
      <c r="BY118" s="76"/>
      <c r="BZ118" s="76"/>
      <c r="CA118" s="76"/>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c r="DO118" s="60"/>
      <c r="DP118" s="60"/>
    </row>
    <row r="119" spans="1:120"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BS119" s="60"/>
      <c r="BT119" s="60"/>
      <c r="BU119" s="76"/>
      <c r="BV119" s="76"/>
      <c r="BW119" s="76"/>
      <c r="BX119" s="76"/>
      <c r="BY119" s="76"/>
      <c r="BZ119" s="76"/>
      <c r="CA119" s="76"/>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row>
    <row r="120" spans="1:120"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BS120" s="60"/>
      <c r="BT120" s="60"/>
      <c r="BU120" s="76"/>
      <c r="BV120" s="76"/>
      <c r="BW120" s="76"/>
      <c r="BX120" s="76"/>
      <c r="BY120" s="76"/>
      <c r="BZ120" s="76"/>
      <c r="CA120" s="76"/>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c r="DO120" s="60"/>
      <c r="DP120" s="60"/>
    </row>
    <row r="121" spans="1:120"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BS121" s="60"/>
      <c r="BT121" s="60"/>
      <c r="BU121" s="76"/>
      <c r="BV121" s="76"/>
      <c r="BW121" s="76"/>
      <c r="BX121" s="76"/>
      <c r="BY121" s="76"/>
      <c r="BZ121" s="76"/>
      <c r="CA121" s="76"/>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c r="DO121" s="60"/>
      <c r="DP121" s="60"/>
    </row>
    <row r="122" spans="1:120"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BS122" s="60"/>
      <c r="BT122" s="60"/>
      <c r="BU122" s="76"/>
      <c r="BV122" s="76"/>
      <c r="BW122" s="76"/>
      <c r="BX122" s="76"/>
      <c r="BY122" s="76"/>
      <c r="BZ122" s="76"/>
      <c r="CA122" s="76"/>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c r="DO122" s="60"/>
      <c r="DP122" s="60"/>
    </row>
    <row r="123" spans="1:120"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BS123" s="60"/>
      <c r="BT123" s="60"/>
      <c r="BU123" s="76"/>
      <c r="BV123" s="76"/>
      <c r="BW123" s="76"/>
      <c r="BX123" s="76"/>
      <c r="BY123" s="76"/>
      <c r="BZ123" s="76"/>
      <c r="CA123" s="76"/>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c r="DO123" s="60"/>
      <c r="DP123" s="60"/>
    </row>
    <row r="124" spans="1:120"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BS124" s="60"/>
      <c r="BT124" s="60"/>
      <c r="BU124" s="76"/>
      <c r="BV124" s="76"/>
      <c r="BW124" s="76"/>
      <c r="BX124" s="76"/>
      <c r="BY124" s="76"/>
      <c r="BZ124" s="76"/>
      <c r="CA124" s="76"/>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c r="DO124" s="60"/>
      <c r="DP124" s="60"/>
    </row>
    <row r="125" spans="1:120"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BS125" s="60"/>
      <c r="BT125" s="60"/>
      <c r="BU125" s="76"/>
      <c r="BV125" s="76"/>
      <c r="BW125" s="76"/>
      <c r="BX125" s="76"/>
      <c r="BY125" s="76"/>
      <c r="BZ125" s="76"/>
      <c r="CA125" s="76"/>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c r="DO125" s="60"/>
      <c r="DP125" s="60"/>
    </row>
    <row r="126" spans="1:120"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BS126" s="60"/>
      <c r="BT126" s="60"/>
      <c r="BU126" s="76"/>
      <c r="BV126" s="76"/>
      <c r="BW126" s="76"/>
      <c r="BX126" s="76"/>
      <c r="BY126" s="76"/>
      <c r="BZ126" s="76"/>
      <c r="CA126" s="76"/>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row>
    <row r="127" spans="1:120"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BS127" s="60"/>
      <c r="BT127" s="60"/>
      <c r="BU127" s="76"/>
      <c r="BV127" s="76"/>
      <c r="BW127" s="76"/>
      <c r="BX127" s="76"/>
      <c r="BY127" s="76"/>
      <c r="BZ127" s="76"/>
      <c r="CA127" s="76"/>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row>
    <row r="128" spans="1:120"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BS128" s="60"/>
      <c r="BT128" s="60"/>
      <c r="BU128" s="76"/>
      <c r="BV128" s="76"/>
      <c r="BW128" s="76"/>
      <c r="BX128" s="76"/>
      <c r="BY128" s="76"/>
      <c r="BZ128" s="76"/>
      <c r="CA128" s="76"/>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c r="DO128" s="60"/>
      <c r="DP128" s="60"/>
    </row>
    <row r="129" spans="1:120"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BS129" s="60"/>
      <c r="BT129" s="60"/>
      <c r="BU129" s="76"/>
      <c r="BV129" s="76"/>
      <c r="BW129" s="76"/>
      <c r="BX129" s="76"/>
      <c r="BY129" s="76"/>
      <c r="BZ129" s="76"/>
      <c r="CA129" s="76"/>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60"/>
      <c r="DH129" s="60"/>
      <c r="DI129" s="60"/>
      <c r="DJ129" s="60"/>
      <c r="DK129" s="60"/>
      <c r="DL129" s="60"/>
      <c r="DM129" s="60"/>
      <c r="DN129" s="60"/>
      <c r="DO129" s="60"/>
      <c r="DP129" s="60"/>
    </row>
    <row r="130" spans="1:120"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BS130" s="60"/>
      <c r="BT130" s="60"/>
      <c r="BU130" s="76"/>
      <c r="BV130" s="76"/>
      <c r="BW130" s="76"/>
      <c r="BX130" s="76"/>
      <c r="BY130" s="76"/>
      <c r="BZ130" s="76"/>
      <c r="CA130" s="76"/>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c r="DO130" s="60"/>
      <c r="DP130" s="60"/>
    </row>
    <row r="131" spans="1:120"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BS131" s="60"/>
      <c r="BT131" s="60"/>
      <c r="BU131" s="76"/>
      <c r="BV131" s="76"/>
      <c r="BW131" s="76"/>
      <c r="BX131" s="76"/>
      <c r="BY131" s="76"/>
      <c r="BZ131" s="76"/>
      <c r="CA131" s="76"/>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c r="DO131" s="60"/>
      <c r="DP131" s="60"/>
    </row>
    <row r="132" spans="1:120"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BS132" s="60"/>
      <c r="BT132" s="60"/>
      <c r="BU132" s="76"/>
      <c r="BV132" s="76"/>
      <c r="BW132" s="76"/>
      <c r="BX132" s="76"/>
      <c r="BY132" s="76"/>
      <c r="BZ132" s="76"/>
      <c r="CA132" s="76"/>
      <c r="CL132" s="60"/>
      <c r="CM132" s="60"/>
      <c r="CN132" s="60"/>
      <c r="CO132" s="60"/>
      <c r="CP132" s="60"/>
      <c r="CQ132" s="60"/>
      <c r="CR132" s="60"/>
      <c r="CS132" s="60"/>
      <c r="CT132" s="60"/>
      <c r="CU132" s="60"/>
      <c r="CV132" s="60"/>
      <c r="CW132" s="60"/>
      <c r="CX132" s="60"/>
      <c r="CY132" s="60"/>
      <c r="CZ132" s="60"/>
      <c r="DA132" s="60"/>
      <c r="DB132" s="60"/>
      <c r="DC132" s="60"/>
      <c r="DD132" s="60"/>
      <c r="DE132" s="60"/>
      <c r="DF132" s="60"/>
      <c r="DG132" s="60"/>
      <c r="DH132" s="60"/>
      <c r="DI132" s="60"/>
      <c r="DJ132" s="60"/>
      <c r="DK132" s="60"/>
      <c r="DL132" s="60"/>
      <c r="DM132" s="60"/>
      <c r="DN132" s="60"/>
      <c r="DO132" s="60"/>
      <c r="DP132" s="60"/>
    </row>
    <row r="133" spans="1:120" x14ac:dyDescent="0.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BS133" s="60"/>
      <c r="BT133" s="60"/>
      <c r="BU133" s="76"/>
      <c r="BV133" s="76"/>
      <c r="BW133" s="76"/>
      <c r="BX133" s="76"/>
      <c r="BY133" s="76"/>
      <c r="BZ133" s="76"/>
      <c r="CA133" s="76"/>
      <c r="CL133" s="60"/>
      <c r="CM133" s="60"/>
      <c r="CN133" s="60"/>
      <c r="CO133" s="60"/>
      <c r="CP133" s="60"/>
      <c r="CQ133" s="60"/>
      <c r="CR133" s="60"/>
      <c r="CS133" s="60"/>
      <c r="CT133" s="60"/>
      <c r="CU133" s="60"/>
      <c r="CV133" s="60"/>
      <c r="CW133" s="60"/>
      <c r="CX133" s="60"/>
      <c r="CY133" s="60"/>
      <c r="CZ133" s="60"/>
      <c r="DA133" s="60"/>
      <c r="DB133" s="60"/>
      <c r="DC133" s="60"/>
      <c r="DD133" s="60"/>
      <c r="DE133" s="60"/>
      <c r="DF133" s="60"/>
      <c r="DG133" s="60"/>
      <c r="DH133" s="60"/>
      <c r="DI133" s="60"/>
      <c r="DJ133" s="60"/>
      <c r="DK133" s="60"/>
      <c r="DL133" s="60"/>
      <c r="DM133" s="60"/>
      <c r="DN133" s="60"/>
      <c r="DO133" s="60"/>
      <c r="DP133" s="60"/>
    </row>
    <row r="134" spans="1:120" x14ac:dyDescent="0.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BS134" s="60"/>
      <c r="BT134" s="60"/>
      <c r="BU134" s="76"/>
      <c r="BV134" s="76"/>
      <c r="BW134" s="76"/>
      <c r="BX134" s="76"/>
      <c r="BY134" s="76"/>
      <c r="BZ134" s="76"/>
      <c r="CA134" s="76"/>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row>
    <row r="135" spans="1:120"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BS135" s="60"/>
      <c r="BT135" s="60"/>
      <c r="BU135" s="76"/>
      <c r="BV135" s="76"/>
      <c r="BW135" s="76"/>
      <c r="BX135" s="76"/>
      <c r="BY135" s="76"/>
      <c r="BZ135" s="76"/>
      <c r="CA135" s="76"/>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row>
    <row r="136" spans="1:120"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BS136" s="60"/>
      <c r="BT136" s="60"/>
      <c r="BU136" s="76"/>
      <c r="BV136" s="76"/>
      <c r="BW136" s="76"/>
      <c r="BX136" s="76"/>
      <c r="BY136" s="76"/>
      <c r="BZ136" s="76"/>
      <c r="CA136" s="76"/>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row>
    <row r="137" spans="1:120" x14ac:dyDescent="0.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BS137" s="60"/>
      <c r="BT137" s="60"/>
      <c r="BU137" s="76"/>
      <c r="BV137" s="76"/>
      <c r="BW137" s="76"/>
      <c r="BX137" s="76"/>
      <c r="BY137" s="76"/>
      <c r="BZ137" s="76"/>
      <c r="CA137" s="76"/>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row>
    <row r="138" spans="1:120"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BS138" s="60"/>
      <c r="BT138" s="60"/>
      <c r="BU138" s="76"/>
      <c r="BV138" s="76"/>
      <c r="BW138" s="76"/>
      <c r="BX138" s="76"/>
      <c r="BY138" s="76"/>
      <c r="BZ138" s="76"/>
      <c r="CA138" s="76"/>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row>
    <row r="139" spans="1:120" x14ac:dyDescent="0.2">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BS139" s="60"/>
      <c r="BT139" s="60"/>
      <c r="BU139" s="76"/>
      <c r="BV139" s="76"/>
      <c r="BW139" s="76"/>
      <c r="BX139" s="76"/>
      <c r="BY139" s="76"/>
      <c r="BZ139" s="76"/>
      <c r="CA139" s="76"/>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row>
    <row r="140" spans="1:120" x14ac:dyDescent="0.2">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BS140" s="60"/>
      <c r="BT140" s="60"/>
      <c r="BU140" s="76"/>
      <c r="BV140" s="76"/>
      <c r="BW140" s="76"/>
      <c r="BX140" s="76"/>
      <c r="BY140" s="76"/>
      <c r="BZ140" s="76"/>
      <c r="CA140" s="76"/>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row>
    <row r="141" spans="1:120" x14ac:dyDescent="0.2">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BS141" s="60"/>
      <c r="BT141" s="60"/>
      <c r="BU141" s="76"/>
      <c r="BV141" s="76"/>
      <c r="BW141" s="76"/>
      <c r="BX141" s="76"/>
      <c r="BY141" s="76"/>
      <c r="BZ141" s="76"/>
      <c r="CA141" s="76"/>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row>
    <row r="142" spans="1:120" x14ac:dyDescent="0.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BS142" s="60"/>
      <c r="BT142" s="60"/>
      <c r="BU142" s="76"/>
      <c r="BV142" s="76"/>
      <c r="BW142" s="76"/>
      <c r="BX142" s="76"/>
      <c r="BY142" s="76"/>
      <c r="BZ142" s="76"/>
      <c r="CA142" s="76"/>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row>
    <row r="143" spans="1:120" x14ac:dyDescent="0.2">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BS143" s="60"/>
      <c r="BT143" s="60"/>
      <c r="BU143" s="76"/>
      <c r="BV143" s="76"/>
      <c r="BW143" s="76"/>
      <c r="BX143" s="76"/>
      <c r="BY143" s="76"/>
      <c r="BZ143" s="76"/>
      <c r="CA143" s="76"/>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row>
    <row r="144" spans="1:120" x14ac:dyDescent="0.2">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BS144" s="60"/>
      <c r="BT144" s="60"/>
      <c r="BU144" s="76"/>
      <c r="BV144" s="76"/>
      <c r="BW144" s="76"/>
      <c r="BX144" s="76"/>
      <c r="BY144" s="76"/>
      <c r="BZ144" s="76"/>
      <c r="CA144" s="76"/>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row>
    <row r="145" spans="1:120" x14ac:dyDescent="0.2">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BS145" s="60"/>
      <c r="BT145" s="60"/>
      <c r="BU145" s="76"/>
      <c r="BV145" s="76"/>
      <c r="BW145" s="76"/>
      <c r="BX145" s="76"/>
      <c r="BY145" s="76"/>
      <c r="BZ145" s="76"/>
      <c r="CA145" s="76"/>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row>
    <row r="146" spans="1:120" x14ac:dyDescent="0.2">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BS146" s="60"/>
      <c r="BT146" s="60"/>
      <c r="BU146" s="76"/>
      <c r="BV146" s="76"/>
      <c r="BW146" s="76"/>
      <c r="BX146" s="76"/>
      <c r="BY146" s="76"/>
      <c r="BZ146" s="76"/>
      <c r="CA146" s="76"/>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row>
    <row r="147" spans="1:120"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BS147" s="60"/>
      <c r="BT147" s="60"/>
      <c r="BU147" s="76"/>
      <c r="BV147" s="76"/>
      <c r="BW147" s="76"/>
      <c r="BX147" s="76"/>
      <c r="BY147" s="76"/>
      <c r="BZ147" s="76"/>
      <c r="CA147" s="76"/>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row>
    <row r="148" spans="1:120" x14ac:dyDescent="0.2">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BS148" s="60"/>
      <c r="BT148" s="60"/>
      <c r="BU148" s="76"/>
      <c r="BV148" s="76"/>
      <c r="BW148" s="76"/>
      <c r="BX148" s="76"/>
      <c r="BY148" s="76"/>
      <c r="BZ148" s="76"/>
      <c r="CA148" s="76"/>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row>
    <row r="149" spans="1:120" x14ac:dyDescent="0.2">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BS149" s="60"/>
      <c r="BT149" s="60"/>
      <c r="BU149" s="76"/>
      <c r="BV149" s="76"/>
      <c r="BW149" s="76"/>
      <c r="BX149" s="76"/>
      <c r="BY149" s="76"/>
      <c r="BZ149" s="76"/>
      <c r="CA149" s="76"/>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row>
    <row r="150" spans="1:120" x14ac:dyDescent="0.2">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BS150" s="60"/>
      <c r="BT150" s="60"/>
      <c r="BU150" s="76"/>
      <c r="BV150" s="76"/>
      <c r="BW150" s="76"/>
      <c r="BX150" s="76"/>
      <c r="BY150" s="76"/>
      <c r="BZ150" s="76"/>
      <c r="CA150" s="76"/>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row>
    <row r="151" spans="1:120" x14ac:dyDescent="0.2">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BS151" s="60"/>
      <c r="BT151" s="60"/>
      <c r="BU151" s="76"/>
      <c r="BV151" s="76"/>
      <c r="BW151" s="76"/>
      <c r="BX151" s="76"/>
      <c r="BY151" s="76"/>
      <c r="BZ151" s="76"/>
      <c r="CA151" s="76"/>
      <c r="CL151" s="60"/>
      <c r="CM151" s="60"/>
      <c r="CN151" s="60"/>
      <c r="CO151" s="60"/>
      <c r="CP151" s="60"/>
      <c r="CQ151" s="60"/>
      <c r="CR151" s="60"/>
      <c r="CS151" s="60"/>
      <c r="CT151" s="60"/>
      <c r="CU151" s="60"/>
      <c r="CV151" s="60"/>
      <c r="CW151" s="60"/>
      <c r="CX151" s="60"/>
      <c r="CY151" s="60"/>
      <c r="CZ151" s="60"/>
      <c r="DA151" s="60"/>
      <c r="DB151" s="60"/>
      <c r="DC151" s="60"/>
      <c r="DD151" s="60"/>
      <c r="DE151" s="60"/>
      <c r="DF151" s="60"/>
      <c r="DG151" s="60"/>
      <c r="DH151" s="60"/>
      <c r="DI151" s="60"/>
      <c r="DJ151" s="60"/>
      <c r="DK151" s="60"/>
      <c r="DL151" s="60"/>
      <c r="DM151" s="60"/>
      <c r="DN151" s="60"/>
      <c r="DO151" s="60"/>
      <c r="DP151" s="60"/>
    </row>
    <row r="152" spans="1:120" x14ac:dyDescent="0.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BS152" s="60"/>
      <c r="BT152" s="60"/>
      <c r="BU152" s="76"/>
      <c r="BV152" s="76"/>
      <c r="BW152" s="76"/>
      <c r="BX152" s="76"/>
      <c r="BY152" s="76"/>
      <c r="BZ152" s="76"/>
      <c r="CA152" s="76"/>
      <c r="CL152" s="60"/>
      <c r="CM152" s="60"/>
      <c r="CN152" s="60"/>
      <c r="CO152" s="60"/>
      <c r="CP152" s="60"/>
      <c r="CQ152" s="60"/>
      <c r="CR152" s="60"/>
      <c r="CS152" s="60"/>
      <c r="CT152" s="60"/>
      <c r="CU152" s="60"/>
      <c r="CV152" s="60"/>
      <c r="CW152" s="60"/>
      <c r="CX152" s="60"/>
      <c r="CY152" s="60"/>
      <c r="CZ152" s="60"/>
      <c r="DA152" s="60"/>
      <c r="DB152" s="60"/>
      <c r="DC152" s="60"/>
      <c r="DD152" s="60"/>
      <c r="DE152" s="60"/>
      <c r="DF152" s="60"/>
      <c r="DG152" s="60"/>
      <c r="DH152" s="60"/>
      <c r="DI152" s="60"/>
      <c r="DJ152" s="60"/>
      <c r="DK152" s="60"/>
      <c r="DL152" s="60"/>
      <c r="DM152" s="60"/>
      <c r="DN152" s="60"/>
      <c r="DO152" s="60"/>
      <c r="DP152" s="60"/>
    </row>
    <row r="153" spans="1:120" x14ac:dyDescent="0.2">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BS153" s="60"/>
      <c r="BT153" s="60"/>
      <c r="BU153" s="76"/>
      <c r="BV153" s="76"/>
      <c r="BW153" s="76"/>
      <c r="BX153" s="76"/>
      <c r="BY153" s="76"/>
      <c r="BZ153" s="76"/>
      <c r="CA153" s="76"/>
      <c r="CL153" s="60"/>
      <c r="CM153" s="60"/>
      <c r="CN153" s="60"/>
      <c r="CO153" s="60"/>
      <c r="CP153" s="60"/>
      <c r="CQ153" s="60"/>
      <c r="CR153" s="60"/>
      <c r="CS153" s="60"/>
      <c r="CT153" s="60"/>
      <c r="CU153" s="60"/>
      <c r="CV153" s="60"/>
      <c r="CW153" s="60"/>
      <c r="CX153" s="60"/>
      <c r="CY153" s="60"/>
      <c r="CZ153" s="60"/>
      <c r="DA153" s="60"/>
      <c r="DB153" s="60"/>
      <c r="DC153" s="60"/>
      <c r="DD153" s="60"/>
      <c r="DE153" s="60"/>
      <c r="DF153" s="60"/>
      <c r="DG153" s="60"/>
      <c r="DH153" s="60"/>
      <c r="DI153" s="60"/>
      <c r="DJ153" s="60"/>
      <c r="DK153" s="60"/>
      <c r="DL153" s="60"/>
      <c r="DM153" s="60"/>
      <c r="DN153" s="60"/>
      <c r="DO153" s="60"/>
      <c r="DP153" s="60"/>
    </row>
    <row r="154" spans="1:120" x14ac:dyDescent="0.2">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BS154" s="60"/>
      <c r="BT154" s="60"/>
      <c r="BU154" s="76"/>
      <c r="BV154" s="76"/>
      <c r="BW154" s="76"/>
      <c r="BX154" s="76"/>
      <c r="BY154" s="76"/>
      <c r="BZ154" s="76"/>
      <c r="CA154" s="76"/>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row>
    <row r="155" spans="1:120" x14ac:dyDescent="0.2">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BS155" s="60"/>
      <c r="BT155" s="60"/>
      <c r="BU155" s="76"/>
      <c r="BV155" s="76"/>
      <c r="BW155" s="76"/>
      <c r="BX155" s="76"/>
      <c r="BY155" s="76"/>
      <c r="BZ155" s="76"/>
      <c r="CA155" s="76"/>
      <c r="CL155" s="60"/>
      <c r="CM155" s="60"/>
      <c r="CN155" s="60"/>
      <c r="CO155" s="60"/>
      <c r="CP155" s="60"/>
      <c r="CQ155" s="60"/>
      <c r="CR155" s="60"/>
      <c r="CS155" s="60"/>
      <c r="CT155" s="60"/>
      <c r="CU155" s="60"/>
      <c r="CV155" s="60"/>
      <c r="CW155" s="60"/>
      <c r="CX155" s="60"/>
      <c r="CY155" s="60"/>
      <c r="CZ155" s="60"/>
      <c r="DA155" s="60"/>
      <c r="DB155" s="60"/>
      <c r="DC155" s="60"/>
      <c r="DD155" s="60"/>
      <c r="DE155" s="60"/>
      <c r="DF155" s="60"/>
      <c r="DG155" s="60"/>
      <c r="DH155" s="60"/>
      <c r="DI155" s="60"/>
      <c r="DJ155" s="60"/>
      <c r="DK155" s="60"/>
      <c r="DL155" s="60"/>
      <c r="DM155" s="60"/>
      <c r="DN155" s="60"/>
      <c r="DO155" s="60"/>
      <c r="DP155" s="60"/>
    </row>
    <row r="156" spans="1:120"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BS156" s="60"/>
      <c r="BT156" s="60"/>
      <c r="BU156" s="76"/>
      <c r="BV156" s="76"/>
      <c r="BW156" s="76"/>
      <c r="BX156" s="76"/>
      <c r="BY156" s="76"/>
      <c r="BZ156" s="76"/>
      <c r="CA156" s="76"/>
      <c r="CL156" s="60"/>
      <c r="CM156" s="60"/>
      <c r="CN156" s="60"/>
      <c r="CO156" s="60"/>
      <c r="CP156" s="60"/>
      <c r="CQ156" s="60"/>
      <c r="CR156" s="60"/>
      <c r="CS156" s="60"/>
      <c r="CT156" s="60"/>
      <c r="CU156" s="60"/>
      <c r="CV156" s="60"/>
      <c r="CW156" s="60"/>
      <c r="CX156" s="60"/>
      <c r="CY156" s="60"/>
      <c r="CZ156" s="60"/>
      <c r="DA156" s="60"/>
      <c r="DB156" s="60"/>
      <c r="DC156" s="60"/>
      <c r="DD156" s="60"/>
      <c r="DE156" s="60"/>
      <c r="DF156" s="60"/>
      <c r="DG156" s="60"/>
      <c r="DH156" s="60"/>
      <c r="DI156" s="60"/>
      <c r="DJ156" s="60"/>
      <c r="DK156" s="60"/>
      <c r="DL156" s="60"/>
      <c r="DM156" s="60"/>
      <c r="DN156" s="60"/>
      <c r="DO156" s="60"/>
      <c r="DP156" s="60"/>
    </row>
    <row r="157" spans="1:120" x14ac:dyDescent="0.2">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BS157" s="60"/>
      <c r="BT157" s="60"/>
      <c r="BU157" s="76"/>
      <c r="BV157" s="76"/>
      <c r="BW157" s="76"/>
      <c r="BX157" s="76"/>
      <c r="BY157" s="76"/>
      <c r="BZ157" s="76"/>
      <c r="CA157" s="76"/>
      <c r="CL157" s="60"/>
      <c r="CM157" s="60"/>
      <c r="CN157" s="60"/>
      <c r="CO157" s="60"/>
      <c r="CP157" s="60"/>
      <c r="CQ157" s="60"/>
      <c r="CR157" s="60"/>
      <c r="CS157" s="60"/>
      <c r="CT157" s="60"/>
      <c r="CU157" s="60"/>
      <c r="CV157" s="60"/>
      <c r="CW157" s="60"/>
      <c r="CX157" s="60"/>
      <c r="CY157" s="60"/>
      <c r="CZ157" s="60"/>
      <c r="DA157" s="60"/>
      <c r="DB157" s="60"/>
      <c r="DC157" s="60"/>
      <c r="DD157" s="60"/>
      <c r="DE157" s="60"/>
      <c r="DF157" s="60"/>
      <c r="DG157" s="60"/>
      <c r="DH157" s="60"/>
      <c r="DI157" s="60"/>
      <c r="DJ157" s="60"/>
      <c r="DK157" s="60"/>
      <c r="DL157" s="60"/>
      <c r="DM157" s="60"/>
      <c r="DN157" s="60"/>
      <c r="DO157" s="60"/>
      <c r="DP157" s="60"/>
    </row>
    <row r="158" spans="1:120"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BS158" s="60"/>
      <c r="BT158" s="60"/>
      <c r="BU158" s="76"/>
      <c r="BV158" s="76"/>
      <c r="BW158" s="76"/>
      <c r="BX158" s="76"/>
      <c r="BY158" s="76"/>
      <c r="BZ158" s="76"/>
      <c r="CA158" s="76"/>
      <c r="CL158" s="60"/>
      <c r="CM158" s="60"/>
      <c r="CN158" s="60"/>
      <c r="CO158" s="60"/>
      <c r="CP158" s="60"/>
      <c r="CQ158" s="60"/>
      <c r="CR158" s="60"/>
      <c r="CS158" s="60"/>
      <c r="CT158" s="60"/>
      <c r="CU158" s="60"/>
      <c r="CV158" s="60"/>
      <c r="CW158" s="60"/>
      <c r="CX158" s="60"/>
      <c r="CY158" s="60"/>
      <c r="CZ158" s="60"/>
      <c r="DA158" s="60"/>
      <c r="DB158" s="60"/>
      <c r="DC158" s="60"/>
      <c r="DD158" s="60"/>
      <c r="DE158" s="60"/>
      <c r="DF158" s="60"/>
      <c r="DG158" s="60"/>
      <c r="DH158" s="60"/>
      <c r="DI158" s="60"/>
      <c r="DJ158" s="60"/>
      <c r="DK158" s="60"/>
      <c r="DL158" s="60"/>
      <c r="DM158" s="60"/>
      <c r="DN158" s="60"/>
      <c r="DO158" s="60"/>
      <c r="DP158" s="60"/>
    </row>
    <row r="159" spans="1:120" x14ac:dyDescent="0.2">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BS159" s="60"/>
      <c r="BT159" s="60"/>
      <c r="BU159" s="76"/>
      <c r="BV159" s="76"/>
      <c r="BW159" s="76"/>
      <c r="BX159" s="76"/>
      <c r="BY159" s="76"/>
      <c r="BZ159" s="76"/>
      <c r="CA159" s="76"/>
      <c r="CL159" s="60"/>
      <c r="CM159" s="60"/>
      <c r="CN159" s="60"/>
      <c r="CO159" s="60"/>
      <c r="CP159" s="60"/>
      <c r="CQ159" s="60"/>
      <c r="CR159" s="60"/>
      <c r="CS159" s="60"/>
      <c r="CT159" s="60"/>
      <c r="CU159" s="60"/>
      <c r="CV159" s="60"/>
      <c r="CW159" s="60"/>
      <c r="CX159" s="60"/>
      <c r="CY159" s="60"/>
      <c r="CZ159" s="60"/>
      <c r="DA159" s="60"/>
      <c r="DB159" s="60"/>
      <c r="DC159" s="60"/>
      <c r="DD159" s="60"/>
      <c r="DE159" s="60"/>
      <c r="DF159" s="60"/>
      <c r="DG159" s="60"/>
      <c r="DH159" s="60"/>
      <c r="DI159" s="60"/>
      <c r="DJ159" s="60"/>
      <c r="DK159" s="60"/>
      <c r="DL159" s="60"/>
      <c r="DM159" s="60"/>
      <c r="DN159" s="60"/>
      <c r="DO159" s="60"/>
      <c r="DP159" s="60"/>
    </row>
    <row r="160" spans="1:120" x14ac:dyDescent="0.2">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BS160" s="60"/>
      <c r="BT160" s="60"/>
      <c r="BU160" s="76"/>
      <c r="BV160" s="76"/>
      <c r="BW160" s="76"/>
      <c r="BX160" s="76"/>
      <c r="BY160" s="76"/>
      <c r="BZ160" s="76"/>
      <c r="CA160" s="76"/>
      <c r="CL160" s="60"/>
      <c r="CM160" s="60"/>
      <c r="CN160" s="60"/>
      <c r="CO160" s="60"/>
      <c r="CP160" s="60"/>
      <c r="CQ160" s="60"/>
      <c r="CR160" s="60"/>
      <c r="CS160" s="60"/>
      <c r="CT160" s="60"/>
      <c r="CU160" s="60"/>
      <c r="CV160" s="60"/>
      <c r="CW160" s="60"/>
      <c r="CX160" s="60"/>
      <c r="CY160" s="60"/>
      <c r="CZ160" s="60"/>
      <c r="DA160" s="60"/>
      <c r="DB160" s="60"/>
      <c r="DC160" s="60"/>
      <c r="DD160" s="60"/>
      <c r="DE160" s="60"/>
      <c r="DF160" s="60"/>
      <c r="DG160" s="60"/>
      <c r="DH160" s="60"/>
      <c r="DI160" s="60"/>
      <c r="DJ160" s="60"/>
      <c r="DK160" s="60"/>
      <c r="DL160" s="60"/>
      <c r="DM160" s="60"/>
      <c r="DN160" s="60"/>
      <c r="DO160" s="60"/>
      <c r="DP160" s="60"/>
    </row>
    <row r="161" spans="1:120" x14ac:dyDescent="0.2">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BS161" s="60"/>
      <c r="BT161" s="60"/>
      <c r="BU161" s="76"/>
      <c r="BV161" s="76"/>
      <c r="BW161" s="76"/>
      <c r="BX161" s="76"/>
      <c r="BY161" s="76"/>
      <c r="BZ161" s="76"/>
      <c r="CA161" s="76"/>
      <c r="CL161" s="60"/>
      <c r="CM161" s="60"/>
      <c r="CN161" s="60"/>
      <c r="CO161" s="60"/>
      <c r="CP161" s="60"/>
      <c r="CQ161" s="60"/>
      <c r="CR161" s="60"/>
      <c r="CS161" s="60"/>
      <c r="CT161" s="60"/>
      <c r="CU161" s="60"/>
      <c r="CV161" s="60"/>
      <c r="CW161" s="60"/>
      <c r="CX161" s="60"/>
      <c r="CY161" s="60"/>
      <c r="CZ161" s="60"/>
      <c r="DA161" s="60"/>
      <c r="DB161" s="60"/>
      <c r="DC161" s="60"/>
      <c r="DD161" s="60"/>
      <c r="DE161" s="60"/>
      <c r="DF161" s="60"/>
      <c r="DG161" s="60"/>
      <c r="DH161" s="60"/>
      <c r="DI161" s="60"/>
      <c r="DJ161" s="60"/>
      <c r="DK161" s="60"/>
      <c r="DL161" s="60"/>
      <c r="DM161" s="60"/>
      <c r="DN161" s="60"/>
      <c r="DO161" s="60"/>
      <c r="DP161" s="60"/>
    </row>
    <row r="162" spans="1:120" x14ac:dyDescent="0.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BS162" s="60"/>
      <c r="BT162" s="60"/>
      <c r="BU162" s="76"/>
      <c r="BV162" s="76"/>
      <c r="BW162" s="76"/>
      <c r="BX162" s="76"/>
      <c r="BY162" s="76"/>
      <c r="BZ162" s="76"/>
      <c r="CA162" s="76"/>
      <c r="CL162" s="60"/>
      <c r="CM162" s="60"/>
      <c r="CN162" s="60"/>
      <c r="CO162" s="60"/>
      <c r="CP162" s="60"/>
      <c r="CQ162" s="60"/>
      <c r="CR162" s="60"/>
      <c r="CS162" s="60"/>
      <c r="CT162" s="60"/>
      <c r="CU162" s="60"/>
      <c r="CV162" s="60"/>
      <c r="CW162" s="60"/>
      <c r="CX162" s="60"/>
      <c r="CY162" s="60"/>
      <c r="CZ162" s="60"/>
      <c r="DA162" s="60"/>
      <c r="DB162" s="60"/>
      <c r="DC162" s="60"/>
      <c r="DD162" s="60"/>
      <c r="DE162" s="60"/>
      <c r="DF162" s="60"/>
      <c r="DG162" s="60"/>
      <c r="DH162" s="60"/>
      <c r="DI162" s="60"/>
      <c r="DJ162" s="60"/>
      <c r="DK162" s="60"/>
      <c r="DL162" s="60"/>
      <c r="DM162" s="60"/>
      <c r="DN162" s="60"/>
      <c r="DO162" s="60"/>
      <c r="DP162" s="60"/>
    </row>
    <row r="163" spans="1:120" x14ac:dyDescent="0.2">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BS163" s="60"/>
      <c r="BT163" s="60"/>
      <c r="BU163" s="76"/>
      <c r="BV163" s="76"/>
      <c r="BW163" s="76"/>
      <c r="BX163" s="76"/>
      <c r="BY163" s="76"/>
      <c r="BZ163" s="76"/>
      <c r="CA163" s="76"/>
      <c r="CL163" s="60"/>
      <c r="CM163" s="60"/>
      <c r="CN163" s="60"/>
      <c r="CO163" s="60"/>
      <c r="CP163" s="60"/>
      <c r="CQ163" s="60"/>
      <c r="CR163" s="60"/>
      <c r="CS163" s="60"/>
      <c r="CT163" s="60"/>
      <c r="CU163" s="60"/>
      <c r="CV163" s="60"/>
      <c r="CW163" s="60"/>
      <c r="CX163" s="60"/>
      <c r="CY163" s="60"/>
      <c r="CZ163" s="60"/>
      <c r="DA163" s="60"/>
      <c r="DB163" s="60"/>
      <c r="DC163" s="60"/>
      <c r="DD163" s="60"/>
      <c r="DE163" s="60"/>
      <c r="DF163" s="60"/>
      <c r="DG163" s="60"/>
      <c r="DH163" s="60"/>
      <c r="DI163" s="60"/>
      <c r="DJ163" s="60"/>
      <c r="DK163" s="60"/>
      <c r="DL163" s="60"/>
      <c r="DM163" s="60"/>
      <c r="DN163" s="60"/>
      <c r="DO163" s="60"/>
      <c r="DP163" s="60"/>
    </row>
    <row r="164" spans="1:120" x14ac:dyDescent="0.2">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BS164" s="60"/>
      <c r="BT164" s="60"/>
      <c r="BU164" s="76"/>
      <c r="BV164" s="76"/>
      <c r="BW164" s="76"/>
      <c r="BX164" s="76"/>
      <c r="BY164" s="76"/>
      <c r="BZ164" s="76"/>
      <c r="CA164" s="76"/>
      <c r="CL164" s="60"/>
      <c r="CM164" s="60"/>
      <c r="CN164" s="60"/>
      <c r="CO164" s="60"/>
      <c r="CP164" s="60"/>
      <c r="CQ164" s="60"/>
      <c r="CR164" s="60"/>
      <c r="CS164" s="60"/>
      <c r="CT164" s="60"/>
      <c r="CU164" s="60"/>
      <c r="CV164" s="60"/>
      <c r="CW164" s="60"/>
      <c r="CX164" s="60"/>
      <c r="CY164" s="60"/>
      <c r="CZ164" s="60"/>
      <c r="DA164" s="60"/>
      <c r="DB164" s="60"/>
      <c r="DC164" s="60"/>
      <c r="DD164" s="60"/>
      <c r="DE164" s="60"/>
      <c r="DF164" s="60"/>
      <c r="DG164" s="60"/>
      <c r="DH164" s="60"/>
      <c r="DI164" s="60"/>
      <c r="DJ164" s="60"/>
      <c r="DK164" s="60"/>
      <c r="DL164" s="60"/>
      <c r="DM164" s="60"/>
      <c r="DN164" s="60"/>
      <c r="DO164" s="60"/>
      <c r="DP164" s="60"/>
    </row>
    <row r="165" spans="1:120" x14ac:dyDescent="0.2">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BS165" s="60"/>
      <c r="BT165" s="60"/>
      <c r="BU165" s="76"/>
      <c r="BV165" s="76"/>
      <c r="BW165" s="76"/>
      <c r="BX165" s="76"/>
      <c r="BY165" s="76"/>
      <c r="BZ165" s="76"/>
      <c r="CA165" s="76"/>
      <c r="CL165" s="60"/>
      <c r="CM165" s="60"/>
      <c r="CN165" s="60"/>
      <c r="CO165" s="60"/>
      <c r="CP165" s="60"/>
      <c r="CQ165" s="60"/>
      <c r="CR165" s="60"/>
      <c r="CS165" s="60"/>
      <c r="CT165" s="60"/>
      <c r="CU165" s="60"/>
      <c r="CV165" s="60"/>
      <c r="CW165" s="60"/>
      <c r="CX165" s="60"/>
      <c r="CY165" s="60"/>
      <c r="CZ165" s="60"/>
      <c r="DA165" s="60"/>
      <c r="DB165" s="60"/>
      <c r="DC165" s="60"/>
      <c r="DD165" s="60"/>
      <c r="DE165" s="60"/>
      <c r="DF165" s="60"/>
      <c r="DG165" s="60"/>
      <c r="DH165" s="60"/>
      <c r="DI165" s="60"/>
      <c r="DJ165" s="60"/>
      <c r="DK165" s="60"/>
      <c r="DL165" s="60"/>
      <c r="DM165" s="60"/>
      <c r="DN165" s="60"/>
      <c r="DO165" s="60"/>
      <c r="DP165" s="60"/>
    </row>
    <row r="166" spans="1:120"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BS166" s="60"/>
      <c r="BT166" s="60"/>
      <c r="BU166" s="76"/>
      <c r="BV166" s="76"/>
      <c r="BW166" s="76"/>
      <c r="BX166" s="76"/>
      <c r="BY166" s="76"/>
      <c r="BZ166" s="76"/>
      <c r="CA166" s="76"/>
      <c r="CL166" s="60"/>
      <c r="CM166" s="60"/>
      <c r="CN166" s="60"/>
      <c r="CO166" s="60"/>
      <c r="CP166" s="60"/>
      <c r="CQ166" s="60"/>
      <c r="CR166" s="60"/>
      <c r="CS166" s="60"/>
      <c r="CT166" s="60"/>
      <c r="CU166" s="60"/>
      <c r="CV166" s="60"/>
      <c r="CW166" s="60"/>
      <c r="CX166" s="60"/>
      <c r="CY166" s="60"/>
      <c r="CZ166" s="60"/>
      <c r="DA166" s="60"/>
      <c r="DB166" s="60"/>
      <c r="DC166" s="60"/>
      <c r="DD166" s="60"/>
      <c r="DE166" s="60"/>
      <c r="DF166" s="60"/>
      <c r="DG166" s="60"/>
      <c r="DH166" s="60"/>
      <c r="DI166" s="60"/>
      <c r="DJ166" s="60"/>
      <c r="DK166" s="60"/>
      <c r="DL166" s="60"/>
      <c r="DM166" s="60"/>
      <c r="DN166" s="60"/>
      <c r="DO166" s="60"/>
      <c r="DP166" s="60"/>
    </row>
    <row r="167" spans="1:120" x14ac:dyDescent="0.2">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BS167" s="60"/>
      <c r="BT167" s="60"/>
      <c r="BU167" s="76"/>
      <c r="BV167" s="76"/>
      <c r="BW167" s="76"/>
      <c r="BX167" s="76"/>
      <c r="BY167" s="76"/>
      <c r="BZ167" s="76"/>
      <c r="CA167" s="76"/>
      <c r="CL167" s="60"/>
      <c r="CM167" s="60"/>
      <c r="CN167" s="60"/>
      <c r="CO167" s="60"/>
      <c r="CP167" s="60"/>
      <c r="CQ167" s="60"/>
      <c r="CR167" s="60"/>
      <c r="CS167" s="60"/>
      <c r="CT167" s="60"/>
      <c r="CU167" s="60"/>
      <c r="CV167" s="60"/>
      <c r="CW167" s="60"/>
      <c r="CX167" s="60"/>
      <c r="CY167" s="60"/>
      <c r="CZ167" s="60"/>
      <c r="DA167" s="60"/>
      <c r="DB167" s="60"/>
      <c r="DC167" s="60"/>
      <c r="DD167" s="60"/>
      <c r="DE167" s="60"/>
      <c r="DF167" s="60"/>
      <c r="DG167" s="60"/>
      <c r="DH167" s="60"/>
      <c r="DI167" s="60"/>
      <c r="DJ167" s="60"/>
      <c r="DK167" s="60"/>
      <c r="DL167" s="60"/>
      <c r="DM167" s="60"/>
      <c r="DN167" s="60"/>
      <c r="DO167" s="60"/>
      <c r="DP167" s="60"/>
    </row>
    <row r="168" spans="1:120" x14ac:dyDescent="0.2">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BS168" s="60"/>
      <c r="BT168" s="60"/>
      <c r="BU168" s="76"/>
      <c r="BV168" s="76"/>
      <c r="BW168" s="76"/>
      <c r="BX168" s="76"/>
      <c r="BY168" s="76"/>
      <c r="BZ168" s="76"/>
      <c r="CA168" s="76"/>
      <c r="CL168" s="60"/>
      <c r="CM168" s="60"/>
      <c r="CN168" s="60"/>
      <c r="CO168" s="60"/>
      <c r="CP168" s="60"/>
      <c r="CQ168" s="60"/>
      <c r="CR168" s="60"/>
      <c r="CS168" s="60"/>
      <c r="CT168" s="60"/>
      <c r="CU168" s="60"/>
      <c r="CV168" s="60"/>
      <c r="CW168" s="60"/>
      <c r="CX168" s="60"/>
      <c r="CY168" s="60"/>
      <c r="CZ168" s="60"/>
      <c r="DA168" s="60"/>
      <c r="DB168" s="60"/>
      <c r="DC168" s="60"/>
      <c r="DD168" s="60"/>
      <c r="DE168" s="60"/>
      <c r="DF168" s="60"/>
      <c r="DG168" s="60"/>
      <c r="DH168" s="60"/>
      <c r="DI168" s="60"/>
      <c r="DJ168" s="60"/>
      <c r="DK168" s="60"/>
      <c r="DL168" s="60"/>
      <c r="DM168" s="60"/>
      <c r="DN168" s="60"/>
      <c r="DO168" s="60"/>
      <c r="DP168" s="60"/>
    </row>
    <row r="169" spans="1:120" x14ac:dyDescent="0.2">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BS169" s="60"/>
      <c r="BT169" s="60"/>
      <c r="BU169" s="76"/>
      <c r="BV169" s="76"/>
      <c r="BW169" s="76"/>
      <c r="BX169" s="76"/>
      <c r="BY169" s="76"/>
      <c r="BZ169" s="76"/>
      <c r="CA169" s="76"/>
      <c r="CL169" s="60"/>
      <c r="CM169" s="60"/>
      <c r="CN169" s="60"/>
      <c r="CO169" s="60"/>
      <c r="CP169" s="60"/>
      <c r="CQ169" s="60"/>
      <c r="CR169" s="60"/>
      <c r="CS169" s="60"/>
      <c r="CT169" s="60"/>
      <c r="CU169" s="60"/>
      <c r="CV169" s="60"/>
      <c r="CW169" s="60"/>
      <c r="CX169" s="60"/>
      <c r="CY169" s="60"/>
      <c r="CZ169" s="60"/>
      <c r="DA169" s="60"/>
      <c r="DB169" s="60"/>
      <c r="DC169" s="60"/>
      <c r="DD169" s="60"/>
      <c r="DE169" s="60"/>
      <c r="DF169" s="60"/>
      <c r="DG169" s="60"/>
      <c r="DH169" s="60"/>
      <c r="DI169" s="60"/>
      <c r="DJ169" s="60"/>
      <c r="DK169" s="60"/>
      <c r="DL169" s="60"/>
      <c r="DM169" s="60"/>
      <c r="DN169" s="60"/>
      <c r="DO169" s="60"/>
      <c r="DP169" s="60"/>
    </row>
    <row r="170" spans="1:120" x14ac:dyDescent="0.2">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BS170" s="60"/>
      <c r="BT170" s="60"/>
      <c r="BU170" s="76"/>
      <c r="BV170" s="76"/>
      <c r="BW170" s="76"/>
      <c r="BX170" s="76"/>
      <c r="BY170" s="76"/>
      <c r="BZ170" s="76"/>
      <c r="CA170" s="76"/>
      <c r="CL170" s="60"/>
      <c r="CM170" s="60"/>
      <c r="CN170" s="60"/>
      <c r="CO170" s="60"/>
      <c r="CP170" s="60"/>
      <c r="CQ170" s="60"/>
      <c r="CR170" s="60"/>
      <c r="CS170" s="60"/>
      <c r="CT170" s="60"/>
      <c r="CU170" s="60"/>
      <c r="CV170" s="60"/>
      <c r="CW170" s="60"/>
      <c r="CX170" s="60"/>
      <c r="CY170" s="60"/>
      <c r="CZ170" s="60"/>
      <c r="DA170" s="60"/>
      <c r="DB170" s="60"/>
      <c r="DC170" s="60"/>
      <c r="DD170" s="60"/>
      <c r="DE170" s="60"/>
      <c r="DF170" s="60"/>
      <c r="DG170" s="60"/>
      <c r="DH170" s="60"/>
      <c r="DI170" s="60"/>
      <c r="DJ170" s="60"/>
      <c r="DK170" s="60"/>
      <c r="DL170" s="60"/>
      <c r="DM170" s="60"/>
      <c r="DN170" s="60"/>
      <c r="DO170" s="60"/>
      <c r="DP170" s="60"/>
    </row>
    <row r="171" spans="1:120"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BS171" s="60"/>
      <c r="BT171" s="60"/>
      <c r="BU171" s="76"/>
      <c r="BV171" s="76"/>
      <c r="BW171" s="76"/>
      <c r="BX171" s="76"/>
      <c r="BY171" s="76"/>
      <c r="BZ171" s="76"/>
      <c r="CA171" s="76"/>
      <c r="CL171" s="60"/>
      <c r="CM171" s="60"/>
      <c r="CN171" s="60"/>
      <c r="CO171" s="60"/>
      <c r="CP171" s="60"/>
      <c r="CQ171" s="60"/>
      <c r="CR171" s="60"/>
      <c r="CS171" s="60"/>
      <c r="CT171" s="60"/>
      <c r="CU171" s="60"/>
      <c r="CV171" s="60"/>
      <c r="CW171" s="60"/>
      <c r="CX171" s="60"/>
      <c r="CY171" s="60"/>
      <c r="CZ171" s="60"/>
      <c r="DA171" s="60"/>
      <c r="DB171" s="60"/>
      <c r="DC171" s="60"/>
      <c r="DD171" s="60"/>
      <c r="DE171" s="60"/>
      <c r="DF171" s="60"/>
      <c r="DG171" s="60"/>
      <c r="DH171" s="60"/>
      <c r="DI171" s="60"/>
      <c r="DJ171" s="60"/>
      <c r="DK171" s="60"/>
      <c r="DL171" s="60"/>
      <c r="DM171" s="60"/>
      <c r="DN171" s="60"/>
      <c r="DO171" s="60"/>
      <c r="DP171" s="60"/>
    </row>
    <row r="172" spans="1:120"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BS172" s="60"/>
      <c r="BT172" s="60"/>
      <c r="BU172" s="76"/>
      <c r="BV172" s="76"/>
      <c r="BW172" s="76"/>
      <c r="BX172" s="76"/>
      <c r="BY172" s="76"/>
      <c r="BZ172" s="76"/>
      <c r="CA172" s="76"/>
      <c r="CL172" s="60"/>
      <c r="CM172" s="60"/>
      <c r="CN172" s="60"/>
      <c r="CO172" s="60"/>
      <c r="CP172" s="60"/>
      <c r="CQ172" s="60"/>
      <c r="CR172" s="60"/>
      <c r="CS172" s="60"/>
      <c r="CT172" s="60"/>
      <c r="CU172" s="60"/>
      <c r="CV172" s="60"/>
      <c r="CW172" s="60"/>
      <c r="CX172" s="60"/>
      <c r="CY172" s="60"/>
      <c r="CZ172" s="60"/>
      <c r="DA172" s="60"/>
      <c r="DB172" s="60"/>
      <c r="DC172" s="60"/>
      <c r="DD172" s="60"/>
      <c r="DE172" s="60"/>
      <c r="DF172" s="60"/>
      <c r="DG172" s="60"/>
      <c r="DH172" s="60"/>
      <c r="DI172" s="60"/>
      <c r="DJ172" s="60"/>
      <c r="DK172" s="60"/>
      <c r="DL172" s="60"/>
      <c r="DM172" s="60"/>
      <c r="DN172" s="60"/>
      <c r="DO172" s="60"/>
      <c r="DP172" s="60"/>
    </row>
    <row r="173" spans="1:120" x14ac:dyDescent="0.2">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BS173" s="60"/>
      <c r="BT173" s="60"/>
      <c r="BU173" s="76"/>
      <c r="BV173" s="76"/>
      <c r="BW173" s="76"/>
      <c r="BX173" s="76"/>
      <c r="BY173" s="76"/>
      <c r="BZ173" s="76"/>
      <c r="CA173" s="76"/>
      <c r="CL173" s="60"/>
      <c r="CM173" s="60"/>
      <c r="CN173" s="60"/>
      <c r="CO173" s="60"/>
      <c r="CP173" s="60"/>
      <c r="CQ173" s="60"/>
      <c r="CR173" s="60"/>
      <c r="CS173" s="60"/>
      <c r="CT173" s="60"/>
      <c r="CU173" s="60"/>
      <c r="CV173" s="60"/>
      <c r="CW173" s="60"/>
      <c r="CX173" s="60"/>
      <c r="CY173" s="60"/>
      <c r="CZ173" s="60"/>
      <c r="DA173" s="60"/>
      <c r="DB173" s="60"/>
      <c r="DC173" s="60"/>
      <c r="DD173" s="60"/>
      <c r="DE173" s="60"/>
      <c r="DF173" s="60"/>
      <c r="DG173" s="60"/>
      <c r="DH173" s="60"/>
      <c r="DI173" s="60"/>
      <c r="DJ173" s="60"/>
      <c r="DK173" s="60"/>
      <c r="DL173" s="60"/>
      <c r="DM173" s="60"/>
      <c r="DN173" s="60"/>
      <c r="DO173" s="60"/>
      <c r="DP173" s="60"/>
    </row>
    <row r="174" spans="1:120" x14ac:dyDescent="0.2">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BS174" s="60"/>
      <c r="BT174" s="60"/>
      <c r="BU174" s="76"/>
      <c r="BV174" s="76"/>
      <c r="BW174" s="76"/>
      <c r="BX174" s="76"/>
      <c r="BY174" s="76"/>
      <c r="BZ174" s="76"/>
      <c r="CA174" s="76"/>
      <c r="CL174" s="60"/>
      <c r="CM174" s="60"/>
      <c r="CN174" s="60"/>
      <c r="CO174" s="60"/>
      <c r="CP174" s="60"/>
      <c r="CQ174" s="60"/>
      <c r="CR174" s="60"/>
      <c r="CS174" s="60"/>
      <c r="CT174" s="60"/>
      <c r="CU174" s="60"/>
      <c r="CV174" s="60"/>
      <c r="CW174" s="60"/>
      <c r="CX174" s="60"/>
      <c r="CY174" s="60"/>
      <c r="CZ174" s="60"/>
      <c r="DA174" s="60"/>
      <c r="DB174" s="60"/>
      <c r="DC174" s="60"/>
      <c r="DD174" s="60"/>
      <c r="DE174" s="60"/>
      <c r="DF174" s="60"/>
      <c r="DG174" s="60"/>
      <c r="DH174" s="60"/>
      <c r="DI174" s="60"/>
      <c r="DJ174" s="60"/>
      <c r="DK174" s="60"/>
      <c r="DL174" s="60"/>
      <c r="DM174" s="60"/>
      <c r="DN174" s="60"/>
      <c r="DO174" s="60"/>
      <c r="DP174" s="60"/>
    </row>
    <row r="175" spans="1:120" x14ac:dyDescent="0.2">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BS175" s="60"/>
      <c r="BT175" s="60"/>
      <c r="BU175" s="76"/>
      <c r="BV175" s="76"/>
      <c r="BW175" s="76"/>
      <c r="BX175" s="76"/>
      <c r="BY175" s="76"/>
      <c r="BZ175" s="76"/>
      <c r="CA175" s="76"/>
      <c r="CL175" s="60"/>
      <c r="CM175" s="60"/>
      <c r="CN175" s="60"/>
      <c r="CO175" s="60"/>
      <c r="CP175" s="60"/>
      <c r="CQ175" s="60"/>
      <c r="CR175" s="60"/>
      <c r="CS175" s="60"/>
      <c r="CT175" s="60"/>
      <c r="CU175" s="60"/>
      <c r="CV175" s="60"/>
      <c r="CW175" s="60"/>
      <c r="CX175" s="60"/>
      <c r="CY175" s="60"/>
      <c r="CZ175" s="60"/>
      <c r="DA175" s="60"/>
      <c r="DB175" s="60"/>
      <c r="DC175" s="60"/>
      <c r="DD175" s="60"/>
      <c r="DE175" s="60"/>
      <c r="DF175" s="60"/>
      <c r="DG175" s="60"/>
      <c r="DH175" s="60"/>
      <c r="DI175" s="60"/>
      <c r="DJ175" s="60"/>
      <c r="DK175" s="60"/>
      <c r="DL175" s="60"/>
      <c r="DM175" s="60"/>
      <c r="DN175" s="60"/>
      <c r="DO175" s="60"/>
      <c r="DP175" s="60"/>
    </row>
    <row r="176" spans="1:120" x14ac:dyDescent="0.2">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BS176" s="60"/>
      <c r="BT176" s="60"/>
      <c r="BU176" s="76"/>
      <c r="BV176" s="76"/>
      <c r="BW176" s="76"/>
      <c r="BX176" s="76"/>
      <c r="BY176" s="76"/>
      <c r="BZ176" s="76"/>
      <c r="CA176" s="76"/>
      <c r="CL176" s="60"/>
      <c r="CM176" s="60"/>
      <c r="CN176" s="60"/>
      <c r="CO176" s="60"/>
      <c r="CP176" s="60"/>
      <c r="CQ176" s="60"/>
      <c r="CR176" s="60"/>
      <c r="CS176" s="60"/>
      <c r="CT176" s="60"/>
      <c r="CU176" s="60"/>
      <c r="CV176" s="60"/>
      <c r="CW176" s="60"/>
      <c r="CX176" s="60"/>
      <c r="CY176" s="60"/>
      <c r="CZ176" s="60"/>
      <c r="DA176" s="60"/>
      <c r="DB176" s="60"/>
      <c r="DC176" s="60"/>
      <c r="DD176" s="60"/>
      <c r="DE176" s="60"/>
      <c r="DF176" s="60"/>
      <c r="DG176" s="60"/>
      <c r="DH176" s="60"/>
      <c r="DI176" s="60"/>
      <c r="DJ176" s="60"/>
      <c r="DK176" s="60"/>
      <c r="DL176" s="60"/>
      <c r="DM176" s="60"/>
      <c r="DN176" s="60"/>
      <c r="DO176" s="60"/>
      <c r="DP176" s="60"/>
    </row>
    <row r="177" spans="1:120"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BS177" s="60"/>
      <c r="BT177" s="60"/>
      <c r="BU177" s="76"/>
      <c r="BV177" s="76"/>
      <c r="BW177" s="76"/>
      <c r="BX177" s="76"/>
      <c r="BY177" s="76"/>
      <c r="BZ177" s="76"/>
      <c r="CA177" s="76"/>
      <c r="CL177" s="60"/>
      <c r="CM177" s="60"/>
      <c r="CN177" s="60"/>
      <c r="CO177" s="60"/>
      <c r="CP177" s="60"/>
      <c r="CQ177" s="60"/>
      <c r="CR177" s="60"/>
      <c r="CS177" s="60"/>
      <c r="CT177" s="60"/>
      <c r="CU177" s="60"/>
      <c r="CV177" s="60"/>
      <c r="CW177" s="60"/>
      <c r="CX177" s="60"/>
      <c r="CY177" s="60"/>
      <c r="CZ177" s="60"/>
      <c r="DA177" s="60"/>
      <c r="DB177" s="60"/>
      <c r="DC177" s="60"/>
      <c r="DD177" s="60"/>
      <c r="DE177" s="60"/>
      <c r="DF177" s="60"/>
      <c r="DG177" s="60"/>
      <c r="DH177" s="60"/>
      <c r="DI177" s="60"/>
      <c r="DJ177" s="60"/>
      <c r="DK177" s="60"/>
      <c r="DL177" s="60"/>
      <c r="DM177" s="60"/>
      <c r="DN177" s="60"/>
      <c r="DO177" s="60"/>
      <c r="DP177" s="60"/>
    </row>
    <row r="178" spans="1:120" x14ac:dyDescent="0.2">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BS178" s="60"/>
      <c r="BT178" s="60"/>
      <c r="BU178" s="76"/>
      <c r="BV178" s="76"/>
      <c r="BW178" s="76"/>
      <c r="BX178" s="76"/>
      <c r="BY178" s="76"/>
      <c r="BZ178" s="76"/>
      <c r="CA178" s="76"/>
      <c r="CL178" s="60"/>
      <c r="CM178" s="60"/>
      <c r="CN178" s="60"/>
      <c r="CO178" s="60"/>
      <c r="CP178" s="60"/>
      <c r="CQ178" s="60"/>
      <c r="CR178" s="60"/>
      <c r="CS178" s="60"/>
      <c r="CT178" s="60"/>
      <c r="CU178" s="60"/>
      <c r="CV178" s="60"/>
      <c r="CW178" s="60"/>
      <c r="CX178" s="60"/>
      <c r="CY178" s="60"/>
      <c r="CZ178" s="60"/>
      <c r="DA178" s="60"/>
      <c r="DB178" s="60"/>
      <c r="DC178" s="60"/>
      <c r="DD178" s="60"/>
      <c r="DE178" s="60"/>
      <c r="DF178" s="60"/>
      <c r="DG178" s="60"/>
      <c r="DH178" s="60"/>
      <c r="DI178" s="60"/>
      <c r="DJ178" s="60"/>
      <c r="DK178" s="60"/>
      <c r="DL178" s="60"/>
      <c r="DM178" s="60"/>
      <c r="DN178" s="60"/>
      <c r="DO178" s="60"/>
      <c r="DP178" s="60"/>
    </row>
    <row r="179" spans="1:120" x14ac:dyDescent="0.2">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BS179" s="60"/>
      <c r="BT179" s="60"/>
      <c r="BU179" s="76"/>
      <c r="BV179" s="76"/>
      <c r="BW179" s="76"/>
      <c r="BX179" s="76"/>
      <c r="BY179" s="76"/>
      <c r="BZ179" s="76"/>
      <c r="CA179" s="76"/>
      <c r="CL179" s="60"/>
      <c r="CM179" s="60"/>
      <c r="CN179" s="60"/>
      <c r="CO179" s="60"/>
      <c r="CP179" s="60"/>
      <c r="CQ179" s="60"/>
      <c r="CR179" s="60"/>
      <c r="CS179" s="60"/>
      <c r="CT179" s="60"/>
      <c r="CU179" s="60"/>
      <c r="CV179" s="60"/>
      <c r="CW179" s="60"/>
      <c r="CX179" s="60"/>
      <c r="CY179" s="60"/>
      <c r="CZ179" s="60"/>
      <c r="DA179" s="60"/>
      <c r="DB179" s="60"/>
      <c r="DC179" s="60"/>
      <c r="DD179" s="60"/>
      <c r="DE179" s="60"/>
      <c r="DF179" s="60"/>
      <c r="DG179" s="60"/>
      <c r="DH179" s="60"/>
      <c r="DI179" s="60"/>
      <c r="DJ179" s="60"/>
      <c r="DK179" s="60"/>
      <c r="DL179" s="60"/>
      <c r="DM179" s="60"/>
      <c r="DN179" s="60"/>
      <c r="DO179" s="60"/>
      <c r="DP179" s="60"/>
    </row>
    <row r="180" spans="1:120" x14ac:dyDescent="0.2">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BS180" s="60"/>
      <c r="BT180" s="60"/>
      <c r="BU180" s="76"/>
      <c r="BV180" s="76"/>
      <c r="BW180" s="76"/>
      <c r="BX180" s="76"/>
      <c r="BY180" s="76"/>
      <c r="BZ180" s="76"/>
      <c r="CA180" s="76"/>
      <c r="CL180" s="60"/>
      <c r="CM180" s="60"/>
      <c r="CN180" s="60"/>
      <c r="CO180" s="60"/>
      <c r="CP180" s="60"/>
      <c r="CQ180" s="60"/>
      <c r="CR180" s="60"/>
      <c r="CS180" s="60"/>
      <c r="CT180" s="60"/>
      <c r="CU180" s="60"/>
      <c r="CV180" s="60"/>
      <c r="CW180" s="60"/>
      <c r="CX180" s="60"/>
      <c r="CY180" s="60"/>
      <c r="CZ180" s="60"/>
      <c r="DA180" s="60"/>
      <c r="DB180" s="60"/>
      <c r="DC180" s="60"/>
      <c r="DD180" s="60"/>
      <c r="DE180" s="60"/>
      <c r="DF180" s="60"/>
      <c r="DG180" s="60"/>
      <c r="DH180" s="60"/>
      <c r="DI180" s="60"/>
      <c r="DJ180" s="60"/>
      <c r="DK180" s="60"/>
      <c r="DL180" s="60"/>
      <c r="DM180" s="60"/>
      <c r="DN180" s="60"/>
      <c r="DO180" s="60"/>
      <c r="DP180" s="60"/>
    </row>
    <row r="181" spans="1:120" x14ac:dyDescent="0.2">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BS181" s="60"/>
      <c r="BT181" s="60"/>
      <c r="BU181" s="76"/>
      <c r="BV181" s="76"/>
      <c r="BW181" s="76"/>
      <c r="BX181" s="76"/>
      <c r="BY181" s="76"/>
      <c r="BZ181" s="76"/>
      <c r="CA181" s="76"/>
      <c r="CL181" s="60"/>
      <c r="CM181" s="60"/>
      <c r="CN181" s="60"/>
      <c r="CO181" s="60"/>
      <c r="CP181" s="60"/>
      <c r="CQ181" s="60"/>
      <c r="CR181" s="60"/>
      <c r="CS181" s="60"/>
      <c r="CT181" s="60"/>
      <c r="CU181" s="60"/>
      <c r="CV181" s="60"/>
      <c r="CW181" s="60"/>
      <c r="CX181" s="60"/>
      <c r="CY181" s="60"/>
      <c r="CZ181" s="60"/>
      <c r="DA181" s="60"/>
      <c r="DB181" s="60"/>
      <c r="DC181" s="60"/>
      <c r="DD181" s="60"/>
      <c r="DE181" s="60"/>
      <c r="DF181" s="60"/>
      <c r="DG181" s="60"/>
      <c r="DH181" s="60"/>
      <c r="DI181" s="60"/>
      <c r="DJ181" s="60"/>
      <c r="DK181" s="60"/>
      <c r="DL181" s="60"/>
      <c r="DM181" s="60"/>
      <c r="DN181" s="60"/>
      <c r="DO181" s="60"/>
      <c r="DP181" s="60"/>
    </row>
    <row r="182" spans="1:120" x14ac:dyDescent="0.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BS182" s="60"/>
      <c r="BT182" s="60"/>
      <c r="BU182" s="76"/>
      <c r="BV182" s="76"/>
      <c r="BW182" s="76"/>
      <c r="BX182" s="76"/>
      <c r="BY182" s="76"/>
      <c r="BZ182" s="76"/>
      <c r="CA182" s="76"/>
      <c r="CL182" s="60"/>
      <c r="CM182" s="60"/>
      <c r="CN182" s="60"/>
      <c r="CO182" s="60"/>
      <c r="CP182" s="60"/>
      <c r="CQ182" s="60"/>
      <c r="CR182" s="60"/>
      <c r="CS182" s="60"/>
      <c r="CT182" s="60"/>
      <c r="CU182" s="60"/>
      <c r="CV182" s="60"/>
      <c r="CW182" s="60"/>
      <c r="CX182" s="60"/>
      <c r="CY182" s="60"/>
      <c r="CZ182" s="60"/>
      <c r="DA182" s="60"/>
      <c r="DB182" s="60"/>
      <c r="DC182" s="60"/>
      <c r="DD182" s="60"/>
      <c r="DE182" s="60"/>
      <c r="DF182" s="60"/>
      <c r="DG182" s="60"/>
      <c r="DH182" s="60"/>
      <c r="DI182" s="60"/>
      <c r="DJ182" s="60"/>
      <c r="DK182" s="60"/>
      <c r="DL182" s="60"/>
      <c r="DM182" s="60"/>
      <c r="DN182" s="60"/>
      <c r="DO182" s="60"/>
      <c r="DP182" s="60"/>
    </row>
    <row r="183" spans="1:120" x14ac:dyDescent="0.2">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BS183" s="60"/>
      <c r="BT183" s="60"/>
      <c r="BU183" s="76"/>
      <c r="BV183" s="76"/>
      <c r="BW183" s="76"/>
      <c r="BX183" s="76"/>
      <c r="BY183" s="76"/>
      <c r="BZ183" s="76"/>
      <c r="CA183" s="76"/>
      <c r="CL183" s="60"/>
      <c r="CM183" s="60"/>
      <c r="CN183" s="60"/>
      <c r="CO183" s="60"/>
      <c r="CP183" s="60"/>
      <c r="CQ183" s="60"/>
      <c r="CR183" s="60"/>
      <c r="CS183" s="60"/>
      <c r="CT183" s="60"/>
      <c r="CU183" s="60"/>
      <c r="CV183" s="60"/>
      <c r="CW183" s="60"/>
      <c r="CX183" s="60"/>
      <c r="CY183" s="60"/>
      <c r="CZ183" s="60"/>
      <c r="DA183" s="60"/>
      <c r="DB183" s="60"/>
      <c r="DC183" s="60"/>
      <c r="DD183" s="60"/>
      <c r="DE183" s="60"/>
      <c r="DF183" s="60"/>
      <c r="DG183" s="60"/>
      <c r="DH183" s="60"/>
      <c r="DI183" s="60"/>
      <c r="DJ183" s="60"/>
      <c r="DK183" s="60"/>
      <c r="DL183" s="60"/>
      <c r="DM183" s="60"/>
      <c r="DN183" s="60"/>
      <c r="DO183" s="60"/>
      <c r="DP183" s="60"/>
    </row>
    <row r="184" spans="1:120" x14ac:dyDescent="0.2">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BS184" s="60"/>
      <c r="BT184" s="60"/>
      <c r="BU184" s="76"/>
      <c r="BV184" s="76"/>
      <c r="BW184" s="76"/>
      <c r="BX184" s="76"/>
      <c r="BY184" s="76"/>
      <c r="BZ184" s="76"/>
      <c r="CA184" s="76"/>
      <c r="CL184" s="60"/>
      <c r="CM184" s="60"/>
      <c r="CN184" s="60"/>
      <c r="CO184" s="60"/>
      <c r="CP184" s="60"/>
      <c r="CQ184" s="60"/>
      <c r="CR184" s="60"/>
      <c r="CS184" s="60"/>
      <c r="CT184" s="60"/>
      <c r="CU184" s="60"/>
      <c r="CV184" s="60"/>
      <c r="CW184" s="60"/>
      <c r="CX184" s="60"/>
      <c r="CY184" s="60"/>
      <c r="CZ184" s="60"/>
      <c r="DA184" s="60"/>
      <c r="DB184" s="60"/>
      <c r="DC184" s="60"/>
      <c r="DD184" s="60"/>
      <c r="DE184" s="60"/>
      <c r="DF184" s="60"/>
      <c r="DG184" s="60"/>
      <c r="DH184" s="60"/>
      <c r="DI184" s="60"/>
      <c r="DJ184" s="60"/>
      <c r="DK184" s="60"/>
      <c r="DL184" s="60"/>
      <c r="DM184" s="60"/>
      <c r="DN184" s="60"/>
      <c r="DO184" s="60"/>
      <c r="DP184" s="60"/>
    </row>
    <row r="185" spans="1:120" x14ac:dyDescent="0.2">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BS185" s="60"/>
      <c r="BT185" s="60"/>
      <c r="BU185" s="76"/>
      <c r="BV185" s="76"/>
      <c r="BW185" s="76"/>
      <c r="BX185" s="76"/>
      <c r="BY185" s="76"/>
      <c r="BZ185" s="76"/>
      <c r="CA185" s="76"/>
      <c r="CL185" s="60"/>
      <c r="CM185" s="60"/>
      <c r="CN185" s="60"/>
      <c r="CO185" s="60"/>
      <c r="CP185" s="60"/>
      <c r="CQ185" s="60"/>
      <c r="CR185" s="60"/>
      <c r="CS185" s="60"/>
      <c r="CT185" s="60"/>
      <c r="CU185" s="60"/>
      <c r="CV185" s="60"/>
      <c r="CW185" s="60"/>
      <c r="CX185" s="60"/>
      <c r="CY185" s="60"/>
      <c r="CZ185" s="60"/>
      <c r="DA185" s="60"/>
      <c r="DB185" s="60"/>
      <c r="DC185" s="60"/>
      <c r="DD185" s="60"/>
      <c r="DE185" s="60"/>
      <c r="DF185" s="60"/>
      <c r="DG185" s="60"/>
      <c r="DH185" s="60"/>
      <c r="DI185" s="60"/>
      <c r="DJ185" s="60"/>
      <c r="DK185" s="60"/>
      <c r="DL185" s="60"/>
      <c r="DM185" s="60"/>
      <c r="DN185" s="60"/>
      <c r="DO185" s="60"/>
      <c r="DP185" s="60"/>
    </row>
    <row r="186" spans="1:120" x14ac:dyDescent="0.2">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BS186" s="60"/>
      <c r="BT186" s="60"/>
      <c r="BU186" s="76"/>
      <c r="BV186" s="76"/>
      <c r="BW186" s="76"/>
      <c r="BX186" s="76"/>
      <c r="BY186" s="76"/>
      <c r="BZ186" s="76"/>
      <c r="CA186" s="76"/>
      <c r="CL186" s="60"/>
      <c r="CM186" s="60"/>
      <c r="CN186" s="60"/>
      <c r="CO186" s="60"/>
      <c r="CP186" s="60"/>
      <c r="CQ186" s="60"/>
      <c r="CR186" s="60"/>
      <c r="CS186" s="60"/>
      <c r="CT186" s="60"/>
      <c r="CU186" s="60"/>
      <c r="CV186" s="60"/>
      <c r="CW186" s="60"/>
      <c r="CX186" s="60"/>
      <c r="CY186" s="60"/>
      <c r="CZ186" s="60"/>
      <c r="DA186" s="60"/>
      <c r="DB186" s="60"/>
      <c r="DC186" s="60"/>
      <c r="DD186" s="60"/>
      <c r="DE186" s="60"/>
      <c r="DF186" s="60"/>
      <c r="DG186" s="60"/>
      <c r="DH186" s="60"/>
      <c r="DI186" s="60"/>
      <c r="DJ186" s="60"/>
      <c r="DK186" s="60"/>
      <c r="DL186" s="60"/>
      <c r="DM186" s="60"/>
      <c r="DN186" s="60"/>
      <c r="DO186" s="60"/>
      <c r="DP186" s="60"/>
    </row>
    <row r="187" spans="1:120" x14ac:dyDescent="0.2">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BS187" s="60"/>
      <c r="BT187" s="60"/>
      <c r="BU187" s="76"/>
      <c r="BV187" s="76"/>
      <c r="BW187" s="76"/>
      <c r="BX187" s="76"/>
      <c r="BY187" s="76"/>
      <c r="BZ187" s="76"/>
      <c r="CA187" s="76"/>
      <c r="CL187" s="60"/>
      <c r="CM187" s="60"/>
      <c r="CN187" s="60"/>
      <c r="CO187" s="60"/>
      <c r="CP187" s="60"/>
      <c r="CQ187" s="60"/>
      <c r="CR187" s="60"/>
      <c r="CS187" s="60"/>
      <c r="CT187" s="60"/>
      <c r="CU187" s="60"/>
      <c r="CV187" s="60"/>
      <c r="CW187" s="60"/>
      <c r="CX187" s="60"/>
      <c r="CY187" s="60"/>
      <c r="CZ187" s="60"/>
      <c r="DA187" s="60"/>
      <c r="DB187" s="60"/>
      <c r="DC187" s="60"/>
      <c r="DD187" s="60"/>
      <c r="DE187" s="60"/>
      <c r="DF187" s="60"/>
      <c r="DG187" s="60"/>
      <c r="DH187" s="60"/>
      <c r="DI187" s="60"/>
      <c r="DJ187" s="60"/>
      <c r="DK187" s="60"/>
      <c r="DL187" s="60"/>
      <c r="DM187" s="60"/>
      <c r="DN187" s="60"/>
      <c r="DO187" s="60"/>
      <c r="DP187" s="60"/>
    </row>
    <row r="188" spans="1:120" x14ac:dyDescent="0.2">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BS188" s="60"/>
      <c r="BT188" s="60"/>
      <c r="BU188" s="76"/>
      <c r="BV188" s="76"/>
      <c r="BW188" s="76"/>
      <c r="BX188" s="76"/>
      <c r="BY188" s="76"/>
      <c r="BZ188" s="76"/>
      <c r="CA188" s="76"/>
      <c r="CL188" s="60"/>
      <c r="CM188" s="60"/>
      <c r="CN188" s="60"/>
      <c r="CO188" s="60"/>
      <c r="CP188" s="60"/>
      <c r="CQ188" s="60"/>
      <c r="CR188" s="60"/>
      <c r="CS188" s="60"/>
      <c r="CT188" s="60"/>
      <c r="CU188" s="60"/>
      <c r="CV188" s="60"/>
      <c r="CW188" s="60"/>
      <c r="CX188" s="60"/>
      <c r="CY188" s="60"/>
      <c r="CZ188" s="60"/>
      <c r="DA188" s="60"/>
      <c r="DB188" s="60"/>
      <c r="DC188" s="60"/>
      <c r="DD188" s="60"/>
      <c r="DE188" s="60"/>
      <c r="DF188" s="60"/>
      <c r="DG188" s="60"/>
      <c r="DH188" s="60"/>
      <c r="DI188" s="60"/>
      <c r="DJ188" s="60"/>
      <c r="DK188" s="60"/>
      <c r="DL188" s="60"/>
      <c r="DM188" s="60"/>
      <c r="DN188" s="60"/>
      <c r="DO188" s="60"/>
      <c r="DP188" s="60"/>
    </row>
    <row r="189" spans="1:120" x14ac:dyDescent="0.2">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BS189" s="60"/>
      <c r="BT189" s="60"/>
      <c r="BU189" s="76"/>
      <c r="BV189" s="76"/>
      <c r="BW189" s="76"/>
      <c r="BX189" s="76"/>
      <c r="BY189" s="76"/>
      <c r="BZ189" s="76"/>
      <c r="CA189" s="76"/>
      <c r="CL189" s="60"/>
      <c r="CM189" s="60"/>
      <c r="CN189" s="60"/>
      <c r="CO189" s="60"/>
      <c r="CP189" s="60"/>
      <c r="CQ189" s="60"/>
      <c r="CR189" s="60"/>
      <c r="CS189" s="60"/>
      <c r="CT189" s="60"/>
      <c r="CU189" s="60"/>
      <c r="CV189" s="60"/>
      <c r="CW189" s="60"/>
      <c r="CX189" s="60"/>
      <c r="CY189" s="60"/>
      <c r="CZ189" s="60"/>
      <c r="DA189" s="60"/>
      <c r="DB189" s="60"/>
      <c r="DC189" s="60"/>
      <c r="DD189" s="60"/>
      <c r="DE189" s="60"/>
      <c r="DF189" s="60"/>
      <c r="DG189" s="60"/>
      <c r="DH189" s="60"/>
      <c r="DI189" s="60"/>
      <c r="DJ189" s="60"/>
      <c r="DK189" s="60"/>
      <c r="DL189" s="60"/>
      <c r="DM189" s="60"/>
      <c r="DN189" s="60"/>
      <c r="DO189" s="60"/>
      <c r="DP189" s="60"/>
    </row>
    <row r="190" spans="1:120"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BS190" s="60"/>
      <c r="BT190" s="60"/>
      <c r="BU190" s="76"/>
      <c r="BV190" s="76"/>
      <c r="BW190" s="76"/>
      <c r="BX190" s="76"/>
      <c r="BY190" s="76"/>
      <c r="BZ190" s="76"/>
      <c r="CA190" s="76"/>
      <c r="CL190" s="60"/>
      <c r="CM190" s="60"/>
      <c r="CN190" s="60"/>
      <c r="CO190" s="60"/>
      <c r="CP190" s="60"/>
      <c r="CQ190" s="60"/>
      <c r="CR190" s="60"/>
      <c r="CS190" s="60"/>
      <c r="CT190" s="60"/>
      <c r="CU190" s="60"/>
      <c r="CV190" s="60"/>
      <c r="CW190" s="60"/>
      <c r="CX190" s="60"/>
      <c r="CY190" s="60"/>
      <c r="CZ190" s="60"/>
      <c r="DA190" s="60"/>
      <c r="DB190" s="60"/>
      <c r="DC190" s="60"/>
      <c r="DD190" s="60"/>
      <c r="DE190" s="60"/>
      <c r="DF190" s="60"/>
      <c r="DG190" s="60"/>
      <c r="DH190" s="60"/>
      <c r="DI190" s="60"/>
      <c r="DJ190" s="60"/>
      <c r="DK190" s="60"/>
      <c r="DL190" s="60"/>
      <c r="DM190" s="60"/>
      <c r="DN190" s="60"/>
      <c r="DO190" s="60"/>
      <c r="DP190" s="60"/>
    </row>
    <row r="191" spans="1:120" x14ac:dyDescent="0.2">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BS191" s="60"/>
      <c r="BT191" s="60"/>
      <c r="BU191" s="76"/>
      <c r="BV191" s="76"/>
      <c r="BW191" s="76"/>
      <c r="BX191" s="76"/>
      <c r="BY191" s="76"/>
      <c r="BZ191" s="76"/>
      <c r="CA191" s="76"/>
      <c r="CL191" s="60"/>
      <c r="CM191" s="60"/>
      <c r="CN191" s="60"/>
      <c r="CO191" s="60"/>
      <c r="CP191" s="60"/>
      <c r="CQ191" s="60"/>
      <c r="CR191" s="60"/>
      <c r="CS191" s="60"/>
      <c r="CT191" s="60"/>
      <c r="CU191" s="60"/>
      <c r="CV191" s="60"/>
      <c r="CW191" s="60"/>
      <c r="CX191" s="60"/>
      <c r="CY191" s="60"/>
      <c r="CZ191" s="60"/>
      <c r="DA191" s="60"/>
      <c r="DB191" s="60"/>
      <c r="DC191" s="60"/>
      <c r="DD191" s="60"/>
      <c r="DE191" s="60"/>
      <c r="DF191" s="60"/>
      <c r="DG191" s="60"/>
      <c r="DH191" s="60"/>
      <c r="DI191" s="60"/>
      <c r="DJ191" s="60"/>
      <c r="DK191" s="60"/>
      <c r="DL191" s="60"/>
      <c r="DM191" s="60"/>
      <c r="DN191" s="60"/>
      <c r="DO191" s="60"/>
      <c r="DP191" s="60"/>
    </row>
    <row r="192" spans="1:120" x14ac:dyDescent="0.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BS192" s="60"/>
      <c r="BT192" s="60"/>
      <c r="BU192" s="76"/>
      <c r="BV192" s="76"/>
      <c r="BW192" s="76"/>
      <c r="BX192" s="76"/>
      <c r="BY192" s="76"/>
      <c r="BZ192" s="76"/>
      <c r="CA192" s="76"/>
      <c r="CL192" s="60"/>
      <c r="CM192" s="60"/>
      <c r="CN192" s="60"/>
      <c r="CO192" s="60"/>
      <c r="CP192" s="60"/>
      <c r="CQ192" s="60"/>
      <c r="CR192" s="60"/>
      <c r="CS192" s="60"/>
      <c r="CT192" s="60"/>
      <c r="CU192" s="60"/>
      <c r="CV192" s="60"/>
      <c r="CW192" s="60"/>
      <c r="CX192" s="60"/>
      <c r="CY192" s="60"/>
      <c r="CZ192" s="60"/>
      <c r="DA192" s="60"/>
      <c r="DB192" s="60"/>
      <c r="DC192" s="60"/>
      <c r="DD192" s="60"/>
      <c r="DE192" s="60"/>
      <c r="DF192" s="60"/>
      <c r="DG192" s="60"/>
      <c r="DH192" s="60"/>
      <c r="DI192" s="60"/>
      <c r="DJ192" s="60"/>
      <c r="DK192" s="60"/>
      <c r="DL192" s="60"/>
      <c r="DM192" s="60"/>
      <c r="DN192" s="60"/>
      <c r="DO192" s="60"/>
      <c r="DP192" s="60"/>
    </row>
    <row r="193" spans="1:120" x14ac:dyDescent="0.2">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BS193" s="60"/>
      <c r="BT193" s="60"/>
      <c r="BU193" s="76"/>
      <c r="BV193" s="76"/>
      <c r="BW193" s="76"/>
      <c r="BX193" s="76"/>
      <c r="BY193" s="76"/>
      <c r="BZ193" s="76"/>
      <c r="CA193" s="76"/>
      <c r="CL193" s="60"/>
      <c r="CM193" s="60"/>
      <c r="CN193" s="60"/>
      <c r="CO193" s="60"/>
      <c r="CP193" s="60"/>
      <c r="CQ193" s="60"/>
      <c r="CR193" s="60"/>
      <c r="CS193" s="60"/>
      <c r="CT193" s="60"/>
      <c r="CU193" s="60"/>
      <c r="CV193" s="60"/>
      <c r="CW193" s="60"/>
      <c r="CX193" s="60"/>
      <c r="CY193" s="60"/>
      <c r="CZ193" s="60"/>
      <c r="DA193" s="60"/>
      <c r="DB193" s="60"/>
      <c r="DC193" s="60"/>
      <c r="DD193" s="60"/>
      <c r="DE193" s="60"/>
      <c r="DF193" s="60"/>
      <c r="DG193" s="60"/>
      <c r="DH193" s="60"/>
      <c r="DI193" s="60"/>
      <c r="DJ193" s="60"/>
      <c r="DK193" s="60"/>
      <c r="DL193" s="60"/>
      <c r="DM193" s="60"/>
      <c r="DN193" s="60"/>
      <c r="DO193" s="60"/>
      <c r="DP193" s="60"/>
    </row>
    <row r="194" spans="1:120" x14ac:dyDescent="0.2">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BS194" s="60"/>
      <c r="BT194" s="60"/>
      <c r="BU194" s="76"/>
      <c r="BV194" s="76"/>
      <c r="BW194" s="76"/>
      <c r="BX194" s="76"/>
      <c r="BY194" s="76"/>
      <c r="BZ194" s="76"/>
      <c r="CA194" s="76"/>
      <c r="CL194" s="60"/>
      <c r="CM194" s="60"/>
      <c r="CN194" s="60"/>
      <c r="CO194" s="60"/>
      <c r="CP194" s="60"/>
      <c r="CQ194" s="60"/>
      <c r="CR194" s="60"/>
      <c r="CS194" s="60"/>
      <c r="CT194" s="60"/>
      <c r="CU194" s="60"/>
      <c r="CV194" s="60"/>
      <c r="CW194" s="60"/>
      <c r="CX194" s="60"/>
      <c r="CY194" s="60"/>
      <c r="CZ194" s="60"/>
      <c r="DA194" s="60"/>
      <c r="DB194" s="60"/>
      <c r="DC194" s="60"/>
      <c r="DD194" s="60"/>
      <c r="DE194" s="60"/>
      <c r="DF194" s="60"/>
      <c r="DG194" s="60"/>
      <c r="DH194" s="60"/>
      <c r="DI194" s="60"/>
      <c r="DJ194" s="60"/>
      <c r="DK194" s="60"/>
      <c r="DL194" s="60"/>
      <c r="DM194" s="60"/>
      <c r="DN194" s="60"/>
      <c r="DO194" s="60"/>
      <c r="DP194" s="60"/>
    </row>
    <row r="195" spans="1:120" x14ac:dyDescent="0.2">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BS195" s="60"/>
      <c r="BT195" s="60"/>
      <c r="BU195" s="76"/>
      <c r="BV195" s="76"/>
      <c r="BW195" s="76"/>
      <c r="BX195" s="76"/>
      <c r="BY195" s="76"/>
      <c r="BZ195" s="76"/>
      <c r="CA195" s="76"/>
      <c r="CL195" s="60"/>
      <c r="CM195" s="60"/>
      <c r="CN195" s="60"/>
      <c r="CO195" s="60"/>
      <c r="CP195" s="60"/>
      <c r="CQ195" s="60"/>
      <c r="CR195" s="60"/>
      <c r="CS195" s="60"/>
      <c r="CT195" s="60"/>
      <c r="CU195" s="60"/>
      <c r="CV195" s="60"/>
      <c r="CW195" s="60"/>
      <c r="CX195" s="60"/>
      <c r="CY195" s="60"/>
      <c r="CZ195" s="60"/>
      <c r="DA195" s="60"/>
      <c r="DB195" s="60"/>
      <c r="DC195" s="60"/>
      <c r="DD195" s="60"/>
      <c r="DE195" s="60"/>
      <c r="DF195" s="60"/>
      <c r="DG195" s="60"/>
      <c r="DH195" s="60"/>
      <c r="DI195" s="60"/>
      <c r="DJ195" s="60"/>
      <c r="DK195" s="60"/>
      <c r="DL195" s="60"/>
      <c r="DM195" s="60"/>
      <c r="DN195" s="60"/>
      <c r="DO195" s="60"/>
      <c r="DP195" s="60"/>
    </row>
    <row r="196" spans="1:120" x14ac:dyDescent="0.2">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BS196" s="60"/>
      <c r="BT196" s="60"/>
      <c r="BU196" s="76"/>
      <c r="BV196" s="76"/>
      <c r="BW196" s="76"/>
      <c r="BX196" s="76"/>
      <c r="BY196" s="76"/>
      <c r="BZ196" s="76"/>
      <c r="CA196" s="76"/>
      <c r="CL196" s="60"/>
      <c r="CM196" s="60"/>
      <c r="CN196" s="60"/>
      <c r="CO196" s="60"/>
      <c r="CP196" s="60"/>
      <c r="CQ196" s="60"/>
      <c r="CR196" s="60"/>
      <c r="CS196" s="60"/>
      <c r="CT196" s="60"/>
      <c r="CU196" s="60"/>
      <c r="CV196" s="60"/>
      <c r="CW196" s="60"/>
      <c r="CX196" s="60"/>
      <c r="CY196" s="60"/>
      <c r="CZ196" s="60"/>
      <c r="DA196" s="60"/>
      <c r="DB196" s="60"/>
      <c r="DC196" s="60"/>
      <c r="DD196" s="60"/>
      <c r="DE196" s="60"/>
      <c r="DF196" s="60"/>
      <c r="DG196" s="60"/>
      <c r="DH196" s="60"/>
      <c r="DI196" s="60"/>
      <c r="DJ196" s="60"/>
      <c r="DK196" s="60"/>
      <c r="DL196" s="60"/>
      <c r="DM196" s="60"/>
      <c r="DN196" s="60"/>
      <c r="DO196" s="60"/>
      <c r="DP196" s="60"/>
    </row>
    <row r="197" spans="1:120"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BS197" s="60"/>
      <c r="BT197" s="60"/>
      <c r="BU197" s="76"/>
      <c r="BV197" s="76"/>
      <c r="BW197" s="76"/>
      <c r="BX197" s="76"/>
      <c r="BY197" s="76"/>
      <c r="BZ197" s="76"/>
      <c r="CA197" s="76"/>
      <c r="CL197" s="60"/>
      <c r="CM197" s="60"/>
      <c r="CN197" s="60"/>
      <c r="CO197" s="60"/>
      <c r="CP197" s="60"/>
      <c r="CQ197" s="60"/>
      <c r="CR197" s="60"/>
      <c r="CS197" s="60"/>
      <c r="CT197" s="60"/>
      <c r="CU197" s="60"/>
      <c r="CV197" s="60"/>
      <c r="CW197" s="60"/>
      <c r="CX197" s="60"/>
      <c r="CY197" s="60"/>
      <c r="CZ197" s="60"/>
      <c r="DA197" s="60"/>
      <c r="DB197" s="60"/>
      <c r="DC197" s="60"/>
      <c r="DD197" s="60"/>
      <c r="DE197" s="60"/>
      <c r="DF197" s="60"/>
      <c r="DG197" s="60"/>
      <c r="DH197" s="60"/>
      <c r="DI197" s="60"/>
      <c r="DJ197" s="60"/>
      <c r="DK197" s="60"/>
      <c r="DL197" s="60"/>
      <c r="DM197" s="60"/>
      <c r="DN197" s="60"/>
      <c r="DO197" s="60"/>
      <c r="DP197" s="60"/>
    </row>
    <row r="198" spans="1:120" x14ac:dyDescent="0.2">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BS198" s="60"/>
      <c r="BT198" s="60"/>
      <c r="BU198" s="76"/>
      <c r="BV198" s="76"/>
      <c r="BW198" s="76"/>
      <c r="BX198" s="76"/>
      <c r="BY198" s="76"/>
      <c r="BZ198" s="76"/>
      <c r="CA198" s="76"/>
      <c r="CL198" s="60"/>
      <c r="CM198" s="60"/>
      <c r="CN198" s="60"/>
      <c r="CO198" s="60"/>
      <c r="CP198" s="60"/>
      <c r="CQ198" s="60"/>
      <c r="CR198" s="60"/>
      <c r="CS198" s="60"/>
      <c r="CT198" s="60"/>
      <c r="CU198" s="60"/>
      <c r="CV198" s="60"/>
      <c r="CW198" s="60"/>
      <c r="CX198" s="60"/>
      <c r="CY198" s="60"/>
      <c r="CZ198" s="60"/>
      <c r="DA198" s="60"/>
      <c r="DB198" s="60"/>
      <c r="DC198" s="60"/>
      <c r="DD198" s="60"/>
      <c r="DE198" s="60"/>
      <c r="DF198" s="60"/>
      <c r="DG198" s="60"/>
      <c r="DH198" s="60"/>
      <c r="DI198" s="60"/>
      <c r="DJ198" s="60"/>
      <c r="DK198" s="60"/>
      <c r="DL198" s="60"/>
      <c r="DM198" s="60"/>
      <c r="DN198" s="60"/>
      <c r="DO198" s="60"/>
      <c r="DP198" s="60"/>
    </row>
    <row r="199" spans="1:120" x14ac:dyDescent="0.2">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BS199" s="60"/>
      <c r="BT199" s="60"/>
      <c r="BU199" s="76"/>
      <c r="BV199" s="76"/>
      <c r="BW199" s="76"/>
      <c r="BX199" s="76"/>
      <c r="BY199" s="76"/>
      <c r="BZ199" s="76"/>
      <c r="CA199" s="76"/>
      <c r="CL199" s="60"/>
      <c r="CM199" s="60"/>
      <c r="CN199" s="60"/>
      <c r="CO199" s="60"/>
      <c r="CP199" s="60"/>
      <c r="CQ199" s="60"/>
      <c r="CR199" s="60"/>
      <c r="CS199" s="60"/>
      <c r="CT199" s="60"/>
      <c r="CU199" s="60"/>
      <c r="CV199" s="60"/>
      <c r="CW199" s="60"/>
      <c r="CX199" s="60"/>
      <c r="CY199" s="60"/>
      <c r="CZ199" s="60"/>
      <c r="DA199" s="60"/>
      <c r="DB199" s="60"/>
      <c r="DC199" s="60"/>
      <c r="DD199" s="60"/>
      <c r="DE199" s="60"/>
      <c r="DF199" s="60"/>
      <c r="DG199" s="60"/>
      <c r="DH199" s="60"/>
      <c r="DI199" s="60"/>
      <c r="DJ199" s="60"/>
      <c r="DK199" s="60"/>
      <c r="DL199" s="60"/>
      <c r="DM199" s="60"/>
      <c r="DN199" s="60"/>
      <c r="DO199" s="60"/>
      <c r="DP199" s="60"/>
    </row>
    <row r="200" spans="1:120" x14ac:dyDescent="0.2">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BS200" s="60"/>
      <c r="BT200" s="60"/>
      <c r="BU200" s="76"/>
      <c r="BV200" s="76"/>
      <c r="BW200" s="76"/>
      <c r="BX200" s="76"/>
      <c r="BY200" s="76"/>
      <c r="BZ200" s="76"/>
      <c r="CA200" s="76"/>
      <c r="CL200" s="60"/>
      <c r="CM200" s="60"/>
      <c r="CN200" s="60"/>
      <c r="CO200" s="60"/>
      <c r="CP200" s="60"/>
      <c r="CQ200" s="60"/>
      <c r="CR200" s="60"/>
      <c r="CS200" s="60"/>
      <c r="CT200" s="60"/>
      <c r="CU200" s="60"/>
      <c r="CV200" s="60"/>
      <c r="CW200" s="60"/>
      <c r="CX200" s="60"/>
      <c r="CY200" s="60"/>
      <c r="CZ200" s="60"/>
      <c r="DA200" s="60"/>
      <c r="DB200" s="60"/>
      <c r="DC200" s="60"/>
      <c r="DD200" s="60"/>
      <c r="DE200" s="60"/>
      <c r="DF200" s="60"/>
      <c r="DG200" s="60"/>
      <c r="DH200" s="60"/>
      <c r="DI200" s="60"/>
      <c r="DJ200" s="60"/>
      <c r="DK200" s="60"/>
      <c r="DL200" s="60"/>
      <c r="DM200" s="60"/>
      <c r="DN200" s="60"/>
      <c r="DO200" s="60"/>
      <c r="DP200" s="60"/>
    </row>
    <row r="201" spans="1:120"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BS201" s="60"/>
      <c r="BT201" s="60"/>
      <c r="BU201" s="76"/>
      <c r="BV201" s="76"/>
      <c r="BW201" s="76"/>
      <c r="BX201" s="76"/>
      <c r="BY201" s="76"/>
      <c r="BZ201" s="76"/>
      <c r="CA201" s="76"/>
      <c r="CL201" s="60"/>
      <c r="CM201" s="60"/>
      <c r="CN201" s="60"/>
      <c r="CO201" s="60"/>
      <c r="CP201" s="60"/>
      <c r="CQ201" s="60"/>
      <c r="CR201" s="60"/>
      <c r="CS201" s="60"/>
      <c r="CT201" s="60"/>
      <c r="CU201" s="60"/>
      <c r="CV201" s="60"/>
      <c r="CW201" s="60"/>
      <c r="CX201" s="60"/>
      <c r="CY201" s="60"/>
      <c r="CZ201" s="60"/>
      <c r="DA201" s="60"/>
      <c r="DB201" s="60"/>
      <c r="DC201" s="60"/>
      <c r="DD201" s="60"/>
      <c r="DE201" s="60"/>
      <c r="DF201" s="60"/>
      <c r="DG201" s="60"/>
      <c r="DH201" s="60"/>
      <c r="DI201" s="60"/>
      <c r="DJ201" s="60"/>
      <c r="DK201" s="60"/>
      <c r="DL201" s="60"/>
      <c r="DM201" s="60"/>
      <c r="DN201" s="60"/>
      <c r="DO201" s="60"/>
      <c r="DP201" s="60"/>
    </row>
    <row r="202" spans="1:120" x14ac:dyDescent="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BS202" s="60"/>
      <c r="BT202" s="60"/>
      <c r="BU202" s="76"/>
      <c r="BV202" s="76"/>
      <c r="BW202" s="76"/>
      <c r="BX202" s="76"/>
      <c r="BY202" s="76"/>
      <c r="BZ202" s="76"/>
      <c r="CA202" s="76"/>
      <c r="CL202" s="60"/>
      <c r="CM202" s="60"/>
      <c r="CN202" s="60"/>
      <c r="CO202" s="60"/>
      <c r="CP202" s="60"/>
      <c r="CQ202" s="60"/>
      <c r="CR202" s="60"/>
      <c r="CS202" s="60"/>
      <c r="CT202" s="60"/>
      <c r="CU202" s="60"/>
      <c r="CV202" s="60"/>
      <c r="CW202" s="60"/>
      <c r="CX202" s="60"/>
      <c r="CY202" s="60"/>
      <c r="CZ202" s="60"/>
      <c r="DA202" s="60"/>
      <c r="DB202" s="60"/>
      <c r="DC202" s="60"/>
      <c r="DD202" s="60"/>
      <c r="DE202" s="60"/>
      <c r="DF202" s="60"/>
      <c r="DG202" s="60"/>
      <c r="DH202" s="60"/>
      <c r="DI202" s="60"/>
      <c r="DJ202" s="60"/>
      <c r="DK202" s="60"/>
      <c r="DL202" s="60"/>
      <c r="DM202" s="60"/>
      <c r="DN202" s="60"/>
      <c r="DO202" s="60"/>
      <c r="DP202" s="60"/>
    </row>
    <row r="203" spans="1:120" x14ac:dyDescent="0.2">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BS203" s="60"/>
      <c r="BT203" s="60"/>
      <c r="BU203" s="76"/>
      <c r="BV203" s="76"/>
      <c r="BW203" s="76"/>
      <c r="BX203" s="76"/>
      <c r="BY203" s="76"/>
      <c r="BZ203" s="76"/>
      <c r="CA203" s="76"/>
      <c r="CL203" s="60"/>
      <c r="CM203" s="60"/>
      <c r="CN203" s="60"/>
      <c r="CO203" s="60"/>
      <c r="CP203" s="60"/>
      <c r="CQ203" s="60"/>
      <c r="CR203" s="60"/>
      <c r="CS203" s="60"/>
      <c r="CT203" s="60"/>
      <c r="CU203" s="60"/>
      <c r="CV203" s="60"/>
      <c r="CW203" s="60"/>
      <c r="CX203" s="60"/>
      <c r="CY203" s="60"/>
      <c r="CZ203" s="60"/>
      <c r="DA203" s="60"/>
      <c r="DB203" s="60"/>
      <c r="DC203" s="60"/>
      <c r="DD203" s="60"/>
      <c r="DE203" s="60"/>
      <c r="DF203" s="60"/>
      <c r="DG203" s="60"/>
      <c r="DH203" s="60"/>
      <c r="DI203" s="60"/>
      <c r="DJ203" s="60"/>
      <c r="DK203" s="60"/>
      <c r="DL203" s="60"/>
      <c r="DM203" s="60"/>
      <c r="DN203" s="60"/>
      <c r="DO203" s="60"/>
      <c r="DP203" s="60"/>
    </row>
    <row r="204" spans="1:120" x14ac:dyDescent="0.2">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BS204" s="60"/>
      <c r="BT204" s="60"/>
      <c r="BU204" s="76"/>
      <c r="BV204" s="76"/>
      <c r="BW204" s="76"/>
      <c r="BX204" s="76"/>
      <c r="BY204" s="76"/>
      <c r="BZ204" s="76"/>
      <c r="CA204" s="76"/>
      <c r="CL204" s="60"/>
      <c r="CM204" s="60"/>
      <c r="CN204" s="60"/>
      <c r="CO204" s="60"/>
      <c r="CP204" s="60"/>
      <c r="CQ204" s="60"/>
      <c r="CR204" s="60"/>
      <c r="CS204" s="60"/>
      <c r="CT204" s="60"/>
      <c r="CU204" s="60"/>
      <c r="CV204" s="60"/>
      <c r="CW204" s="60"/>
      <c r="CX204" s="60"/>
      <c r="CY204" s="60"/>
      <c r="CZ204" s="60"/>
      <c r="DA204" s="60"/>
      <c r="DB204" s="60"/>
      <c r="DC204" s="60"/>
      <c r="DD204" s="60"/>
      <c r="DE204" s="60"/>
      <c r="DF204" s="60"/>
      <c r="DG204" s="60"/>
      <c r="DH204" s="60"/>
      <c r="DI204" s="60"/>
      <c r="DJ204" s="60"/>
      <c r="DK204" s="60"/>
      <c r="DL204" s="60"/>
      <c r="DM204" s="60"/>
      <c r="DN204" s="60"/>
      <c r="DO204" s="60"/>
      <c r="DP204" s="60"/>
    </row>
    <row r="205" spans="1:120"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BS205" s="60"/>
      <c r="BT205" s="60"/>
      <c r="BU205" s="76"/>
      <c r="BV205" s="76"/>
      <c r="BW205" s="76"/>
      <c r="BX205" s="76"/>
      <c r="BY205" s="76"/>
      <c r="BZ205" s="76"/>
      <c r="CA205" s="76"/>
      <c r="CL205" s="60"/>
      <c r="CM205" s="60"/>
      <c r="CN205" s="60"/>
      <c r="CO205" s="60"/>
      <c r="CP205" s="60"/>
      <c r="CQ205" s="60"/>
      <c r="CR205" s="60"/>
      <c r="CS205" s="60"/>
      <c r="CT205" s="60"/>
      <c r="CU205" s="60"/>
      <c r="CV205" s="60"/>
      <c r="CW205" s="60"/>
      <c r="CX205" s="60"/>
      <c r="CY205" s="60"/>
      <c r="CZ205" s="60"/>
      <c r="DA205" s="60"/>
      <c r="DB205" s="60"/>
      <c r="DC205" s="60"/>
      <c r="DD205" s="60"/>
      <c r="DE205" s="60"/>
      <c r="DF205" s="60"/>
      <c r="DG205" s="60"/>
      <c r="DH205" s="60"/>
      <c r="DI205" s="60"/>
      <c r="DJ205" s="60"/>
      <c r="DK205" s="60"/>
      <c r="DL205" s="60"/>
      <c r="DM205" s="60"/>
      <c r="DN205" s="60"/>
      <c r="DO205" s="60"/>
      <c r="DP205" s="60"/>
    </row>
    <row r="206" spans="1:120" x14ac:dyDescent="0.2">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BS206" s="60"/>
      <c r="BT206" s="60"/>
      <c r="BU206" s="76"/>
      <c r="BV206" s="76"/>
      <c r="BW206" s="76"/>
      <c r="BX206" s="76"/>
      <c r="BY206" s="76"/>
      <c r="BZ206" s="76"/>
      <c r="CA206" s="76"/>
      <c r="CL206" s="60"/>
      <c r="CM206" s="60"/>
      <c r="CN206" s="60"/>
      <c r="CO206" s="60"/>
      <c r="CP206" s="60"/>
      <c r="CQ206" s="60"/>
      <c r="CR206" s="60"/>
      <c r="CS206" s="60"/>
      <c r="CT206" s="60"/>
      <c r="CU206" s="60"/>
      <c r="CV206" s="60"/>
      <c r="CW206" s="60"/>
      <c r="CX206" s="60"/>
      <c r="CY206" s="60"/>
      <c r="CZ206" s="60"/>
      <c r="DA206" s="60"/>
      <c r="DB206" s="60"/>
      <c r="DC206" s="60"/>
      <c r="DD206" s="60"/>
      <c r="DE206" s="60"/>
      <c r="DF206" s="60"/>
      <c r="DG206" s="60"/>
      <c r="DH206" s="60"/>
      <c r="DI206" s="60"/>
      <c r="DJ206" s="60"/>
      <c r="DK206" s="60"/>
      <c r="DL206" s="60"/>
      <c r="DM206" s="60"/>
      <c r="DN206" s="60"/>
      <c r="DO206" s="60"/>
      <c r="DP206" s="60"/>
    </row>
    <row r="207" spans="1:120" x14ac:dyDescent="0.2">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BS207" s="60"/>
      <c r="BT207" s="60"/>
      <c r="BU207" s="76"/>
      <c r="BV207" s="76"/>
      <c r="BW207" s="76"/>
      <c r="BX207" s="76"/>
      <c r="BY207" s="76"/>
      <c r="BZ207" s="76"/>
      <c r="CA207" s="76"/>
      <c r="CL207" s="60"/>
      <c r="CM207" s="60"/>
      <c r="CN207" s="60"/>
      <c r="CO207" s="60"/>
      <c r="CP207" s="60"/>
      <c r="CQ207" s="60"/>
      <c r="CR207" s="60"/>
      <c r="CS207" s="60"/>
      <c r="CT207" s="60"/>
      <c r="CU207" s="60"/>
      <c r="CV207" s="60"/>
      <c r="CW207" s="60"/>
      <c r="CX207" s="60"/>
      <c r="CY207" s="60"/>
      <c r="CZ207" s="60"/>
      <c r="DA207" s="60"/>
      <c r="DB207" s="60"/>
      <c r="DC207" s="60"/>
      <c r="DD207" s="60"/>
      <c r="DE207" s="60"/>
      <c r="DF207" s="60"/>
      <c r="DG207" s="60"/>
      <c r="DH207" s="60"/>
      <c r="DI207" s="60"/>
      <c r="DJ207" s="60"/>
      <c r="DK207" s="60"/>
      <c r="DL207" s="60"/>
      <c r="DM207" s="60"/>
      <c r="DN207" s="60"/>
      <c r="DO207" s="60"/>
      <c r="DP207" s="60"/>
    </row>
    <row r="208" spans="1:120" x14ac:dyDescent="0.2">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BS208" s="60"/>
      <c r="BT208" s="60"/>
      <c r="BU208" s="76"/>
      <c r="BV208" s="76"/>
      <c r="BW208" s="76"/>
      <c r="BX208" s="76"/>
      <c r="BY208" s="76"/>
      <c r="BZ208" s="76"/>
      <c r="CA208" s="76"/>
      <c r="CL208" s="60"/>
      <c r="CM208" s="60"/>
      <c r="CN208" s="60"/>
      <c r="CO208" s="60"/>
      <c r="CP208" s="60"/>
      <c r="CQ208" s="60"/>
      <c r="CR208" s="60"/>
      <c r="CS208" s="60"/>
      <c r="CT208" s="60"/>
      <c r="CU208" s="60"/>
      <c r="CV208" s="60"/>
      <c r="CW208" s="60"/>
      <c r="CX208" s="60"/>
      <c r="CY208" s="60"/>
      <c r="CZ208" s="60"/>
      <c r="DA208" s="60"/>
      <c r="DB208" s="60"/>
      <c r="DC208" s="60"/>
      <c r="DD208" s="60"/>
      <c r="DE208" s="60"/>
      <c r="DF208" s="60"/>
      <c r="DG208" s="60"/>
      <c r="DH208" s="60"/>
      <c r="DI208" s="60"/>
      <c r="DJ208" s="60"/>
      <c r="DK208" s="60"/>
      <c r="DL208" s="60"/>
      <c r="DM208" s="60"/>
      <c r="DN208" s="60"/>
      <c r="DO208" s="60"/>
      <c r="DP208" s="60"/>
    </row>
    <row r="209" spans="1:120" x14ac:dyDescent="0.2">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BS209" s="60"/>
      <c r="BT209" s="60"/>
      <c r="BU209" s="76"/>
      <c r="BV209" s="76"/>
      <c r="BW209" s="76"/>
      <c r="BX209" s="76"/>
      <c r="BY209" s="76"/>
      <c r="BZ209" s="76"/>
      <c r="CA209" s="76"/>
      <c r="CL209" s="60"/>
      <c r="CM209" s="60"/>
      <c r="CN209" s="60"/>
      <c r="CO209" s="60"/>
      <c r="CP209" s="60"/>
      <c r="CQ209" s="60"/>
      <c r="CR209" s="60"/>
      <c r="CS209" s="60"/>
      <c r="CT209" s="60"/>
      <c r="CU209" s="60"/>
      <c r="CV209" s="60"/>
      <c r="CW209" s="60"/>
      <c r="CX209" s="60"/>
      <c r="CY209" s="60"/>
      <c r="CZ209" s="60"/>
      <c r="DA209" s="60"/>
      <c r="DB209" s="60"/>
      <c r="DC209" s="60"/>
      <c r="DD209" s="60"/>
      <c r="DE209" s="60"/>
      <c r="DF209" s="60"/>
      <c r="DG209" s="60"/>
      <c r="DH209" s="60"/>
      <c r="DI209" s="60"/>
      <c r="DJ209" s="60"/>
      <c r="DK209" s="60"/>
      <c r="DL209" s="60"/>
      <c r="DM209" s="60"/>
      <c r="DN209" s="60"/>
      <c r="DO209" s="60"/>
      <c r="DP209" s="60"/>
    </row>
    <row r="210" spans="1:120"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BS210" s="60"/>
      <c r="BT210" s="60"/>
      <c r="BU210" s="76"/>
      <c r="BV210" s="76"/>
      <c r="BW210" s="76"/>
      <c r="BX210" s="76"/>
      <c r="BY210" s="76"/>
      <c r="BZ210" s="76"/>
      <c r="CA210" s="76"/>
      <c r="CL210" s="60"/>
      <c r="CM210" s="60"/>
      <c r="CN210" s="60"/>
      <c r="CO210" s="60"/>
      <c r="CP210" s="60"/>
      <c r="CQ210" s="60"/>
      <c r="CR210" s="60"/>
      <c r="CS210" s="60"/>
      <c r="CT210" s="60"/>
      <c r="CU210" s="60"/>
      <c r="CV210" s="60"/>
      <c r="CW210" s="60"/>
      <c r="CX210" s="60"/>
      <c r="CY210" s="60"/>
      <c r="CZ210" s="60"/>
      <c r="DA210" s="60"/>
      <c r="DB210" s="60"/>
      <c r="DC210" s="60"/>
      <c r="DD210" s="60"/>
      <c r="DE210" s="60"/>
      <c r="DF210" s="60"/>
      <c r="DG210" s="60"/>
      <c r="DH210" s="60"/>
      <c r="DI210" s="60"/>
      <c r="DJ210" s="60"/>
      <c r="DK210" s="60"/>
      <c r="DL210" s="60"/>
      <c r="DM210" s="60"/>
      <c r="DN210" s="60"/>
      <c r="DO210" s="60"/>
      <c r="DP210" s="60"/>
    </row>
    <row r="211" spans="1:120"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BS211" s="60"/>
      <c r="BT211" s="60"/>
      <c r="BU211" s="76"/>
      <c r="BV211" s="76"/>
      <c r="BW211" s="76"/>
      <c r="BX211" s="76"/>
      <c r="BY211" s="76"/>
      <c r="BZ211" s="76"/>
      <c r="CA211" s="76"/>
      <c r="CL211" s="60"/>
      <c r="CM211" s="60"/>
      <c r="CN211" s="60"/>
      <c r="CO211" s="60"/>
      <c r="CP211" s="60"/>
      <c r="CQ211" s="60"/>
      <c r="CR211" s="60"/>
      <c r="CS211" s="60"/>
      <c r="CT211" s="60"/>
      <c r="CU211" s="60"/>
      <c r="CV211" s="60"/>
      <c r="CW211" s="60"/>
      <c r="CX211" s="60"/>
      <c r="CY211" s="60"/>
      <c r="CZ211" s="60"/>
      <c r="DA211" s="60"/>
      <c r="DB211" s="60"/>
      <c r="DC211" s="60"/>
      <c r="DD211" s="60"/>
      <c r="DE211" s="60"/>
      <c r="DF211" s="60"/>
      <c r="DG211" s="60"/>
      <c r="DH211" s="60"/>
      <c r="DI211" s="60"/>
      <c r="DJ211" s="60"/>
      <c r="DK211" s="60"/>
      <c r="DL211" s="60"/>
      <c r="DM211" s="60"/>
      <c r="DN211" s="60"/>
      <c r="DO211" s="60"/>
      <c r="DP211" s="60"/>
    </row>
    <row r="212" spans="1:120" x14ac:dyDescent="0.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BS212" s="60"/>
      <c r="BT212" s="60"/>
      <c r="BU212" s="76"/>
      <c r="BV212" s="76"/>
      <c r="BW212" s="76"/>
      <c r="BX212" s="76"/>
      <c r="BY212" s="76"/>
      <c r="BZ212" s="76"/>
      <c r="CA212" s="76"/>
      <c r="CL212" s="60"/>
      <c r="CM212" s="60"/>
      <c r="CN212" s="60"/>
      <c r="CO212" s="60"/>
      <c r="CP212" s="60"/>
      <c r="CQ212" s="60"/>
      <c r="CR212" s="60"/>
      <c r="CS212" s="60"/>
      <c r="CT212" s="60"/>
      <c r="CU212" s="60"/>
      <c r="CV212" s="60"/>
      <c r="CW212" s="60"/>
      <c r="CX212" s="60"/>
      <c r="CY212" s="60"/>
      <c r="CZ212" s="60"/>
      <c r="DA212" s="60"/>
      <c r="DB212" s="60"/>
      <c r="DC212" s="60"/>
      <c r="DD212" s="60"/>
      <c r="DE212" s="60"/>
      <c r="DF212" s="60"/>
      <c r="DG212" s="60"/>
      <c r="DH212" s="60"/>
      <c r="DI212" s="60"/>
      <c r="DJ212" s="60"/>
      <c r="DK212" s="60"/>
      <c r="DL212" s="60"/>
      <c r="DM212" s="60"/>
      <c r="DN212" s="60"/>
      <c r="DO212" s="60"/>
      <c r="DP212" s="60"/>
    </row>
    <row r="213" spans="1:120" x14ac:dyDescent="0.2">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BS213" s="60"/>
      <c r="BT213" s="60"/>
      <c r="BU213" s="76"/>
      <c r="BV213" s="76"/>
      <c r="BW213" s="76"/>
      <c r="BX213" s="76"/>
      <c r="BY213" s="76"/>
      <c r="BZ213" s="76"/>
      <c r="CA213" s="76"/>
      <c r="CL213" s="60"/>
      <c r="CM213" s="60"/>
      <c r="CN213" s="60"/>
      <c r="CO213" s="60"/>
      <c r="CP213" s="60"/>
      <c r="CQ213" s="60"/>
      <c r="CR213" s="60"/>
      <c r="CS213" s="60"/>
      <c r="CT213" s="60"/>
      <c r="CU213" s="60"/>
      <c r="CV213" s="60"/>
      <c r="CW213" s="60"/>
      <c r="CX213" s="60"/>
      <c r="CY213" s="60"/>
      <c r="CZ213" s="60"/>
      <c r="DA213" s="60"/>
      <c r="DB213" s="60"/>
      <c r="DC213" s="60"/>
      <c r="DD213" s="60"/>
      <c r="DE213" s="60"/>
      <c r="DF213" s="60"/>
      <c r="DG213" s="60"/>
      <c r="DH213" s="60"/>
      <c r="DI213" s="60"/>
      <c r="DJ213" s="60"/>
      <c r="DK213" s="60"/>
      <c r="DL213" s="60"/>
      <c r="DM213" s="60"/>
      <c r="DN213" s="60"/>
      <c r="DO213" s="60"/>
      <c r="DP213" s="60"/>
    </row>
    <row r="214" spans="1:120"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BS214" s="60"/>
      <c r="BT214" s="60"/>
      <c r="BU214" s="76"/>
      <c r="BV214" s="76"/>
      <c r="BW214" s="76"/>
      <c r="BX214" s="76"/>
      <c r="BY214" s="76"/>
      <c r="BZ214" s="76"/>
      <c r="CA214" s="76"/>
      <c r="CL214" s="60"/>
      <c r="CM214" s="60"/>
      <c r="CN214" s="60"/>
      <c r="CO214" s="60"/>
      <c r="CP214" s="60"/>
      <c r="CQ214" s="60"/>
      <c r="CR214" s="60"/>
      <c r="CS214" s="60"/>
      <c r="CT214" s="60"/>
      <c r="CU214" s="60"/>
      <c r="CV214" s="60"/>
      <c r="CW214" s="60"/>
      <c r="CX214" s="60"/>
      <c r="CY214" s="60"/>
      <c r="CZ214" s="60"/>
      <c r="DA214" s="60"/>
      <c r="DB214" s="60"/>
      <c r="DC214" s="60"/>
      <c r="DD214" s="60"/>
      <c r="DE214" s="60"/>
      <c r="DF214" s="60"/>
      <c r="DG214" s="60"/>
      <c r="DH214" s="60"/>
      <c r="DI214" s="60"/>
      <c r="DJ214" s="60"/>
      <c r="DK214" s="60"/>
      <c r="DL214" s="60"/>
      <c r="DM214" s="60"/>
      <c r="DN214" s="60"/>
      <c r="DO214" s="60"/>
      <c r="DP214" s="60"/>
    </row>
    <row r="215" spans="1:120" x14ac:dyDescent="0.2">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BS215" s="60"/>
      <c r="BT215" s="60"/>
      <c r="BU215" s="76"/>
      <c r="BV215" s="76"/>
      <c r="BW215" s="76"/>
      <c r="BX215" s="76"/>
      <c r="BY215" s="76"/>
      <c r="BZ215" s="76"/>
      <c r="CA215" s="76"/>
      <c r="CL215" s="60"/>
      <c r="CM215" s="60"/>
      <c r="CN215" s="60"/>
      <c r="CO215" s="60"/>
      <c r="CP215" s="60"/>
      <c r="CQ215" s="60"/>
      <c r="CR215" s="60"/>
      <c r="CS215" s="60"/>
      <c r="CT215" s="60"/>
      <c r="CU215" s="60"/>
      <c r="CV215" s="60"/>
      <c r="CW215" s="60"/>
      <c r="CX215" s="60"/>
      <c r="CY215" s="60"/>
      <c r="CZ215" s="60"/>
      <c r="DA215" s="60"/>
      <c r="DB215" s="60"/>
      <c r="DC215" s="60"/>
      <c r="DD215" s="60"/>
      <c r="DE215" s="60"/>
      <c r="DF215" s="60"/>
      <c r="DG215" s="60"/>
      <c r="DH215" s="60"/>
      <c r="DI215" s="60"/>
      <c r="DJ215" s="60"/>
      <c r="DK215" s="60"/>
      <c r="DL215" s="60"/>
      <c r="DM215" s="60"/>
      <c r="DN215" s="60"/>
      <c r="DO215" s="60"/>
      <c r="DP215" s="60"/>
    </row>
    <row r="216" spans="1:120" x14ac:dyDescent="0.2">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c r="AA216" s="60"/>
      <c r="AB216" s="60"/>
      <c r="BS216" s="60"/>
      <c r="BT216" s="60"/>
      <c r="BU216" s="76"/>
      <c r="BV216" s="76"/>
      <c r="BW216" s="76"/>
      <c r="BX216" s="76"/>
      <c r="BY216" s="76"/>
      <c r="BZ216" s="76"/>
      <c r="CA216" s="76"/>
      <c r="CL216" s="60"/>
      <c r="CM216" s="60"/>
      <c r="CN216" s="60"/>
      <c r="CO216" s="60"/>
      <c r="CP216" s="60"/>
      <c r="CQ216" s="60"/>
      <c r="CR216" s="60"/>
      <c r="CS216" s="60"/>
      <c r="CT216" s="60"/>
      <c r="CU216" s="60"/>
      <c r="CV216" s="60"/>
      <c r="CW216" s="60"/>
      <c r="CX216" s="60"/>
      <c r="CY216" s="60"/>
      <c r="CZ216" s="60"/>
      <c r="DA216" s="60"/>
      <c r="DB216" s="60"/>
      <c r="DC216" s="60"/>
      <c r="DD216" s="60"/>
      <c r="DE216" s="60"/>
      <c r="DF216" s="60"/>
      <c r="DG216" s="60"/>
      <c r="DH216" s="60"/>
      <c r="DI216" s="60"/>
      <c r="DJ216" s="60"/>
      <c r="DK216" s="60"/>
      <c r="DL216" s="60"/>
      <c r="DM216" s="60"/>
      <c r="DN216" s="60"/>
      <c r="DO216" s="60"/>
      <c r="DP216" s="60"/>
    </row>
    <row r="217" spans="1:120" x14ac:dyDescent="0.2">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BS217" s="60"/>
      <c r="BT217" s="60"/>
      <c r="BU217" s="76"/>
      <c r="BV217" s="76"/>
      <c r="BW217" s="76"/>
      <c r="BX217" s="76"/>
      <c r="BY217" s="76"/>
      <c r="BZ217" s="76"/>
      <c r="CA217" s="76"/>
      <c r="CL217" s="60"/>
      <c r="CM217" s="60"/>
      <c r="CN217" s="60"/>
      <c r="CO217" s="60"/>
      <c r="CP217" s="60"/>
      <c r="CQ217" s="60"/>
      <c r="CR217" s="60"/>
      <c r="CS217" s="60"/>
      <c r="CT217" s="60"/>
      <c r="CU217" s="60"/>
      <c r="CV217" s="60"/>
      <c r="CW217" s="60"/>
      <c r="CX217" s="60"/>
      <c r="CY217" s="60"/>
      <c r="CZ217" s="60"/>
      <c r="DA217" s="60"/>
      <c r="DB217" s="60"/>
      <c r="DC217" s="60"/>
      <c r="DD217" s="60"/>
      <c r="DE217" s="60"/>
      <c r="DF217" s="60"/>
      <c r="DG217" s="60"/>
      <c r="DH217" s="60"/>
      <c r="DI217" s="60"/>
      <c r="DJ217" s="60"/>
      <c r="DK217" s="60"/>
      <c r="DL217" s="60"/>
      <c r="DM217" s="60"/>
      <c r="DN217" s="60"/>
      <c r="DO217" s="60"/>
      <c r="DP217" s="60"/>
    </row>
    <row r="218" spans="1:120" x14ac:dyDescent="0.2">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BS218" s="60"/>
      <c r="BT218" s="60"/>
      <c r="BU218" s="76"/>
      <c r="BV218" s="76"/>
      <c r="BW218" s="76"/>
      <c r="BX218" s="76"/>
      <c r="BY218" s="76"/>
      <c r="BZ218" s="76"/>
      <c r="CA218" s="76"/>
      <c r="CL218" s="60"/>
      <c r="CM218" s="60"/>
      <c r="CN218" s="60"/>
      <c r="CO218" s="60"/>
      <c r="CP218" s="60"/>
      <c r="CQ218" s="60"/>
      <c r="CR218" s="60"/>
      <c r="CS218" s="60"/>
      <c r="CT218" s="60"/>
      <c r="CU218" s="60"/>
      <c r="CV218" s="60"/>
      <c r="CW218" s="60"/>
      <c r="CX218" s="60"/>
      <c r="CY218" s="60"/>
      <c r="CZ218" s="60"/>
      <c r="DA218" s="60"/>
      <c r="DB218" s="60"/>
      <c r="DC218" s="60"/>
      <c r="DD218" s="60"/>
      <c r="DE218" s="60"/>
      <c r="DF218" s="60"/>
      <c r="DG218" s="60"/>
      <c r="DH218" s="60"/>
      <c r="DI218" s="60"/>
      <c r="DJ218" s="60"/>
      <c r="DK218" s="60"/>
      <c r="DL218" s="60"/>
      <c r="DM218" s="60"/>
      <c r="DN218" s="60"/>
      <c r="DO218" s="60"/>
      <c r="DP218" s="60"/>
    </row>
    <row r="219" spans="1:120" x14ac:dyDescent="0.2">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BS219" s="60"/>
      <c r="BT219" s="60"/>
      <c r="BU219" s="76"/>
      <c r="BV219" s="76"/>
      <c r="BW219" s="76"/>
      <c r="BX219" s="76"/>
      <c r="BY219" s="76"/>
      <c r="BZ219" s="76"/>
      <c r="CA219" s="76"/>
      <c r="CL219" s="60"/>
      <c r="CM219" s="60"/>
      <c r="CN219" s="60"/>
      <c r="CO219" s="60"/>
      <c r="CP219" s="60"/>
      <c r="CQ219" s="60"/>
      <c r="CR219" s="60"/>
      <c r="CS219" s="60"/>
      <c r="CT219" s="60"/>
      <c r="CU219" s="60"/>
      <c r="CV219" s="60"/>
      <c r="CW219" s="60"/>
      <c r="CX219" s="60"/>
      <c r="CY219" s="60"/>
      <c r="CZ219" s="60"/>
      <c r="DA219" s="60"/>
      <c r="DB219" s="60"/>
      <c r="DC219" s="60"/>
      <c r="DD219" s="60"/>
      <c r="DE219" s="60"/>
      <c r="DF219" s="60"/>
      <c r="DG219" s="60"/>
      <c r="DH219" s="60"/>
      <c r="DI219" s="60"/>
      <c r="DJ219" s="60"/>
      <c r="DK219" s="60"/>
      <c r="DL219" s="60"/>
      <c r="DM219" s="60"/>
      <c r="DN219" s="60"/>
      <c r="DO219" s="60"/>
      <c r="DP219" s="60"/>
    </row>
    <row r="220" spans="1:120" x14ac:dyDescent="0.2">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BS220" s="60"/>
      <c r="BT220" s="60"/>
      <c r="BU220" s="76"/>
      <c r="BV220" s="76"/>
      <c r="BW220" s="76"/>
      <c r="BX220" s="76"/>
      <c r="BY220" s="76"/>
      <c r="BZ220" s="76"/>
      <c r="CA220" s="76"/>
      <c r="CL220" s="60"/>
      <c r="CM220" s="60"/>
      <c r="CN220" s="60"/>
      <c r="CO220" s="60"/>
      <c r="CP220" s="60"/>
      <c r="CQ220" s="60"/>
      <c r="CR220" s="60"/>
      <c r="CS220" s="60"/>
      <c r="CT220" s="60"/>
      <c r="CU220" s="60"/>
      <c r="CV220" s="60"/>
      <c r="CW220" s="60"/>
      <c r="CX220" s="60"/>
      <c r="CY220" s="60"/>
      <c r="CZ220" s="60"/>
      <c r="DA220" s="60"/>
      <c r="DB220" s="60"/>
      <c r="DC220" s="60"/>
      <c r="DD220" s="60"/>
      <c r="DE220" s="60"/>
      <c r="DF220" s="60"/>
      <c r="DG220" s="60"/>
      <c r="DH220" s="60"/>
      <c r="DI220" s="60"/>
      <c r="DJ220" s="60"/>
      <c r="DK220" s="60"/>
      <c r="DL220" s="60"/>
      <c r="DM220" s="60"/>
      <c r="DN220" s="60"/>
      <c r="DO220" s="60"/>
      <c r="DP220" s="60"/>
    </row>
    <row r="221" spans="1:120"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BS221" s="60"/>
      <c r="BT221" s="60"/>
      <c r="BU221" s="76"/>
      <c r="BV221" s="76"/>
      <c r="BW221" s="76"/>
      <c r="BX221" s="76"/>
      <c r="BY221" s="76"/>
      <c r="BZ221" s="76"/>
      <c r="CA221" s="76"/>
      <c r="CL221" s="60"/>
      <c r="CM221" s="60"/>
      <c r="CN221" s="60"/>
      <c r="CO221" s="60"/>
      <c r="CP221" s="60"/>
      <c r="CQ221" s="60"/>
      <c r="CR221" s="60"/>
      <c r="CS221" s="60"/>
      <c r="CT221" s="60"/>
      <c r="CU221" s="60"/>
      <c r="CV221" s="60"/>
      <c r="CW221" s="60"/>
      <c r="CX221" s="60"/>
      <c r="CY221" s="60"/>
      <c r="CZ221" s="60"/>
      <c r="DA221" s="60"/>
      <c r="DB221" s="60"/>
      <c r="DC221" s="60"/>
      <c r="DD221" s="60"/>
      <c r="DE221" s="60"/>
      <c r="DF221" s="60"/>
      <c r="DG221" s="60"/>
      <c r="DH221" s="60"/>
      <c r="DI221" s="60"/>
      <c r="DJ221" s="60"/>
      <c r="DK221" s="60"/>
      <c r="DL221" s="60"/>
      <c r="DM221" s="60"/>
      <c r="DN221" s="60"/>
      <c r="DO221" s="60"/>
      <c r="DP221" s="60"/>
    </row>
    <row r="222" spans="1:120"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BS222" s="60"/>
      <c r="BT222" s="60"/>
      <c r="BU222" s="76"/>
      <c r="BV222" s="76"/>
      <c r="BW222" s="76"/>
      <c r="BX222" s="76"/>
      <c r="BY222" s="76"/>
      <c r="BZ222" s="76"/>
      <c r="CA222" s="76"/>
      <c r="CL222" s="60"/>
      <c r="CM222" s="60"/>
      <c r="CN222" s="60"/>
      <c r="CO222" s="60"/>
      <c r="CP222" s="60"/>
      <c r="CQ222" s="60"/>
      <c r="CR222" s="60"/>
      <c r="CS222" s="60"/>
      <c r="CT222" s="60"/>
      <c r="CU222" s="60"/>
      <c r="CV222" s="60"/>
      <c r="CW222" s="60"/>
      <c r="CX222" s="60"/>
      <c r="CY222" s="60"/>
      <c r="CZ222" s="60"/>
      <c r="DA222" s="60"/>
      <c r="DB222" s="60"/>
      <c r="DC222" s="60"/>
      <c r="DD222" s="60"/>
      <c r="DE222" s="60"/>
      <c r="DF222" s="60"/>
      <c r="DG222" s="60"/>
      <c r="DH222" s="60"/>
      <c r="DI222" s="60"/>
      <c r="DJ222" s="60"/>
      <c r="DK222" s="60"/>
      <c r="DL222" s="60"/>
      <c r="DM222" s="60"/>
      <c r="DN222" s="60"/>
      <c r="DO222" s="60"/>
      <c r="DP222" s="60"/>
    </row>
    <row r="223" spans="1:120"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BS223" s="60"/>
      <c r="BT223" s="60"/>
      <c r="BU223" s="76"/>
      <c r="BV223" s="76"/>
      <c r="BW223" s="76"/>
      <c r="BX223" s="76"/>
      <c r="BY223" s="76"/>
      <c r="BZ223" s="76"/>
      <c r="CA223" s="76"/>
      <c r="CL223" s="60"/>
      <c r="CM223" s="60"/>
      <c r="CN223" s="60"/>
      <c r="CO223" s="60"/>
      <c r="CP223" s="60"/>
      <c r="CQ223" s="60"/>
      <c r="CR223" s="60"/>
      <c r="CS223" s="60"/>
      <c r="CT223" s="60"/>
      <c r="CU223" s="60"/>
      <c r="CV223" s="60"/>
      <c r="CW223" s="60"/>
      <c r="CX223" s="60"/>
      <c r="CY223" s="60"/>
      <c r="CZ223" s="60"/>
      <c r="DA223" s="60"/>
      <c r="DB223" s="60"/>
      <c r="DC223" s="60"/>
      <c r="DD223" s="60"/>
      <c r="DE223" s="60"/>
      <c r="DF223" s="60"/>
      <c r="DG223" s="60"/>
      <c r="DH223" s="60"/>
      <c r="DI223" s="60"/>
      <c r="DJ223" s="60"/>
      <c r="DK223" s="60"/>
      <c r="DL223" s="60"/>
      <c r="DM223" s="60"/>
      <c r="DN223" s="60"/>
      <c r="DO223" s="60"/>
      <c r="DP223" s="60"/>
    </row>
    <row r="224" spans="1:120"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BS224" s="60"/>
      <c r="BT224" s="60"/>
      <c r="BU224" s="76"/>
      <c r="BV224" s="76"/>
      <c r="BW224" s="76"/>
      <c r="BX224" s="76"/>
      <c r="BY224" s="76"/>
      <c r="BZ224" s="76"/>
      <c r="CA224" s="76"/>
      <c r="CL224" s="60"/>
      <c r="CM224" s="60"/>
      <c r="CN224" s="60"/>
      <c r="CO224" s="60"/>
      <c r="CP224" s="60"/>
      <c r="CQ224" s="60"/>
      <c r="CR224" s="60"/>
      <c r="CS224" s="60"/>
      <c r="CT224" s="60"/>
      <c r="CU224" s="60"/>
      <c r="CV224" s="60"/>
      <c r="CW224" s="60"/>
      <c r="CX224" s="60"/>
      <c r="CY224" s="60"/>
      <c r="CZ224" s="60"/>
      <c r="DA224" s="60"/>
      <c r="DB224" s="60"/>
      <c r="DC224" s="60"/>
      <c r="DD224" s="60"/>
      <c r="DE224" s="60"/>
      <c r="DF224" s="60"/>
      <c r="DG224" s="60"/>
      <c r="DH224" s="60"/>
      <c r="DI224" s="60"/>
      <c r="DJ224" s="60"/>
      <c r="DK224" s="60"/>
      <c r="DL224" s="60"/>
      <c r="DM224" s="60"/>
      <c r="DN224" s="60"/>
      <c r="DO224" s="60"/>
      <c r="DP224" s="60"/>
    </row>
    <row r="225" spans="1:120"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BS225" s="60"/>
      <c r="BT225" s="60"/>
      <c r="BU225" s="76"/>
      <c r="BV225" s="76"/>
      <c r="BW225" s="76"/>
      <c r="BX225" s="76"/>
      <c r="BY225" s="76"/>
      <c r="BZ225" s="76"/>
      <c r="CA225" s="76"/>
      <c r="CL225" s="60"/>
      <c r="CM225" s="60"/>
      <c r="CN225" s="60"/>
      <c r="CO225" s="60"/>
      <c r="CP225" s="60"/>
      <c r="CQ225" s="60"/>
      <c r="CR225" s="60"/>
      <c r="CS225" s="60"/>
      <c r="CT225" s="60"/>
      <c r="CU225" s="60"/>
      <c r="CV225" s="60"/>
      <c r="CW225" s="60"/>
      <c r="CX225" s="60"/>
      <c r="CY225" s="60"/>
      <c r="CZ225" s="60"/>
      <c r="DA225" s="60"/>
      <c r="DB225" s="60"/>
      <c r="DC225" s="60"/>
      <c r="DD225" s="60"/>
      <c r="DE225" s="60"/>
      <c r="DF225" s="60"/>
      <c r="DG225" s="60"/>
      <c r="DH225" s="60"/>
      <c r="DI225" s="60"/>
      <c r="DJ225" s="60"/>
      <c r="DK225" s="60"/>
      <c r="DL225" s="60"/>
      <c r="DM225" s="60"/>
      <c r="DN225" s="60"/>
      <c r="DO225" s="60"/>
      <c r="DP225" s="60"/>
    </row>
    <row r="226" spans="1:120"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BS226" s="60"/>
      <c r="BT226" s="60"/>
      <c r="BU226" s="76"/>
      <c r="BV226" s="76"/>
      <c r="BW226" s="76"/>
      <c r="BX226" s="76"/>
      <c r="BY226" s="76"/>
      <c r="BZ226" s="76"/>
      <c r="CA226" s="76"/>
      <c r="CL226" s="60"/>
      <c r="CM226" s="60"/>
      <c r="CN226" s="60"/>
      <c r="CO226" s="60"/>
      <c r="CP226" s="60"/>
      <c r="CQ226" s="60"/>
      <c r="CR226" s="60"/>
      <c r="CS226" s="60"/>
      <c r="CT226" s="60"/>
      <c r="CU226" s="60"/>
      <c r="CV226" s="60"/>
      <c r="CW226" s="60"/>
      <c r="CX226" s="60"/>
      <c r="CY226" s="60"/>
      <c r="CZ226" s="60"/>
      <c r="DA226" s="60"/>
      <c r="DB226" s="60"/>
      <c r="DC226" s="60"/>
      <c r="DD226" s="60"/>
      <c r="DE226" s="60"/>
      <c r="DF226" s="60"/>
      <c r="DG226" s="60"/>
      <c r="DH226" s="60"/>
      <c r="DI226" s="60"/>
      <c r="DJ226" s="60"/>
      <c r="DK226" s="60"/>
      <c r="DL226" s="60"/>
      <c r="DM226" s="60"/>
      <c r="DN226" s="60"/>
      <c r="DO226" s="60"/>
      <c r="DP226" s="60"/>
    </row>
    <row r="227" spans="1:120"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BS227" s="60"/>
      <c r="BT227" s="60"/>
      <c r="BU227" s="76"/>
      <c r="BV227" s="76"/>
      <c r="BW227" s="76"/>
      <c r="BX227" s="76"/>
      <c r="BY227" s="76"/>
      <c r="BZ227" s="76"/>
      <c r="CA227" s="76"/>
      <c r="CL227" s="60"/>
      <c r="CM227" s="60"/>
      <c r="CN227" s="60"/>
      <c r="CO227" s="60"/>
      <c r="CP227" s="60"/>
      <c r="CQ227" s="60"/>
      <c r="CR227" s="60"/>
      <c r="CS227" s="60"/>
      <c r="CT227" s="60"/>
      <c r="CU227" s="60"/>
      <c r="CV227" s="60"/>
      <c r="CW227" s="60"/>
      <c r="CX227" s="60"/>
      <c r="CY227" s="60"/>
      <c r="CZ227" s="60"/>
      <c r="DA227" s="60"/>
      <c r="DB227" s="60"/>
      <c r="DC227" s="60"/>
      <c r="DD227" s="60"/>
      <c r="DE227" s="60"/>
      <c r="DF227" s="60"/>
      <c r="DG227" s="60"/>
      <c r="DH227" s="60"/>
      <c r="DI227" s="60"/>
      <c r="DJ227" s="60"/>
      <c r="DK227" s="60"/>
      <c r="DL227" s="60"/>
      <c r="DM227" s="60"/>
      <c r="DN227" s="60"/>
      <c r="DO227" s="60"/>
      <c r="DP227" s="60"/>
    </row>
    <row r="228" spans="1:120"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BS228" s="60"/>
      <c r="BT228" s="60"/>
      <c r="BU228" s="76"/>
      <c r="BV228" s="76"/>
      <c r="BW228" s="76"/>
      <c r="BX228" s="76"/>
      <c r="BY228" s="76"/>
      <c r="BZ228" s="76"/>
      <c r="CA228" s="76"/>
      <c r="CL228" s="60"/>
      <c r="CM228" s="60"/>
      <c r="CN228" s="60"/>
      <c r="CO228" s="60"/>
      <c r="CP228" s="60"/>
      <c r="CQ228" s="60"/>
      <c r="CR228" s="60"/>
      <c r="CS228" s="60"/>
      <c r="CT228" s="60"/>
      <c r="CU228" s="60"/>
      <c r="CV228" s="60"/>
      <c r="CW228" s="60"/>
      <c r="CX228" s="60"/>
      <c r="CY228" s="60"/>
      <c r="CZ228" s="60"/>
      <c r="DA228" s="60"/>
      <c r="DB228" s="60"/>
      <c r="DC228" s="60"/>
      <c r="DD228" s="60"/>
      <c r="DE228" s="60"/>
      <c r="DF228" s="60"/>
      <c r="DG228" s="60"/>
      <c r="DH228" s="60"/>
      <c r="DI228" s="60"/>
      <c r="DJ228" s="60"/>
      <c r="DK228" s="60"/>
      <c r="DL228" s="60"/>
      <c r="DM228" s="60"/>
      <c r="DN228" s="60"/>
      <c r="DO228" s="60"/>
      <c r="DP228" s="60"/>
    </row>
    <row r="229" spans="1:120"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BS229" s="60"/>
      <c r="BT229" s="60"/>
      <c r="BU229" s="76"/>
      <c r="BV229" s="76"/>
      <c r="BW229" s="76"/>
      <c r="BX229" s="76"/>
      <c r="BY229" s="76"/>
      <c r="BZ229" s="76"/>
      <c r="CA229" s="76"/>
      <c r="CL229" s="60"/>
      <c r="CM229" s="60"/>
      <c r="CN229" s="60"/>
      <c r="CO229" s="60"/>
      <c r="CP229" s="60"/>
      <c r="CQ229" s="60"/>
      <c r="CR229" s="60"/>
      <c r="CS229" s="60"/>
      <c r="CT229" s="60"/>
      <c r="CU229" s="60"/>
      <c r="CV229" s="60"/>
      <c r="CW229" s="60"/>
      <c r="CX229" s="60"/>
      <c r="CY229" s="60"/>
      <c r="CZ229" s="60"/>
      <c r="DA229" s="60"/>
      <c r="DB229" s="60"/>
      <c r="DC229" s="60"/>
      <c r="DD229" s="60"/>
      <c r="DE229" s="60"/>
      <c r="DF229" s="60"/>
      <c r="DG229" s="60"/>
      <c r="DH229" s="60"/>
      <c r="DI229" s="60"/>
      <c r="DJ229" s="60"/>
      <c r="DK229" s="60"/>
      <c r="DL229" s="60"/>
      <c r="DM229" s="60"/>
      <c r="DN229" s="60"/>
      <c r="DO229" s="60"/>
      <c r="DP229" s="60"/>
    </row>
    <row r="230" spans="1:120"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BS230" s="60"/>
      <c r="BT230" s="60"/>
      <c r="BU230" s="76"/>
      <c r="BV230" s="76"/>
      <c r="BW230" s="76"/>
      <c r="BX230" s="76"/>
      <c r="BY230" s="76"/>
      <c r="BZ230" s="76"/>
      <c r="CA230" s="76"/>
      <c r="CL230" s="60"/>
      <c r="CM230" s="60"/>
      <c r="CN230" s="60"/>
      <c r="CO230" s="60"/>
      <c r="CP230" s="60"/>
      <c r="CQ230" s="60"/>
      <c r="CR230" s="60"/>
      <c r="CS230" s="60"/>
      <c r="CT230" s="60"/>
      <c r="CU230" s="60"/>
      <c r="CV230" s="60"/>
      <c r="CW230" s="60"/>
      <c r="CX230" s="60"/>
      <c r="CY230" s="60"/>
      <c r="CZ230" s="60"/>
      <c r="DA230" s="60"/>
      <c r="DB230" s="60"/>
      <c r="DC230" s="60"/>
      <c r="DD230" s="60"/>
      <c r="DE230" s="60"/>
      <c r="DF230" s="60"/>
      <c r="DG230" s="60"/>
      <c r="DH230" s="60"/>
      <c r="DI230" s="60"/>
      <c r="DJ230" s="60"/>
      <c r="DK230" s="60"/>
      <c r="DL230" s="60"/>
      <c r="DM230" s="60"/>
      <c r="DN230" s="60"/>
      <c r="DO230" s="60"/>
      <c r="DP230" s="60"/>
    </row>
    <row r="231" spans="1:120"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BS231" s="60"/>
      <c r="BT231" s="60"/>
      <c r="BU231" s="76"/>
      <c r="BV231" s="76"/>
      <c r="BW231" s="76"/>
      <c r="BX231" s="76"/>
      <c r="BY231" s="76"/>
      <c r="BZ231" s="76"/>
      <c r="CA231" s="76"/>
      <c r="CL231" s="60"/>
      <c r="CM231" s="60"/>
      <c r="CN231" s="60"/>
      <c r="CO231" s="60"/>
      <c r="CP231" s="60"/>
      <c r="CQ231" s="60"/>
      <c r="CR231" s="60"/>
      <c r="CS231" s="60"/>
      <c r="CT231" s="60"/>
      <c r="CU231" s="60"/>
      <c r="CV231" s="60"/>
      <c r="CW231" s="60"/>
      <c r="CX231" s="60"/>
      <c r="CY231" s="60"/>
      <c r="CZ231" s="60"/>
      <c r="DA231" s="60"/>
      <c r="DB231" s="60"/>
      <c r="DC231" s="60"/>
      <c r="DD231" s="60"/>
      <c r="DE231" s="60"/>
      <c r="DF231" s="60"/>
      <c r="DG231" s="60"/>
      <c r="DH231" s="60"/>
      <c r="DI231" s="60"/>
      <c r="DJ231" s="60"/>
      <c r="DK231" s="60"/>
      <c r="DL231" s="60"/>
      <c r="DM231" s="60"/>
      <c r="DN231" s="60"/>
      <c r="DO231" s="60"/>
      <c r="DP231" s="60"/>
    </row>
    <row r="232" spans="1:120"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BS232" s="60"/>
      <c r="BT232" s="60"/>
      <c r="BU232" s="76"/>
      <c r="BV232" s="76"/>
      <c r="BW232" s="76"/>
      <c r="BX232" s="76"/>
      <c r="BY232" s="76"/>
      <c r="BZ232" s="76"/>
      <c r="CA232" s="76"/>
      <c r="CL232" s="60"/>
      <c r="CM232" s="60"/>
      <c r="CN232" s="60"/>
      <c r="CO232" s="60"/>
      <c r="CP232" s="60"/>
      <c r="CQ232" s="60"/>
      <c r="CR232" s="60"/>
      <c r="CS232" s="60"/>
      <c r="CT232" s="60"/>
      <c r="CU232" s="60"/>
      <c r="CV232" s="60"/>
      <c r="CW232" s="60"/>
      <c r="CX232" s="60"/>
      <c r="CY232" s="60"/>
      <c r="CZ232" s="60"/>
      <c r="DA232" s="60"/>
      <c r="DB232" s="60"/>
      <c r="DC232" s="60"/>
      <c r="DD232" s="60"/>
      <c r="DE232" s="60"/>
      <c r="DF232" s="60"/>
      <c r="DG232" s="60"/>
      <c r="DH232" s="60"/>
      <c r="DI232" s="60"/>
      <c r="DJ232" s="60"/>
      <c r="DK232" s="60"/>
      <c r="DL232" s="60"/>
      <c r="DM232" s="60"/>
      <c r="DN232" s="60"/>
      <c r="DO232" s="60"/>
      <c r="DP232" s="60"/>
    </row>
    <row r="233" spans="1:120"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BS233" s="60"/>
      <c r="BT233" s="60"/>
      <c r="BU233" s="76"/>
      <c r="BV233" s="76"/>
      <c r="BW233" s="76"/>
      <c r="BX233" s="76"/>
      <c r="BY233" s="76"/>
      <c r="BZ233" s="76"/>
      <c r="CA233" s="76"/>
      <c r="CL233" s="60"/>
      <c r="CM233" s="60"/>
      <c r="CN233" s="60"/>
      <c r="CO233" s="60"/>
      <c r="CP233" s="60"/>
      <c r="CQ233" s="60"/>
      <c r="CR233" s="60"/>
      <c r="CS233" s="60"/>
      <c r="CT233" s="60"/>
      <c r="CU233" s="60"/>
      <c r="CV233" s="60"/>
      <c r="CW233" s="60"/>
      <c r="CX233" s="60"/>
      <c r="CY233" s="60"/>
      <c r="CZ233" s="60"/>
      <c r="DA233" s="60"/>
      <c r="DB233" s="60"/>
      <c r="DC233" s="60"/>
      <c r="DD233" s="60"/>
      <c r="DE233" s="60"/>
      <c r="DF233" s="60"/>
      <c r="DG233" s="60"/>
      <c r="DH233" s="60"/>
      <c r="DI233" s="60"/>
      <c r="DJ233" s="60"/>
      <c r="DK233" s="60"/>
      <c r="DL233" s="60"/>
      <c r="DM233" s="60"/>
      <c r="DN233" s="60"/>
      <c r="DO233" s="60"/>
      <c r="DP233" s="60"/>
    </row>
    <row r="234" spans="1:120"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BS234" s="60"/>
      <c r="BT234" s="60"/>
      <c r="BU234" s="76"/>
      <c r="BV234" s="76"/>
      <c r="BW234" s="76"/>
      <c r="BX234" s="76"/>
      <c r="BY234" s="76"/>
      <c r="BZ234" s="76"/>
      <c r="CA234" s="76"/>
      <c r="CL234" s="60"/>
      <c r="CM234" s="60"/>
      <c r="CN234" s="60"/>
      <c r="CO234" s="60"/>
      <c r="CP234" s="60"/>
      <c r="CQ234" s="60"/>
      <c r="CR234" s="60"/>
      <c r="CS234" s="60"/>
      <c r="CT234" s="60"/>
      <c r="CU234" s="60"/>
      <c r="CV234" s="60"/>
      <c r="CW234" s="60"/>
      <c r="CX234" s="60"/>
      <c r="CY234" s="60"/>
      <c r="CZ234" s="60"/>
      <c r="DA234" s="60"/>
      <c r="DB234" s="60"/>
      <c r="DC234" s="60"/>
      <c r="DD234" s="60"/>
      <c r="DE234" s="60"/>
      <c r="DF234" s="60"/>
      <c r="DG234" s="60"/>
      <c r="DH234" s="60"/>
      <c r="DI234" s="60"/>
      <c r="DJ234" s="60"/>
      <c r="DK234" s="60"/>
      <c r="DL234" s="60"/>
      <c r="DM234" s="60"/>
      <c r="DN234" s="60"/>
      <c r="DO234" s="60"/>
      <c r="DP234" s="60"/>
    </row>
    <row r="235" spans="1:120"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BS235" s="60"/>
      <c r="BT235" s="60"/>
      <c r="BU235" s="76"/>
      <c r="BV235" s="76"/>
      <c r="BW235" s="76"/>
      <c r="BX235" s="76"/>
      <c r="BY235" s="76"/>
      <c r="BZ235" s="76"/>
      <c r="CA235" s="76"/>
      <c r="CL235" s="60"/>
      <c r="CM235" s="60"/>
      <c r="CN235" s="60"/>
      <c r="CO235" s="60"/>
      <c r="CP235" s="60"/>
      <c r="CQ235" s="60"/>
      <c r="CR235" s="60"/>
      <c r="CS235" s="60"/>
      <c r="CT235" s="60"/>
      <c r="CU235" s="60"/>
      <c r="CV235" s="60"/>
      <c r="CW235" s="60"/>
      <c r="CX235" s="60"/>
      <c r="CY235" s="60"/>
      <c r="CZ235" s="60"/>
      <c r="DA235" s="60"/>
      <c r="DB235" s="60"/>
      <c r="DC235" s="60"/>
      <c r="DD235" s="60"/>
      <c r="DE235" s="60"/>
      <c r="DF235" s="60"/>
      <c r="DG235" s="60"/>
      <c r="DH235" s="60"/>
      <c r="DI235" s="60"/>
      <c r="DJ235" s="60"/>
      <c r="DK235" s="60"/>
      <c r="DL235" s="60"/>
      <c r="DM235" s="60"/>
      <c r="DN235" s="60"/>
      <c r="DO235" s="60"/>
      <c r="DP235" s="60"/>
    </row>
    <row r="236" spans="1:120"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BS236" s="60"/>
      <c r="BT236" s="60"/>
      <c r="BU236" s="76"/>
      <c r="BV236" s="76"/>
      <c r="BW236" s="76"/>
      <c r="BX236" s="76"/>
      <c r="BY236" s="76"/>
      <c r="BZ236" s="76"/>
      <c r="CA236" s="76"/>
      <c r="CL236" s="60"/>
      <c r="CM236" s="60"/>
      <c r="CN236" s="60"/>
      <c r="CO236" s="60"/>
      <c r="CP236" s="60"/>
      <c r="CQ236" s="60"/>
      <c r="CR236" s="60"/>
      <c r="CS236" s="60"/>
      <c r="CT236" s="60"/>
      <c r="CU236" s="60"/>
      <c r="CV236" s="60"/>
      <c r="CW236" s="60"/>
      <c r="CX236" s="60"/>
      <c r="CY236" s="60"/>
      <c r="CZ236" s="60"/>
      <c r="DA236" s="60"/>
      <c r="DB236" s="60"/>
      <c r="DC236" s="60"/>
      <c r="DD236" s="60"/>
      <c r="DE236" s="60"/>
      <c r="DF236" s="60"/>
      <c r="DG236" s="60"/>
      <c r="DH236" s="60"/>
      <c r="DI236" s="60"/>
      <c r="DJ236" s="60"/>
      <c r="DK236" s="60"/>
      <c r="DL236" s="60"/>
      <c r="DM236" s="60"/>
      <c r="DN236" s="60"/>
      <c r="DO236" s="60"/>
      <c r="DP236" s="60"/>
    </row>
    <row r="237" spans="1:120"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BS237" s="60"/>
      <c r="BT237" s="60"/>
      <c r="BU237" s="76"/>
      <c r="BV237" s="76"/>
      <c r="BW237" s="76"/>
      <c r="BX237" s="76"/>
      <c r="BY237" s="76"/>
      <c r="BZ237" s="76"/>
      <c r="CA237" s="76"/>
      <c r="CL237" s="60"/>
      <c r="CM237" s="60"/>
      <c r="CN237" s="60"/>
      <c r="CO237" s="60"/>
      <c r="CP237" s="60"/>
      <c r="CQ237" s="60"/>
      <c r="CR237" s="60"/>
      <c r="CS237" s="60"/>
      <c r="CT237" s="60"/>
      <c r="CU237" s="60"/>
      <c r="CV237" s="60"/>
      <c r="CW237" s="60"/>
      <c r="CX237" s="60"/>
      <c r="CY237" s="60"/>
      <c r="CZ237" s="60"/>
      <c r="DA237" s="60"/>
      <c r="DB237" s="60"/>
      <c r="DC237" s="60"/>
      <c r="DD237" s="60"/>
      <c r="DE237" s="60"/>
      <c r="DF237" s="60"/>
      <c r="DG237" s="60"/>
      <c r="DH237" s="60"/>
      <c r="DI237" s="60"/>
      <c r="DJ237" s="60"/>
      <c r="DK237" s="60"/>
      <c r="DL237" s="60"/>
      <c r="DM237" s="60"/>
      <c r="DN237" s="60"/>
      <c r="DO237" s="60"/>
      <c r="DP237" s="60"/>
    </row>
    <row r="238" spans="1:120"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BS238" s="60"/>
      <c r="BT238" s="60"/>
      <c r="BU238" s="76"/>
      <c r="BV238" s="76"/>
      <c r="BW238" s="76"/>
      <c r="BX238" s="76"/>
      <c r="BY238" s="76"/>
      <c r="BZ238" s="76"/>
      <c r="CA238" s="76"/>
      <c r="CL238" s="60"/>
      <c r="CM238" s="60"/>
      <c r="CN238" s="60"/>
      <c r="CO238" s="60"/>
      <c r="CP238" s="60"/>
      <c r="CQ238" s="60"/>
      <c r="CR238" s="60"/>
      <c r="CS238" s="60"/>
      <c r="CT238" s="60"/>
      <c r="CU238" s="60"/>
      <c r="CV238" s="60"/>
      <c r="CW238" s="60"/>
      <c r="CX238" s="60"/>
      <c r="CY238" s="60"/>
      <c r="CZ238" s="60"/>
      <c r="DA238" s="60"/>
      <c r="DB238" s="60"/>
      <c r="DC238" s="60"/>
      <c r="DD238" s="60"/>
      <c r="DE238" s="60"/>
      <c r="DF238" s="60"/>
      <c r="DG238" s="60"/>
      <c r="DH238" s="60"/>
      <c r="DI238" s="60"/>
      <c r="DJ238" s="60"/>
      <c r="DK238" s="60"/>
      <c r="DL238" s="60"/>
      <c r="DM238" s="60"/>
      <c r="DN238" s="60"/>
      <c r="DO238" s="60"/>
      <c r="DP238" s="60"/>
    </row>
    <row r="239" spans="1:120"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BS239" s="60"/>
      <c r="BT239" s="60"/>
      <c r="BU239" s="76"/>
      <c r="BV239" s="76"/>
      <c r="BW239" s="76"/>
      <c r="BX239" s="76"/>
      <c r="BY239" s="76"/>
      <c r="BZ239" s="76"/>
      <c r="CA239" s="76"/>
      <c r="CL239" s="60"/>
      <c r="CM239" s="60"/>
      <c r="CN239" s="60"/>
      <c r="CO239" s="60"/>
      <c r="CP239" s="60"/>
      <c r="CQ239" s="60"/>
      <c r="CR239" s="60"/>
      <c r="CS239" s="60"/>
      <c r="CT239" s="60"/>
      <c r="CU239" s="60"/>
      <c r="CV239" s="60"/>
      <c r="CW239" s="60"/>
      <c r="CX239" s="60"/>
      <c r="CY239" s="60"/>
      <c r="CZ239" s="60"/>
      <c r="DA239" s="60"/>
      <c r="DB239" s="60"/>
      <c r="DC239" s="60"/>
      <c r="DD239" s="60"/>
      <c r="DE239" s="60"/>
      <c r="DF239" s="60"/>
      <c r="DG239" s="60"/>
      <c r="DH239" s="60"/>
      <c r="DI239" s="60"/>
      <c r="DJ239" s="60"/>
      <c r="DK239" s="60"/>
      <c r="DL239" s="60"/>
      <c r="DM239" s="60"/>
      <c r="DN239" s="60"/>
      <c r="DO239" s="60"/>
      <c r="DP239" s="60"/>
    </row>
    <row r="240" spans="1:120"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BS240" s="60"/>
      <c r="BT240" s="60"/>
      <c r="BU240" s="76"/>
      <c r="BV240" s="76"/>
      <c r="BW240" s="76"/>
      <c r="BX240" s="76"/>
      <c r="BY240" s="76"/>
      <c r="BZ240" s="76"/>
      <c r="CA240" s="76"/>
      <c r="CL240" s="60"/>
      <c r="CM240" s="60"/>
      <c r="CN240" s="60"/>
      <c r="CO240" s="60"/>
      <c r="CP240" s="60"/>
      <c r="CQ240" s="60"/>
      <c r="CR240" s="60"/>
      <c r="CS240" s="60"/>
      <c r="CT240" s="60"/>
      <c r="CU240" s="60"/>
      <c r="CV240" s="60"/>
      <c r="CW240" s="60"/>
      <c r="CX240" s="60"/>
      <c r="CY240" s="60"/>
      <c r="CZ240" s="60"/>
      <c r="DA240" s="60"/>
      <c r="DB240" s="60"/>
      <c r="DC240" s="60"/>
      <c r="DD240" s="60"/>
      <c r="DE240" s="60"/>
      <c r="DF240" s="60"/>
      <c r="DG240" s="60"/>
      <c r="DH240" s="60"/>
      <c r="DI240" s="60"/>
      <c r="DJ240" s="60"/>
      <c r="DK240" s="60"/>
      <c r="DL240" s="60"/>
      <c r="DM240" s="60"/>
      <c r="DN240" s="60"/>
      <c r="DO240" s="60"/>
      <c r="DP240" s="60"/>
    </row>
    <row r="241" spans="1:120"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BS241" s="60"/>
      <c r="BT241" s="60"/>
      <c r="BU241" s="76"/>
      <c r="BV241" s="76"/>
      <c r="BW241" s="76"/>
      <c r="BX241" s="76"/>
      <c r="BY241" s="76"/>
      <c r="BZ241" s="76"/>
      <c r="CA241" s="76"/>
      <c r="CL241" s="60"/>
      <c r="CM241" s="60"/>
      <c r="CN241" s="60"/>
      <c r="CO241" s="60"/>
      <c r="CP241" s="60"/>
      <c r="CQ241" s="60"/>
      <c r="CR241" s="60"/>
      <c r="CS241" s="60"/>
      <c r="CT241" s="60"/>
      <c r="CU241" s="60"/>
      <c r="CV241" s="60"/>
      <c r="CW241" s="60"/>
      <c r="CX241" s="60"/>
      <c r="CY241" s="60"/>
      <c r="CZ241" s="60"/>
      <c r="DA241" s="60"/>
      <c r="DB241" s="60"/>
      <c r="DC241" s="60"/>
      <c r="DD241" s="60"/>
      <c r="DE241" s="60"/>
      <c r="DF241" s="60"/>
      <c r="DG241" s="60"/>
      <c r="DH241" s="60"/>
      <c r="DI241" s="60"/>
      <c r="DJ241" s="60"/>
      <c r="DK241" s="60"/>
      <c r="DL241" s="60"/>
      <c r="DM241" s="60"/>
      <c r="DN241" s="60"/>
      <c r="DO241" s="60"/>
      <c r="DP241" s="60"/>
    </row>
    <row r="242" spans="1:120"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BS242" s="60"/>
      <c r="BT242" s="60"/>
      <c r="BU242" s="76"/>
      <c r="BV242" s="76"/>
      <c r="BW242" s="76"/>
      <c r="BX242" s="76"/>
      <c r="BY242" s="76"/>
      <c r="BZ242" s="76"/>
      <c r="CA242" s="76"/>
      <c r="CL242" s="60"/>
      <c r="CM242" s="60"/>
      <c r="CN242" s="60"/>
      <c r="CO242" s="60"/>
      <c r="CP242" s="60"/>
      <c r="CQ242" s="60"/>
      <c r="CR242" s="60"/>
      <c r="CS242" s="60"/>
      <c r="CT242" s="60"/>
      <c r="CU242" s="60"/>
      <c r="CV242" s="60"/>
      <c r="CW242" s="60"/>
      <c r="CX242" s="60"/>
      <c r="CY242" s="60"/>
      <c r="CZ242" s="60"/>
      <c r="DA242" s="60"/>
      <c r="DB242" s="60"/>
      <c r="DC242" s="60"/>
      <c r="DD242" s="60"/>
      <c r="DE242" s="60"/>
      <c r="DF242" s="60"/>
      <c r="DG242" s="60"/>
      <c r="DH242" s="60"/>
      <c r="DI242" s="60"/>
      <c r="DJ242" s="60"/>
      <c r="DK242" s="60"/>
      <c r="DL242" s="60"/>
      <c r="DM242" s="60"/>
      <c r="DN242" s="60"/>
      <c r="DO242" s="60"/>
      <c r="DP242" s="60"/>
    </row>
    <row r="243" spans="1:120"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BS243" s="60"/>
      <c r="BT243" s="60"/>
      <c r="BU243" s="76"/>
      <c r="BV243" s="76"/>
      <c r="BW243" s="76"/>
      <c r="BX243" s="76"/>
      <c r="BY243" s="76"/>
      <c r="BZ243" s="76"/>
      <c r="CA243" s="76"/>
      <c r="CL243" s="60"/>
      <c r="CM243" s="60"/>
      <c r="CN243" s="60"/>
      <c r="CO243" s="60"/>
      <c r="CP243" s="60"/>
      <c r="CQ243" s="60"/>
      <c r="CR243" s="60"/>
      <c r="CS243" s="60"/>
      <c r="CT243" s="60"/>
      <c r="CU243" s="60"/>
      <c r="CV243" s="60"/>
      <c r="CW243" s="60"/>
      <c r="CX243" s="60"/>
      <c r="CY243" s="60"/>
      <c r="CZ243" s="60"/>
      <c r="DA243" s="60"/>
      <c r="DB243" s="60"/>
      <c r="DC243" s="60"/>
      <c r="DD243" s="60"/>
      <c r="DE243" s="60"/>
      <c r="DF243" s="60"/>
      <c r="DG243" s="60"/>
      <c r="DH243" s="60"/>
      <c r="DI243" s="60"/>
      <c r="DJ243" s="60"/>
      <c r="DK243" s="60"/>
      <c r="DL243" s="60"/>
      <c r="DM243" s="60"/>
      <c r="DN243" s="60"/>
      <c r="DO243" s="60"/>
      <c r="DP243" s="60"/>
    </row>
    <row r="244" spans="1:120"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BS244" s="60"/>
      <c r="BT244" s="60"/>
      <c r="BU244" s="76"/>
      <c r="BV244" s="76"/>
      <c r="BW244" s="76"/>
      <c r="BX244" s="76"/>
      <c r="BY244" s="76"/>
      <c r="BZ244" s="76"/>
      <c r="CA244" s="76"/>
      <c r="CL244" s="60"/>
      <c r="CM244" s="60"/>
      <c r="CN244" s="60"/>
      <c r="CO244" s="60"/>
      <c r="CP244" s="60"/>
      <c r="CQ244" s="60"/>
      <c r="CR244" s="60"/>
      <c r="CS244" s="60"/>
      <c r="CT244" s="60"/>
      <c r="CU244" s="60"/>
      <c r="CV244" s="60"/>
      <c r="CW244" s="60"/>
      <c r="CX244" s="60"/>
      <c r="CY244" s="60"/>
      <c r="CZ244" s="60"/>
      <c r="DA244" s="60"/>
      <c r="DB244" s="60"/>
      <c r="DC244" s="60"/>
      <c r="DD244" s="60"/>
      <c r="DE244" s="60"/>
      <c r="DF244" s="60"/>
      <c r="DG244" s="60"/>
      <c r="DH244" s="60"/>
      <c r="DI244" s="60"/>
      <c r="DJ244" s="60"/>
      <c r="DK244" s="60"/>
      <c r="DL244" s="60"/>
      <c r="DM244" s="60"/>
      <c r="DN244" s="60"/>
      <c r="DO244" s="60"/>
      <c r="DP244" s="60"/>
    </row>
    <row r="245" spans="1:120"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BS245" s="60"/>
      <c r="BT245" s="60"/>
      <c r="BU245" s="76"/>
      <c r="BV245" s="76"/>
      <c r="BW245" s="76"/>
      <c r="BX245" s="76"/>
      <c r="BY245" s="76"/>
      <c r="BZ245" s="76"/>
      <c r="CA245" s="76"/>
      <c r="CL245" s="60"/>
      <c r="CM245" s="60"/>
      <c r="CN245" s="60"/>
      <c r="CO245" s="60"/>
      <c r="CP245" s="60"/>
      <c r="CQ245" s="60"/>
      <c r="CR245" s="60"/>
      <c r="CS245" s="60"/>
      <c r="CT245" s="60"/>
      <c r="CU245" s="60"/>
      <c r="CV245" s="60"/>
      <c r="CW245" s="60"/>
      <c r="CX245" s="60"/>
      <c r="CY245" s="60"/>
      <c r="CZ245" s="60"/>
      <c r="DA245" s="60"/>
      <c r="DB245" s="60"/>
      <c r="DC245" s="60"/>
      <c r="DD245" s="60"/>
      <c r="DE245" s="60"/>
      <c r="DF245" s="60"/>
      <c r="DG245" s="60"/>
      <c r="DH245" s="60"/>
      <c r="DI245" s="60"/>
      <c r="DJ245" s="60"/>
      <c r="DK245" s="60"/>
      <c r="DL245" s="60"/>
      <c r="DM245" s="60"/>
      <c r="DN245" s="60"/>
      <c r="DO245" s="60"/>
      <c r="DP245" s="60"/>
    </row>
    <row r="246" spans="1:120"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BS246" s="60"/>
      <c r="BT246" s="60"/>
      <c r="BU246" s="76"/>
      <c r="BV246" s="76"/>
      <c r="BW246" s="76"/>
      <c r="BX246" s="76"/>
      <c r="BY246" s="76"/>
      <c r="BZ246" s="76"/>
      <c r="CA246" s="76"/>
      <c r="CL246" s="60"/>
      <c r="CM246" s="60"/>
      <c r="CN246" s="60"/>
      <c r="CO246" s="60"/>
      <c r="CP246" s="60"/>
      <c r="CQ246" s="60"/>
      <c r="CR246" s="60"/>
      <c r="CS246" s="60"/>
      <c r="CT246" s="60"/>
      <c r="CU246" s="60"/>
      <c r="CV246" s="60"/>
      <c r="CW246" s="60"/>
      <c r="CX246" s="60"/>
      <c r="CY246" s="60"/>
      <c r="CZ246" s="60"/>
      <c r="DA246" s="60"/>
      <c r="DB246" s="60"/>
      <c r="DC246" s="60"/>
      <c r="DD246" s="60"/>
      <c r="DE246" s="60"/>
      <c r="DF246" s="60"/>
      <c r="DG246" s="60"/>
      <c r="DH246" s="60"/>
      <c r="DI246" s="60"/>
      <c r="DJ246" s="60"/>
      <c r="DK246" s="60"/>
      <c r="DL246" s="60"/>
      <c r="DM246" s="60"/>
      <c r="DN246" s="60"/>
      <c r="DO246" s="60"/>
      <c r="DP246" s="60"/>
    </row>
    <row r="247" spans="1:120"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BS247" s="60"/>
      <c r="BT247" s="60"/>
      <c r="BU247" s="76"/>
      <c r="BV247" s="76"/>
      <c r="BW247" s="76"/>
      <c r="BX247" s="76"/>
      <c r="BY247" s="76"/>
      <c r="BZ247" s="76"/>
      <c r="CA247" s="76"/>
      <c r="CL247" s="60"/>
      <c r="CM247" s="60"/>
      <c r="CN247" s="60"/>
      <c r="CO247" s="60"/>
      <c r="CP247" s="60"/>
      <c r="CQ247" s="60"/>
      <c r="CR247" s="60"/>
      <c r="CS247" s="60"/>
      <c r="CT247" s="60"/>
      <c r="CU247" s="60"/>
      <c r="CV247" s="60"/>
      <c r="CW247" s="60"/>
      <c r="CX247" s="60"/>
      <c r="CY247" s="60"/>
      <c r="CZ247" s="60"/>
      <c r="DA247" s="60"/>
      <c r="DB247" s="60"/>
      <c r="DC247" s="60"/>
      <c r="DD247" s="60"/>
      <c r="DE247" s="60"/>
      <c r="DF247" s="60"/>
      <c r="DG247" s="60"/>
      <c r="DH247" s="60"/>
      <c r="DI247" s="60"/>
      <c r="DJ247" s="60"/>
      <c r="DK247" s="60"/>
      <c r="DL247" s="60"/>
      <c r="DM247" s="60"/>
      <c r="DN247" s="60"/>
      <c r="DO247" s="60"/>
      <c r="DP247" s="60"/>
    </row>
    <row r="248" spans="1:120"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BS248" s="60"/>
      <c r="BT248" s="60"/>
      <c r="BU248" s="76"/>
      <c r="BV248" s="76"/>
      <c r="BW248" s="76"/>
      <c r="BX248" s="76"/>
      <c r="BY248" s="76"/>
      <c r="BZ248" s="76"/>
      <c r="CA248" s="76"/>
      <c r="CL248" s="60"/>
      <c r="CM248" s="60"/>
      <c r="CN248" s="60"/>
      <c r="CO248" s="60"/>
      <c r="CP248" s="60"/>
      <c r="CQ248" s="60"/>
      <c r="CR248" s="60"/>
      <c r="CS248" s="60"/>
      <c r="CT248" s="60"/>
      <c r="CU248" s="60"/>
      <c r="CV248" s="60"/>
      <c r="CW248" s="60"/>
      <c r="CX248" s="60"/>
      <c r="CY248" s="60"/>
      <c r="CZ248" s="60"/>
      <c r="DA248" s="60"/>
      <c r="DB248" s="60"/>
      <c r="DC248" s="60"/>
      <c r="DD248" s="60"/>
      <c r="DE248" s="60"/>
      <c r="DF248" s="60"/>
      <c r="DG248" s="60"/>
      <c r="DH248" s="60"/>
      <c r="DI248" s="60"/>
      <c r="DJ248" s="60"/>
      <c r="DK248" s="60"/>
      <c r="DL248" s="60"/>
      <c r="DM248" s="60"/>
      <c r="DN248" s="60"/>
      <c r="DO248" s="60"/>
      <c r="DP248" s="60"/>
    </row>
    <row r="249" spans="1:120"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BS249" s="60"/>
      <c r="BT249" s="60"/>
      <c r="BU249" s="76"/>
      <c r="BV249" s="76"/>
      <c r="BW249" s="76"/>
      <c r="BX249" s="76"/>
      <c r="BY249" s="76"/>
      <c r="BZ249" s="76"/>
      <c r="CA249" s="76"/>
      <c r="CL249" s="60"/>
      <c r="CM249" s="60"/>
      <c r="CN249" s="60"/>
      <c r="CO249" s="60"/>
      <c r="CP249" s="60"/>
      <c r="CQ249" s="60"/>
      <c r="CR249" s="60"/>
      <c r="CS249" s="60"/>
      <c r="CT249" s="60"/>
      <c r="CU249" s="60"/>
      <c r="CV249" s="60"/>
      <c r="CW249" s="60"/>
      <c r="CX249" s="60"/>
      <c r="CY249" s="60"/>
      <c r="CZ249" s="60"/>
      <c r="DA249" s="60"/>
      <c r="DB249" s="60"/>
      <c r="DC249" s="60"/>
      <c r="DD249" s="60"/>
      <c r="DE249" s="60"/>
      <c r="DF249" s="60"/>
      <c r="DG249" s="60"/>
      <c r="DH249" s="60"/>
      <c r="DI249" s="60"/>
      <c r="DJ249" s="60"/>
      <c r="DK249" s="60"/>
      <c r="DL249" s="60"/>
      <c r="DM249" s="60"/>
      <c r="DN249" s="60"/>
      <c r="DO249" s="60"/>
      <c r="DP249" s="60"/>
    </row>
    <row r="250" spans="1:120" x14ac:dyDescent="0.2">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BS250" s="60"/>
      <c r="BT250" s="60"/>
      <c r="BU250" s="76"/>
      <c r="BV250" s="76"/>
      <c r="BW250" s="76"/>
      <c r="BX250" s="76"/>
      <c r="BY250" s="76"/>
      <c r="BZ250" s="76"/>
      <c r="CA250" s="76"/>
      <c r="CL250" s="60"/>
      <c r="CM250" s="60"/>
      <c r="CN250" s="60"/>
      <c r="CO250" s="60"/>
      <c r="CP250" s="60"/>
      <c r="CQ250" s="60"/>
      <c r="CR250" s="60"/>
      <c r="CS250" s="60"/>
      <c r="CT250" s="60"/>
      <c r="CU250" s="60"/>
      <c r="CV250" s="60"/>
      <c r="CW250" s="60"/>
      <c r="CX250" s="60"/>
      <c r="CY250" s="60"/>
      <c r="CZ250" s="60"/>
      <c r="DA250" s="60"/>
      <c r="DB250" s="60"/>
      <c r="DC250" s="60"/>
      <c r="DD250" s="60"/>
      <c r="DE250" s="60"/>
      <c r="DF250" s="60"/>
      <c r="DG250" s="60"/>
      <c r="DH250" s="60"/>
      <c r="DI250" s="60"/>
      <c r="DJ250" s="60"/>
      <c r="DK250" s="60"/>
      <c r="DL250" s="60"/>
      <c r="DM250" s="60"/>
      <c r="DN250" s="60"/>
      <c r="DO250" s="60"/>
      <c r="DP250" s="60"/>
    </row>
    <row r="251" spans="1:120" x14ac:dyDescent="0.2">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BS251" s="60"/>
      <c r="BT251" s="60"/>
      <c r="BU251" s="76"/>
      <c r="BV251" s="76"/>
      <c r="BW251" s="76"/>
      <c r="BX251" s="76"/>
      <c r="BY251" s="76"/>
      <c r="BZ251" s="76"/>
      <c r="CA251" s="76"/>
      <c r="CL251" s="60"/>
      <c r="CM251" s="60"/>
      <c r="CN251" s="60"/>
      <c r="CO251" s="60"/>
      <c r="CP251" s="60"/>
      <c r="CQ251" s="60"/>
      <c r="CR251" s="60"/>
      <c r="CS251" s="60"/>
      <c r="CT251" s="60"/>
      <c r="CU251" s="60"/>
      <c r="CV251" s="60"/>
      <c r="CW251" s="60"/>
      <c r="CX251" s="60"/>
      <c r="CY251" s="60"/>
      <c r="CZ251" s="60"/>
      <c r="DA251" s="60"/>
      <c r="DB251" s="60"/>
      <c r="DC251" s="60"/>
      <c r="DD251" s="60"/>
      <c r="DE251" s="60"/>
      <c r="DF251" s="60"/>
      <c r="DG251" s="60"/>
      <c r="DH251" s="60"/>
      <c r="DI251" s="60"/>
      <c r="DJ251" s="60"/>
      <c r="DK251" s="60"/>
      <c r="DL251" s="60"/>
      <c r="DM251" s="60"/>
      <c r="DN251" s="60"/>
      <c r="DO251" s="60"/>
      <c r="DP251" s="60"/>
    </row>
    <row r="252" spans="1:120" x14ac:dyDescent="0.2">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BS252" s="60"/>
      <c r="BT252" s="60"/>
      <c r="BU252" s="76"/>
      <c r="BV252" s="76"/>
      <c r="BW252" s="76"/>
      <c r="BX252" s="76"/>
      <c r="BY252" s="76"/>
      <c r="BZ252" s="76"/>
      <c r="CA252" s="76"/>
      <c r="CL252" s="60"/>
      <c r="CM252" s="60"/>
      <c r="CN252" s="60"/>
      <c r="CO252" s="60"/>
      <c r="CP252" s="60"/>
      <c r="CQ252" s="60"/>
      <c r="CR252" s="60"/>
      <c r="CS252" s="60"/>
      <c r="CT252" s="60"/>
      <c r="CU252" s="60"/>
      <c r="CV252" s="60"/>
      <c r="CW252" s="60"/>
      <c r="CX252" s="60"/>
      <c r="CY252" s="60"/>
      <c r="CZ252" s="60"/>
      <c r="DA252" s="60"/>
      <c r="DB252" s="60"/>
      <c r="DC252" s="60"/>
      <c r="DD252" s="60"/>
      <c r="DE252" s="60"/>
      <c r="DF252" s="60"/>
      <c r="DG252" s="60"/>
      <c r="DH252" s="60"/>
      <c r="DI252" s="60"/>
      <c r="DJ252" s="60"/>
      <c r="DK252" s="60"/>
      <c r="DL252" s="60"/>
      <c r="DM252" s="60"/>
      <c r="DN252" s="60"/>
      <c r="DO252" s="60"/>
      <c r="DP252" s="60"/>
    </row>
    <row r="253" spans="1:120" x14ac:dyDescent="0.2">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BS253" s="60"/>
      <c r="BT253" s="60"/>
      <c r="BU253" s="76"/>
      <c r="BV253" s="76"/>
      <c r="BW253" s="76"/>
      <c r="BX253" s="76"/>
      <c r="BY253" s="76"/>
      <c r="BZ253" s="76"/>
      <c r="CA253" s="76"/>
      <c r="CL253" s="60"/>
      <c r="CM253" s="60"/>
      <c r="CN253" s="60"/>
      <c r="CO253" s="60"/>
      <c r="CP253" s="60"/>
      <c r="CQ253" s="60"/>
      <c r="CR253" s="60"/>
      <c r="CS253" s="60"/>
      <c r="CT253" s="60"/>
      <c r="CU253" s="60"/>
      <c r="CV253" s="60"/>
      <c r="CW253" s="60"/>
      <c r="CX253" s="60"/>
      <c r="CY253" s="60"/>
      <c r="CZ253" s="60"/>
      <c r="DA253" s="60"/>
      <c r="DB253" s="60"/>
      <c r="DC253" s="60"/>
      <c r="DD253" s="60"/>
      <c r="DE253" s="60"/>
      <c r="DF253" s="60"/>
      <c r="DG253" s="60"/>
      <c r="DH253" s="60"/>
      <c r="DI253" s="60"/>
      <c r="DJ253" s="60"/>
      <c r="DK253" s="60"/>
      <c r="DL253" s="60"/>
      <c r="DM253" s="60"/>
      <c r="DN253" s="60"/>
      <c r="DO253" s="60"/>
      <c r="DP253" s="60"/>
    </row>
    <row r="254" spans="1:120" x14ac:dyDescent="0.2">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BS254" s="60"/>
      <c r="BT254" s="60"/>
      <c r="BU254" s="76"/>
      <c r="BV254" s="76"/>
      <c r="BW254" s="76"/>
      <c r="BX254" s="76"/>
      <c r="BY254" s="76"/>
      <c r="BZ254" s="76"/>
      <c r="CA254" s="76"/>
      <c r="CL254" s="60"/>
      <c r="CM254" s="60"/>
      <c r="CN254" s="60"/>
      <c r="CO254" s="60"/>
      <c r="CP254" s="60"/>
      <c r="CQ254" s="60"/>
      <c r="CR254" s="60"/>
      <c r="CS254" s="60"/>
      <c r="CT254" s="60"/>
      <c r="CU254" s="60"/>
      <c r="CV254" s="60"/>
      <c r="CW254" s="60"/>
      <c r="CX254" s="60"/>
      <c r="CY254" s="60"/>
      <c r="CZ254" s="60"/>
      <c r="DA254" s="60"/>
      <c r="DB254" s="60"/>
      <c r="DC254" s="60"/>
      <c r="DD254" s="60"/>
      <c r="DE254" s="60"/>
      <c r="DF254" s="60"/>
      <c r="DG254" s="60"/>
      <c r="DH254" s="60"/>
      <c r="DI254" s="60"/>
      <c r="DJ254" s="60"/>
      <c r="DK254" s="60"/>
      <c r="DL254" s="60"/>
      <c r="DM254" s="60"/>
      <c r="DN254" s="60"/>
      <c r="DO254" s="60"/>
      <c r="DP254" s="60"/>
    </row>
    <row r="255" spans="1:120" x14ac:dyDescent="0.2">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BS255" s="60"/>
      <c r="BT255" s="60"/>
      <c r="BU255" s="76"/>
      <c r="BV255" s="76"/>
      <c r="BW255" s="76"/>
      <c r="BX255" s="76"/>
      <c r="BY255" s="76"/>
      <c r="BZ255" s="76"/>
      <c r="CA255" s="76"/>
      <c r="CL255" s="60"/>
      <c r="CM255" s="60"/>
      <c r="CN255" s="60"/>
      <c r="CO255" s="60"/>
      <c r="CP255" s="60"/>
      <c r="CQ255" s="60"/>
      <c r="CR255" s="60"/>
      <c r="CS255" s="60"/>
      <c r="CT255" s="60"/>
      <c r="CU255" s="60"/>
      <c r="CV255" s="60"/>
      <c r="CW255" s="60"/>
      <c r="CX255" s="60"/>
      <c r="CY255" s="60"/>
      <c r="CZ255" s="60"/>
      <c r="DA255" s="60"/>
      <c r="DB255" s="60"/>
      <c r="DC255" s="60"/>
      <c r="DD255" s="60"/>
      <c r="DE255" s="60"/>
      <c r="DF255" s="60"/>
      <c r="DG255" s="60"/>
      <c r="DH255" s="60"/>
      <c r="DI255" s="60"/>
      <c r="DJ255" s="60"/>
      <c r="DK255" s="60"/>
      <c r="DL255" s="60"/>
      <c r="DM255" s="60"/>
      <c r="DN255" s="60"/>
      <c r="DO255" s="60"/>
      <c r="DP255" s="60"/>
    </row>
    <row r="256" spans="1:120" x14ac:dyDescent="0.2">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BS256" s="60"/>
      <c r="BT256" s="60"/>
      <c r="BU256" s="76"/>
      <c r="BV256" s="76"/>
      <c r="BW256" s="76"/>
      <c r="BX256" s="76"/>
      <c r="BY256" s="76"/>
      <c r="BZ256" s="76"/>
      <c r="CA256" s="76"/>
      <c r="CL256" s="60"/>
      <c r="CM256" s="60"/>
      <c r="CN256" s="60"/>
      <c r="CO256" s="60"/>
      <c r="CP256" s="60"/>
      <c r="CQ256" s="60"/>
      <c r="CR256" s="60"/>
      <c r="CS256" s="60"/>
      <c r="CT256" s="60"/>
      <c r="CU256" s="60"/>
      <c r="CV256" s="60"/>
      <c r="CW256" s="60"/>
      <c r="CX256" s="60"/>
      <c r="CY256" s="60"/>
      <c r="CZ256" s="60"/>
      <c r="DA256" s="60"/>
      <c r="DB256" s="60"/>
      <c r="DC256" s="60"/>
      <c r="DD256" s="60"/>
      <c r="DE256" s="60"/>
      <c r="DF256" s="60"/>
      <c r="DG256" s="60"/>
      <c r="DH256" s="60"/>
      <c r="DI256" s="60"/>
      <c r="DJ256" s="60"/>
      <c r="DK256" s="60"/>
      <c r="DL256" s="60"/>
      <c r="DM256" s="60"/>
      <c r="DN256" s="60"/>
      <c r="DO256" s="60"/>
      <c r="DP256" s="60"/>
    </row>
    <row r="257" spans="2:120" x14ac:dyDescent="0.2">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BS257" s="60"/>
      <c r="BT257" s="60"/>
      <c r="BU257" s="76"/>
      <c r="BV257" s="76"/>
      <c r="BW257" s="76"/>
      <c r="BX257" s="76"/>
      <c r="BY257" s="76"/>
      <c r="BZ257" s="76"/>
      <c r="CA257" s="76"/>
      <c r="CL257" s="60"/>
      <c r="CM257" s="60"/>
      <c r="CN257" s="60"/>
      <c r="CO257" s="60"/>
      <c r="CP257" s="60"/>
      <c r="CQ257" s="60"/>
      <c r="CR257" s="60"/>
      <c r="CS257" s="60"/>
      <c r="CT257" s="60"/>
      <c r="CU257" s="60"/>
      <c r="CV257" s="60"/>
      <c r="CW257" s="60"/>
      <c r="CX257" s="60"/>
      <c r="CY257" s="60"/>
      <c r="CZ257" s="60"/>
      <c r="DA257" s="60"/>
      <c r="DB257" s="60"/>
      <c r="DC257" s="60"/>
      <c r="DD257" s="60"/>
      <c r="DE257" s="60"/>
      <c r="DF257" s="60"/>
      <c r="DG257" s="60"/>
      <c r="DH257" s="60"/>
      <c r="DI257" s="60"/>
      <c r="DJ257" s="60"/>
      <c r="DK257" s="60"/>
      <c r="DL257" s="60"/>
      <c r="DM257" s="60"/>
      <c r="DN257" s="60"/>
      <c r="DO257" s="60"/>
      <c r="DP257" s="60"/>
    </row>
    <row r="258" spans="2:120" x14ac:dyDescent="0.2">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BS258" s="60"/>
      <c r="BT258" s="60"/>
      <c r="BU258" s="76"/>
      <c r="BV258" s="76"/>
      <c r="BW258" s="76"/>
      <c r="BX258" s="76"/>
      <c r="BY258" s="76"/>
      <c r="BZ258" s="76"/>
      <c r="CA258" s="76"/>
      <c r="CL258" s="60"/>
      <c r="CM258" s="60"/>
      <c r="CN258" s="60"/>
      <c r="CO258" s="60"/>
      <c r="CP258" s="60"/>
      <c r="CQ258" s="60"/>
      <c r="CR258" s="60"/>
      <c r="CS258" s="60"/>
      <c r="CT258" s="60"/>
      <c r="CU258" s="60"/>
      <c r="CV258" s="60"/>
      <c r="CW258" s="60"/>
      <c r="CX258" s="60"/>
      <c r="CY258" s="60"/>
      <c r="CZ258" s="60"/>
      <c r="DA258" s="60"/>
      <c r="DB258" s="60"/>
      <c r="DC258" s="60"/>
      <c r="DD258" s="60"/>
      <c r="DE258" s="60"/>
      <c r="DF258" s="60"/>
      <c r="DG258" s="60"/>
      <c r="DH258" s="60"/>
      <c r="DI258" s="60"/>
      <c r="DJ258" s="60"/>
      <c r="DK258" s="60"/>
      <c r="DL258" s="60"/>
      <c r="DM258" s="60"/>
      <c r="DN258" s="60"/>
      <c r="DO258" s="60"/>
      <c r="DP258" s="60"/>
    </row>
    <row r="259" spans="2:120" x14ac:dyDescent="0.2">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BS259" s="60"/>
      <c r="BT259" s="60"/>
      <c r="BU259" s="76"/>
      <c r="BV259" s="76"/>
      <c r="BW259" s="76"/>
      <c r="BX259" s="76"/>
      <c r="BY259" s="76"/>
      <c r="BZ259" s="76"/>
      <c r="CA259" s="76"/>
      <c r="CL259" s="60"/>
      <c r="CM259" s="60"/>
      <c r="CN259" s="60"/>
      <c r="CO259" s="60"/>
      <c r="CP259" s="60"/>
      <c r="CQ259" s="60"/>
      <c r="CR259" s="60"/>
      <c r="CS259" s="60"/>
      <c r="CT259" s="60"/>
      <c r="CU259" s="60"/>
      <c r="CV259" s="60"/>
      <c r="CW259" s="60"/>
      <c r="CX259" s="60"/>
      <c r="CY259" s="60"/>
      <c r="CZ259" s="60"/>
      <c r="DA259" s="60"/>
      <c r="DB259" s="60"/>
      <c r="DC259" s="60"/>
      <c r="DD259" s="60"/>
      <c r="DE259" s="60"/>
      <c r="DF259" s="60"/>
      <c r="DG259" s="60"/>
      <c r="DH259" s="60"/>
      <c r="DI259" s="60"/>
      <c r="DJ259" s="60"/>
      <c r="DK259" s="60"/>
      <c r="DL259" s="60"/>
      <c r="DM259" s="60"/>
      <c r="DN259" s="60"/>
      <c r="DO259" s="60"/>
      <c r="DP259" s="60"/>
    </row>
    <row r="260" spans="2:120" x14ac:dyDescent="0.2">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BS260" s="60"/>
      <c r="BT260" s="60"/>
      <c r="BU260" s="76"/>
      <c r="BV260" s="76"/>
      <c r="BW260" s="76"/>
      <c r="BX260" s="76"/>
      <c r="BY260" s="76"/>
      <c r="BZ260" s="76"/>
      <c r="CA260" s="76"/>
      <c r="CL260" s="60"/>
      <c r="CM260" s="60"/>
      <c r="CN260" s="60"/>
      <c r="CO260" s="60"/>
      <c r="CP260" s="60"/>
      <c r="CQ260" s="60"/>
      <c r="CR260" s="60"/>
      <c r="CS260" s="60"/>
      <c r="CT260" s="60"/>
      <c r="CU260" s="60"/>
      <c r="CV260" s="60"/>
      <c r="CW260" s="60"/>
      <c r="CX260" s="60"/>
      <c r="CY260" s="60"/>
      <c r="CZ260" s="60"/>
      <c r="DA260" s="60"/>
      <c r="DB260" s="60"/>
      <c r="DC260" s="60"/>
      <c r="DD260" s="60"/>
      <c r="DE260" s="60"/>
      <c r="DF260" s="60"/>
      <c r="DG260" s="60"/>
      <c r="DH260" s="60"/>
      <c r="DI260" s="60"/>
      <c r="DJ260" s="60"/>
      <c r="DK260" s="60"/>
      <c r="DL260" s="60"/>
      <c r="DM260" s="60"/>
      <c r="DN260" s="60"/>
      <c r="DO260" s="60"/>
      <c r="DP260" s="60"/>
    </row>
    <row r="261" spans="2:120" x14ac:dyDescent="0.2">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BS261" s="60"/>
      <c r="BT261" s="60"/>
      <c r="BU261" s="76"/>
      <c r="BV261" s="76"/>
      <c r="BW261" s="76"/>
      <c r="BX261" s="76"/>
      <c r="BY261" s="76"/>
      <c r="BZ261" s="76"/>
      <c r="CA261" s="76"/>
      <c r="CL261" s="60"/>
      <c r="CM261" s="60"/>
      <c r="CN261" s="60"/>
      <c r="CO261" s="60"/>
      <c r="CP261" s="60"/>
      <c r="CQ261" s="60"/>
      <c r="CR261" s="60"/>
      <c r="CS261" s="60"/>
      <c r="CT261" s="60"/>
      <c r="CU261" s="60"/>
      <c r="CV261" s="60"/>
      <c r="CW261" s="60"/>
      <c r="CX261" s="60"/>
      <c r="CY261" s="60"/>
      <c r="CZ261" s="60"/>
      <c r="DA261" s="60"/>
      <c r="DB261" s="60"/>
      <c r="DC261" s="60"/>
      <c r="DD261" s="60"/>
      <c r="DE261" s="60"/>
      <c r="DF261" s="60"/>
      <c r="DG261" s="60"/>
      <c r="DH261" s="60"/>
      <c r="DI261" s="60"/>
      <c r="DJ261" s="60"/>
      <c r="DK261" s="60"/>
      <c r="DL261" s="60"/>
      <c r="DM261" s="60"/>
      <c r="DN261" s="60"/>
      <c r="DO261" s="60"/>
      <c r="DP261" s="60"/>
    </row>
    <row r="262" spans="2:120" x14ac:dyDescent="0.2">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BS262" s="60"/>
      <c r="BT262" s="60"/>
      <c r="BU262" s="76"/>
      <c r="BV262" s="76"/>
      <c r="BW262" s="76"/>
      <c r="BX262" s="76"/>
      <c r="BY262" s="76"/>
      <c r="BZ262" s="76"/>
      <c r="CA262" s="76"/>
      <c r="CL262" s="60"/>
      <c r="CM262" s="60"/>
      <c r="CN262" s="60"/>
      <c r="CO262" s="60"/>
      <c r="CP262" s="60"/>
      <c r="CQ262" s="60"/>
      <c r="CR262" s="60"/>
      <c r="CS262" s="60"/>
      <c r="CT262" s="60"/>
      <c r="CU262" s="60"/>
      <c r="CV262" s="60"/>
      <c r="CW262" s="60"/>
      <c r="CX262" s="60"/>
      <c r="CY262" s="60"/>
      <c r="CZ262" s="60"/>
      <c r="DA262" s="60"/>
      <c r="DB262" s="60"/>
      <c r="DC262" s="60"/>
      <c r="DD262" s="60"/>
      <c r="DE262" s="60"/>
      <c r="DF262" s="60"/>
      <c r="DG262" s="60"/>
      <c r="DH262" s="60"/>
      <c r="DI262" s="60"/>
      <c r="DJ262" s="60"/>
      <c r="DK262" s="60"/>
      <c r="DL262" s="60"/>
      <c r="DM262" s="60"/>
      <c r="DN262" s="60"/>
      <c r="DO262" s="60"/>
      <c r="DP262" s="60"/>
    </row>
    <row r="263" spans="2:120" x14ac:dyDescent="0.2">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BS263" s="60"/>
      <c r="BT263" s="60"/>
      <c r="BU263" s="76"/>
      <c r="BV263" s="76"/>
      <c r="BW263" s="76"/>
      <c r="BX263" s="76"/>
      <c r="BY263" s="76"/>
      <c r="BZ263" s="76"/>
      <c r="CA263" s="76"/>
      <c r="CL263" s="60"/>
      <c r="CM263" s="60"/>
      <c r="CN263" s="60"/>
      <c r="CO263" s="60"/>
      <c r="CP263" s="60"/>
      <c r="CQ263" s="60"/>
      <c r="CR263" s="60"/>
      <c r="CS263" s="60"/>
      <c r="CT263" s="60"/>
      <c r="CU263" s="60"/>
      <c r="CV263" s="60"/>
      <c r="CW263" s="60"/>
      <c r="CX263" s="60"/>
      <c r="CY263" s="60"/>
      <c r="CZ263" s="60"/>
      <c r="DA263" s="60"/>
      <c r="DB263" s="60"/>
      <c r="DC263" s="60"/>
      <c r="DD263" s="60"/>
      <c r="DE263" s="60"/>
      <c r="DF263" s="60"/>
      <c r="DG263" s="60"/>
      <c r="DH263" s="60"/>
      <c r="DI263" s="60"/>
      <c r="DJ263" s="60"/>
      <c r="DK263" s="60"/>
      <c r="DL263" s="60"/>
      <c r="DM263" s="60"/>
      <c r="DN263" s="60"/>
      <c r="DO263" s="60"/>
      <c r="DP263" s="60"/>
    </row>
    <row r="264" spans="2:120" x14ac:dyDescent="0.2">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BS264" s="60"/>
      <c r="BT264" s="60"/>
      <c r="BU264" s="76"/>
      <c r="BV264" s="76"/>
      <c r="BW264" s="76"/>
      <c r="BX264" s="76"/>
      <c r="BY264" s="76"/>
      <c r="BZ264" s="76"/>
      <c r="CA264" s="76"/>
      <c r="CL264" s="60"/>
      <c r="CM264" s="60"/>
      <c r="CN264" s="60"/>
      <c r="CO264" s="60"/>
      <c r="CP264" s="60"/>
      <c r="CQ264" s="60"/>
      <c r="CR264" s="60"/>
      <c r="CS264" s="60"/>
      <c r="CT264" s="60"/>
      <c r="CU264" s="60"/>
      <c r="CV264" s="60"/>
      <c r="CW264" s="60"/>
      <c r="CX264" s="60"/>
      <c r="CY264" s="60"/>
      <c r="CZ264" s="60"/>
      <c r="DA264" s="60"/>
      <c r="DB264" s="60"/>
      <c r="DC264" s="60"/>
      <c r="DD264" s="60"/>
      <c r="DE264" s="60"/>
      <c r="DF264" s="60"/>
      <c r="DG264" s="60"/>
      <c r="DH264" s="60"/>
      <c r="DI264" s="60"/>
      <c r="DJ264" s="60"/>
      <c r="DK264" s="60"/>
      <c r="DL264" s="60"/>
      <c r="DM264" s="60"/>
      <c r="DN264" s="60"/>
      <c r="DO264" s="60"/>
      <c r="DP264" s="60"/>
    </row>
    <row r="265" spans="2:120" x14ac:dyDescent="0.2">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BS265" s="60"/>
      <c r="BT265" s="60"/>
      <c r="BU265" s="76"/>
      <c r="BV265" s="76"/>
      <c r="BW265" s="76"/>
      <c r="BX265" s="76"/>
      <c r="BY265" s="76"/>
      <c r="BZ265" s="76"/>
      <c r="CA265" s="76"/>
      <c r="CL265" s="60"/>
      <c r="CM265" s="60"/>
      <c r="CN265" s="60"/>
      <c r="CO265" s="60"/>
      <c r="CP265" s="60"/>
      <c r="CQ265" s="60"/>
      <c r="CR265" s="60"/>
      <c r="CS265" s="60"/>
      <c r="CT265" s="60"/>
      <c r="CU265" s="60"/>
      <c r="CV265" s="60"/>
      <c r="CW265" s="60"/>
      <c r="CX265" s="60"/>
      <c r="CY265" s="60"/>
      <c r="CZ265" s="60"/>
      <c r="DA265" s="60"/>
      <c r="DB265" s="60"/>
      <c r="DC265" s="60"/>
      <c r="DD265" s="60"/>
      <c r="DE265" s="60"/>
      <c r="DF265" s="60"/>
      <c r="DG265" s="60"/>
      <c r="DH265" s="60"/>
      <c r="DI265" s="60"/>
      <c r="DJ265" s="60"/>
      <c r="DK265" s="60"/>
      <c r="DL265" s="60"/>
      <c r="DM265" s="60"/>
      <c r="DN265" s="60"/>
      <c r="DO265" s="60"/>
      <c r="DP265" s="60"/>
    </row>
    <row r="266" spans="2:120" x14ac:dyDescent="0.2">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BS266" s="60"/>
      <c r="BT266" s="60"/>
      <c r="BU266" s="76"/>
      <c r="BV266" s="76"/>
      <c r="BW266" s="76"/>
      <c r="BX266" s="76"/>
      <c r="BY266" s="76"/>
      <c r="BZ266" s="76"/>
      <c r="CA266" s="76"/>
      <c r="CL266" s="60"/>
      <c r="CM266" s="60"/>
      <c r="CN266" s="60"/>
      <c r="CO266" s="60"/>
      <c r="CP266" s="60"/>
      <c r="CQ266" s="60"/>
      <c r="CR266" s="60"/>
      <c r="CS266" s="60"/>
      <c r="CT266" s="60"/>
      <c r="CU266" s="60"/>
      <c r="CV266" s="60"/>
      <c r="CW266" s="60"/>
      <c r="CX266" s="60"/>
      <c r="CY266" s="60"/>
      <c r="CZ266" s="60"/>
      <c r="DA266" s="60"/>
      <c r="DB266" s="60"/>
      <c r="DC266" s="60"/>
      <c r="DD266" s="60"/>
      <c r="DE266" s="60"/>
      <c r="DF266" s="60"/>
      <c r="DG266" s="60"/>
      <c r="DH266" s="60"/>
      <c r="DI266" s="60"/>
      <c r="DJ266" s="60"/>
      <c r="DK266" s="60"/>
      <c r="DL266" s="60"/>
      <c r="DM266" s="60"/>
      <c r="DN266" s="60"/>
      <c r="DO266" s="60"/>
      <c r="DP266" s="60"/>
    </row>
    <row r="267" spans="2:120" x14ac:dyDescent="0.2">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BS267" s="60"/>
      <c r="BT267" s="60"/>
      <c r="BU267" s="76"/>
      <c r="BV267" s="76"/>
      <c r="BW267" s="76"/>
      <c r="BX267" s="76"/>
      <c r="BY267" s="76"/>
      <c r="BZ267" s="76"/>
      <c r="CA267" s="76"/>
      <c r="CL267" s="60"/>
      <c r="CM267" s="60"/>
      <c r="CN267" s="60"/>
      <c r="CO267" s="60"/>
      <c r="CP267" s="60"/>
      <c r="CQ267" s="60"/>
      <c r="CR267" s="60"/>
      <c r="CS267" s="60"/>
      <c r="CT267" s="60"/>
      <c r="CU267" s="60"/>
      <c r="CV267" s="60"/>
      <c r="CW267" s="60"/>
      <c r="CX267" s="60"/>
      <c r="CY267" s="60"/>
      <c r="CZ267" s="60"/>
      <c r="DA267" s="60"/>
      <c r="DB267" s="60"/>
      <c r="DC267" s="60"/>
      <c r="DD267" s="60"/>
      <c r="DE267" s="60"/>
      <c r="DF267" s="60"/>
      <c r="DG267" s="60"/>
      <c r="DH267" s="60"/>
      <c r="DI267" s="60"/>
      <c r="DJ267" s="60"/>
      <c r="DK267" s="60"/>
      <c r="DL267" s="60"/>
      <c r="DM267" s="60"/>
      <c r="DN267" s="60"/>
      <c r="DO267" s="60"/>
      <c r="DP267" s="60"/>
    </row>
    <row r="268" spans="2:120" x14ac:dyDescent="0.2">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BS268" s="60"/>
      <c r="BT268" s="60"/>
      <c r="BU268" s="76"/>
      <c r="BV268" s="76"/>
      <c r="BW268" s="76"/>
      <c r="BX268" s="76"/>
      <c r="BY268" s="76"/>
      <c r="BZ268" s="76"/>
      <c r="CA268" s="76"/>
      <c r="CL268" s="60"/>
      <c r="CM268" s="60"/>
      <c r="CN268" s="60"/>
      <c r="CO268" s="60"/>
      <c r="CP268" s="60"/>
      <c r="CQ268" s="60"/>
      <c r="CR268" s="60"/>
      <c r="CS268" s="60"/>
      <c r="CT268" s="60"/>
      <c r="CU268" s="60"/>
      <c r="CV268" s="60"/>
      <c r="CW268" s="60"/>
      <c r="CX268" s="60"/>
      <c r="CY268" s="60"/>
      <c r="CZ268" s="60"/>
      <c r="DA268" s="60"/>
      <c r="DB268" s="60"/>
      <c r="DC268" s="60"/>
      <c r="DD268" s="60"/>
      <c r="DE268" s="60"/>
      <c r="DF268" s="60"/>
      <c r="DG268" s="60"/>
      <c r="DH268" s="60"/>
      <c r="DI268" s="60"/>
      <c r="DJ268" s="60"/>
      <c r="DK268" s="60"/>
      <c r="DL268" s="60"/>
      <c r="DM268" s="60"/>
      <c r="DN268" s="60"/>
      <c r="DO268" s="60"/>
      <c r="DP268" s="60"/>
    </row>
    <row r="269" spans="2:120" x14ac:dyDescent="0.2">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BS269" s="60"/>
      <c r="BT269" s="60"/>
      <c r="BU269" s="76"/>
      <c r="BV269" s="76"/>
      <c r="BW269" s="76"/>
      <c r="BX269" s="76"/>
      <c r="BY269" s="76"/>
      <c r="BZ269" s="76"/>
      <c r="CA269" s="76"/>
      <c r="CL269" s="60"/>
      <c r="CM269" s="60"/>
      <c r="CN269" s="60"/>
      <c r="CO269" s="60"/>
      <c r="CP269" s="60"/>
      <c r="CQ269" s="60"/>
      <c r="CR269" s="60"/>
      <c r="CS269" s="60"/>
      <c r="CT269" s="60"/>
      <c r="CU269" s="60"/>
      <c r="CV269" s="60"/>
      <c r="CW269" s="60"/>
      <c r="CX269" s="60"/>
      <c r="CY269" s="60"/>
      <c r="CZ269" s="60"/>
      <c r="DA269" s="60"/>
      <c r="DB269" s="60"/>
      <c r="DC269" s="60"/>
      <c r="DD269" s="60"/>
      <c r="DE269" s="60"/>
      <c r="DF269" s="60"/>
      <c r="DG269" s="60"/>
      <c r="DH269" s="60"/>
      <c r="DI269" s="60"/>
      <c r="DJ269" s="60"/>
      <c r="DK269" s="60"/>
      <c r="DL269" s="60"/>
      <c r="DM269" s="60"/>
      <c r="DN269" s="60"/>
      <c r="DO269" s="60"/>
      <c r="DP269" s="60"/>
    </row>
    <row r="270" spans="2:120" x14ac:dyDescent="0.2">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BS270" s="60"/>
      <c r="BT270" s="60"/>
      <c r="BU270" s="76"/>
      <c r="BV270" s="76"/>
      <c r="BW270" s="76"/>
      <c r="BX270" s="76"/>
      <c r="BY270" s="76"/>
      <c r="BZ270" s="76"/>
      <c r="CA270" s="76"/>
      <c r="CL270" s="60"/>
      <c r="CM270" s="60"/>
      <c r="CN270" s="60"/>
      <c r="CO270" s="60"/>
      <c r="CP270" s="60"/>
      <c r="CQ270" s="60"/>
      <c r="CR270" s="60"/>
      <c r="CS270" s="60"/>
      <c r="CT270" s="60"/>
      <c r="CU270" s="60"/>
      <c r="CV270" s="60"/>
      <c r="CW270" s="60"/>
      <c r="CX270" s="60"/>
      <c r="CY270" s="60"/>
      <c r="CZ270" s="60"/>
      <c r="DA270" s="60"/>
      <c r="DB270" s="60"/>
      <c r="DC270" s="60"/>
      <c r="DD270" s="60"/>
      <c r="DE270" s="60"/>
      <c r="DF270" s="60"/>
      <c r="DG270" s="60"/>
      <c r="DH270" s="60"/>
      <c r="DI270" s="60"/>
      <c r="DJ270" s="60"/>
      <c r="DK270" s="60"/>
      <c r="DL270" s="60"/>
      <c r="DM270" s="60"/>
      <c r="DN270" s="60"/>
      <c r="DO270" s="60"/>
      <c r="DP270" s="60"/>
    </row>
    <row r="271" spans="2:120" x14ac:dyDescent="0.2">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BS271" s="60"/>
      <c r="BT271" s="60"/>
      <c r="BU271" s="76"/>
      <c r="BV271" s="76"/>
      <c r="BW271" s="76"/>
      <c r="BX271" s="76"/>
      <c r="BY271" s="76"/>
      <c r="BZ271" s="76"/>
      <c r="CA271" s="76"/>
      <c r="CL271" s="60"/>
      <c r="CM271" s="60"/>
      <c r="CN271" s="60"/>
      <c r="CO271" s="60"/>
      <c r="CP271" s="60"/>
      <c r="CQ271" s="60"/>
      <c r="CR271" s="60"/>
      <c r="CS271" s="60"/>
      <c r="CT271" s="60"/>
      <c r="CU271" s="60"/>
      <c r="CV271" s="60"/>
      <c r="CW271" s="60"/>
      <c r="CX271" s="60"/>
      <c r="CY271" s="60"/>
      <c r="CZ271" s="60"/>
      <c r="DA271" s="60"/>
      <c r="DB271" s="60"/>
      <c r="DC271" s="60"/>
      <c r="DD271" s="60"/>
      <c r="DE271" s="60"/>
      <c r="DF271" s="60"/>
      <c r="DG271" s="60"/>
      <c r="DH271" s="60"/>
      <c r="DI271" s="60"/>
      <c r="DJ271" s="60"/>
      <c r="DK271" s="60"/>
      <c r="DL271" s="60"/>
      <c r="DM271" s="60"/>
      <c r="DN271" s="60"/>
      <c r="DO271" s="60"/>
      <c r="DP271" s="60"/>
    </row>
    <row r="272" spans="2:120" x14ac:dyDescent="0.2">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BS272" s="60"/>
      <c r="BT272" s="60"/>
      <c r="BU272" s="76"/>
      <c r="BV272" s="76"/>
      <c r="BW272" s="76"/>
      <c r="BX272" s="76"/>
      <c r="BY272" s="76"/>
      <c r="BZ272" s="76"/>
      <c r="CA272" s="76"/>
      <c r="CL272" s="60"/>
      <c r="CM272" s="60"/>
      <c r="CN272" s="60"/>
      <c r="CO272" s="60"/>
      <c r="CP272" s="60"/>
      <c r="CQ272" s="60"/>
      <c r="CR272" s="60"/>
      <c r="CS272" s="60"/>
      <c r="CT272" s="60"/>
      <c r="CU272" s="60"/>
      <c r="CV272" s="60"/>
      <c r="CW272" s="60"/>
      <c r="CX272" s="60"/>
      <c r="CY272" s="60"/>
      <c r="CZ272" s="60"/>
      <c r="DA272" s="60"/>
      <c r="DB272" s="60"/>
      <c r="DC272" s="60"/>
      <c r="DD272" s="60"/>
      <c r="DE272" s="60"/>
      <c r="DF272" s="60"/>
      <c r="DG272" s="60"/>
      <c r="DH272" s="60"/>
      <c r="DI272" s="60"/>
      <c r="DJ272" s="60"/>
      <c r="DK272" s="60"/>
      <c r="DL272" s="60"/>
      <c r="DM272" s="60"/>
      <c r="DN272" s="60"/>
      <c r="DO272" s="60"/>
      <c r="DP272" s="60"/>
    </row>
    <row r="273" spans="2:120" x14ac:dyDescent="0.2">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BS273" s="60"/>
      <c r="BT273" s="60"/>
      <c r="BU273" s="76"/>
      <c r="BV273" s="76"/>
      <c r="BW273" s="76"/>
      <c r="BX273" s="76"/>
      <c r="BY273" s="76"/>
      <c r="BZ273" s="76"/>
      <c r="CA273" s="76"/>
      <c r="CL273" s="60"/>
      <c r="CM273" s="60"/>
      <c r="CN273" s="60"/>
      <c r="CO273" s="60"/>
      <c r="CP273" s="60"/>
      <c r="CQ273" s="60"/>
      <c r="CR273" s="60"/>
      <c r="CS273" s="60"/>
      <c r="CT273" s="60"/>
      <c r="CU273" s="60"/>
      <c r="CV273" s="60"/>
      <c r="CW273" s="60"/>
      <c r="CX273" s="60"/>
      <c r="CY273" s="60"/>
      <c r="CZ273" s="60"/>
      <c r="DA273" s="60"/>
      <c r="DB273" s="60"/>
      <c r="DC273" s="60"/>
      <c r="DD273" s="60"/>
      <c r="DE273" s="60"/>
      <c r="DF273" s="60"/>
      <c r="DG273" s="60"/>
      <c r="DH273" s="60"/>
      <c r="DI273" s="60"/>
      <c r="DJ273" s="60"/>
      <c r="DK273" s="60"/>
      <c r="DL273" s="60"/>
      <c r="DM273" s="60"/>
      <c r="DN273" s="60"/>
      <c r="DO273" s="60"/>
      <c r="DP273" s="60"/>
    </row>
    <row r="274" spans="2:120" x14ac:dyDescent="0.2">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BS274" s="60"/>
      <c r="BT274" s="60"/>
      <c r="BU274" s="76"/>
      <c r="BV274" s="76"/>
      <c r="BW274" s="76"/>
      <c r="BX274" s="76"/>
      <c r="BY274" s="76"/>
      <c r="BZ274" s="76"/>
      <c r="CA274" s="76"/>
      <c r="CL274" s="60"/>
      <c r="CM274" s="60"/>
      <c r="CN274" s="60"/>
      <c r="CO274" s="60"/>
      <c r="CP274" s="60"/>
      <c r="CQ274" s="60"/>
      <c r="CR274" s="60"/>
      <c r="CS274" s="60"/>
      <c r="CT274" s="60"/>
      <c r="CU274" s="60"/>
      <c r="CV274" s="60"/>
      <c r="CW274" s="60"/>
      <c r="CX274" s="60"/>
      <c r="CY274" s="60"/>
      <c r="CZ274" s="60"/>
      <c r="DA274" s="60"/>
      <c r="DB274" s="60"/>
      <c r="DC274" s="60"/>
      <c r="DD274" s="60"/>
      <c r="DE274" s="60"/>
      <c r="DF274" s="60"/>
      <c r="DG274" s="60"/>
      <c r="DH274" s="60"/>
      <c r="DI274" s="60"/>
      <c r="DJ274" s="60"/>
      <c r="DK274" s="60"/>
      <c r="DL274" s="60"/>
      <c r="DM274" s="60"/>
      <c r="DN274" s="60"/>
      <c r="DO274" s="60"/>
      <c r="DP274" s="60"/>
    </row>
    <row r="275" spans="2:120" x14ac:dyDescent="0.2">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BS275" s="60"/>
      <c r="BT275" s="60"/>
      <c r="BU275" s="76"/>
      <c r="BV275" s="76"/>
      <c r="BW275" s="76"/>
      <c r="BX275" s="76"/>
      <c r="BY275" s="76"/>
      <c r="BZ275" s="76"/>
      <c r="CA275" s="76"/>
      <c r="CL275" s="60"/>
      <c r="CM275" s="60"/>
      <c r="CN275" s="60"/>
      <c r="CO275" s="60"/>
      <c r="CP275" s="60"/>
      <c r="CQ275" s="60"/>
      <c r="CR275" s="60"/>
      <c r="CS275" s="60"/>
      <c r="CT275" s="60"/>
      <c r="CU275" s="60"/>
      <c r="CV275" s="60"/>
      <c r="CW275" s="60"/>
      <c r="CX275" s="60"/>
      <c r="CY275" s="60"/>
      <c r="CZ275" s="60"/>
      <c r="DA275" s="60"/>
      <c r="DB275" s="60"/>
      <c r="DC275" s="60"/>
      <c r="DD275" s="60"/>
      <c r="DE275" s="60"/>
      <c r="DF275" s="60"/>
      <c r="DG275" s="60"/>
      <c r="DH275" s="60"/>
      <c r="DI275" s="60"/>
      <c r="DJ275" s="60"/>
      <c r="DK275" s="60"/>
      <c r="DL275" s="60"/>
      <c r="DM275" s="60"/>
      <c r="DN275" s="60"/>
      <c r="DO275" s="60"/>
      <c r="DP275" s="60"/>
    </row>
    <row r="276" spans="2:120" x14ac:dyDescent="0.2">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BS276" s="60"/>
      <c r="BT276" s="60"/>
      <c r="BU276" s="76"/>
      <c r="BV276" s="76"/>
      <c r="BW276" s="76"/>
      <c r="BX276" s="76"/>
      <c r="BY276" s="76"/>
      <c r="BZ276" s="76"/>
      <c r="CA276" s="76"/>
      <c r="CL276" s="60"/>
      <c r="CM276" s="60"/>
      <c r="CN276" s="60"/>
      <c r="CO276" s="60"/>
      <c r="CP276" s="60"/>
      <c r="CQ276" s="60"/>
      <c r="CR276" s="60"/>
      <c r="CS276" s="60"/>
      <c r="CT276" s="60"/>
      <c r="CU276" s="60"/>
      <c r="CV276" s="60"/>
      <c r="CW276" s="60"/>
      <c r="CX276" s="60"/>
      <c r="CY276" s="60"/>
      <c r="CZ276" s="60"/>
      <c r="DA276" s="60"/>
      <c r="DB276" s="60"/>
      <c r="DC276" s="60"/>
      <c r="DD276" s="60"/>
      <c r="DE276" s="60"/>
      <c r="DF276" s="60"/>
      <c r="DG276" s="60"/>
      <c r="DH276" s="60"/>
      <c r="DI276" s="60"/>
      <c r="DJ276" s="60"/>
      <c r="DK276" s="60"/>
      <c r="DL276" s="60"/>
      <c r="DM276" s="60"/>
      <c r="DN276" s="60"/>
      <c r="DO276" s="60"/>
      <c r="DP276" s="60"/>
    </row>
    <row r="277" spans="2:120" x14ac:dyDescent="0.2">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BS277" s="60"/>
      <c r="BT277" s="60"/>
      <c r="BU277" s="76"/>
      <c r="BV277" s="76"/>
      <c r="BW277" s="76"/>
      <c r="BX277" s="76"/>
      <c r="BY277" s="76"/>
      <c r="BZ277" s="76"/>
      <c r="CA277" s="76"/>
      <c r="CL277" s="60"/>
      <c r="CM277" s="60"/>
      <c r="CN277" s="60"/>
      <c r="CO277" s="60"/>
      <c r="CP277" s="60"/>
      <c r="CQ277" s="60"/>
      <c r="CR277" s="60"/>
      <c r="CS277" s="60"/>
      <c r="CT277" s="60"/>
      <c r="CU277" s="60"/>
      <c r="CV277" s="60"/>
      <c r="CW277" s="60"/>
      <c r="CX277" s="60"/>
      <c r="CY277" s="60"/>
      <c r="CZ277" s="60"/>
      <c r="DA277" s="60"/>
      <c r="DB277" s="60"/>
      <c r="DC277" s="60"/>
      <c r="DD277" s="60"/>
      <c r="DE277" s="60"/>
      <c r="DF277" s="60"/>
      <c r="DG277" s="60"/>
      <c r="DH277" s="60"/>
      <c r="DI277" s="60"/>
      <c r="DJ277" s="60"/>
      <c r="DK277" s="60"/>
      <c r="DL277" s="60"/>
      <c r="DM277" s="60"/>
      <c r="DN277" s="60"/>
      <c r="DO277" s="60"/>
      <c r="DP277" s="60"/>
    </row>
    <row r="278" spans="2:120" x14ac:dyDescent="0.2">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BS278" s="60"/>
      <c r="BT278" s="60"/>
      <c r="BU278" s="76"/>
      <c r="BV278" s="76"/>
      <c r="BW278" s="76"/>
      <c r="BX278" s="76"/>
      <c r="BY278" s="76"/>
      <c r="BZ278" s="76"/>
      <c r="CA278" s="76"/>
      <c r="CL278" s="60"/>
      <c r="CM278" s="60"/>
      <c r="CN278" s="60"/>
      <c r="CO278" s="60"/>
      <c r="CP278" s="60"/>
      <c r="CQ278" s="60"/>
      <c r="CR278" s="60"/>
      <c r="CS278" s="60"/>
      <c r="CT278" s="60"/>
      <c r="CU278" s="60"/>
      <c r="CV278" s="60"/>
      <c r="CW278" s="60"/>
      <c r="CX278" s="60"/>
      <c r="CY278" s="60"/>
      <c r="CZ278" s="60"/>
      <c r="DA278" s="60"/>
      <c r="DB278" s="60"/>
      <c r="DC278" s="60"/>
      <c r="DD278" s="60"/>
      <c r="DE278" s="60"/>
      <c r="DF278" s="60"/>
      <c r="DG278" s="60"/>
      <c r="DH278" s="60"/>
      <c r="DI278" s="60"/>
      <c r="DJ278" s="60"/>
      <c r="DK278" s="60"/>
      <c r="DL278" s="60"/>
      <c r="DM278" s="60"/>
      <c r="DN278" s="60"/>
      <c r="DO278" s="60"/>
      <c r="DP278" s="60"/>
    </row>
    <row r="279" spans="2:120" x14ac:dyDescent="0.2">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BS279" s="60"/>
      <c r="BT279" s="60"/>
      <c r="BU279" s="76"/>
      <c r="BV279" s="76"/>
      <c r="BW279" s="76"/>
      <c r="BX279" s="76"/>
      <c r="BY279" s="76"/>
      <c r="BZ279" s="76"/>
      <c r="CA279" s="76"/>
      <c r="CL279" s="60"/>
      <c r="CM279" s="60"/>
      <c r="CN279" s="60"/>
      <c r="CO279" s="60"/>
      <c r="CP279" s="60"/>
      <c r="CQ279" s="60"/>
      <c r="CR279" s="60"/>
      <c r="CS279" s="60"/>
      <c r="CT279" s="60"/>
      <c r="CU279" s="60"/>
      <c r="CV279" s="60"/>
      <c r="CW279" s="60"/>
      <c r="CX279" s="60"/>
      <c r="CY279" s="60"/>
      <c r="CZ279" s="60"/>
      <c r="DA279" s="60"/>
      <c r="DB279" s="60"/>
      <c r="DC279" s="60"/>
      <c r="DD279" s="60"/>
      <c r="DE279" s="60"/>
      <c r="DF279" s="60"/>
      <c r="DG279" s="60"/>
      <c r="DH279" s="60"/>
      <c r="DI279" s="60"/>
      <c r="DJ279" s="60"/>
      <c r="DK279" s="60"/>
      <c r="DL279" s="60"/>
      <c r="DM279" s="60"/>
      <c r="DN279" s="60"/>
      <c r="DO279" s="60"/>
      <c r="DP279" s="60"/>
    </row>
    <row r="280" spans="2:120" x14ac:dyDescent="0.2">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BS280" s="60"/>
      <c r="BT280" s="60"/>
      <c r="BU280" s="76"/>
      <c r="BV280" s="76"/>
      <c r="BW280" s="76"/>
      <c r="BX280" s="76"/>
      <c r="BY280" s="76"/>
      <c r="BZ280" s="76"/>
      <c r="CA280" s="76"/>
      <c r="CL280" s="60"/>
      <c r="CM280" s="60"/>
      <c r="CN280" s="60"/>
      <c r="CO280" s="60"/>
      <c r="CP280" s="60"/>
      <c r="CQ280" s="60"/>
      <c r="CR280" s="60"/>
      <c r="CS280" s="60"/>
      <c r="CT280" s="60"/>
      <c r="CU280" s="60"/>
      <c r="CV280" s="60"/>
      <c r="CW280" s="60"/>
      <c r="CX280" s="60"/>
      <c r="CY280" s="60"/>
      <c r="CZ280" s="60"/>
      <c r="DA280" s="60"/>
      <c r="DB280" s="60"/>
      <c r="DC280" s="60"/>
      <c r="DD280" s="60"/>
      <c r="DE280" s="60"/>
      <c r="DF280" s="60"/>
      <c r="DG280" s="60"/>
      <c r="DH280" s="60"/>
      <c r="DI280" s="60"/>
      <c r="DJ280" s="60"/>
      <c r="DK280" s="60"/>
      <c r="DL280" s="60"/>
      <c r="DM280" s="60"/>
      <c r="DN280" s="60"/>
      <c r="DO280" s="60"/>
      <c r="DP280" s="60"/>
    </row>
    <row r="281" spans="2:120" x14ac:dyDescent="0.2">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BS281" s="60"/>
      <c r="BT281" s="60"/>
      <c r="BU281" s="76"/>
      <c r="BV281" s="76"/>
      <c r="BW281" s="76"/>
      <c r="BX281" s="76"/>
      <c r="BY281" s="76"/>
      <c r="BZ281" s="76"/>
      <c r="CA281" s="76"/>
      <c r="CL281" s="60"/>
      <c r="CM281" s="60"/>
      <c r="CN281" s="60"/>
      <c r="CO281" s="60"/>
      <c r="CP281" s="60"/>
      <c r="CQ281" s="60"/>
      <c r="CR281" s="60"/>
      <c r="CS281" s="60"/>
      <c r="CT281" s="60"/>
      <c r="CU281" s="60"/>
      <c r="CV281" s="60"/>
      <c r="CW281" s="60"/>
      <c r="CX281" s="60"/>
      <c r="CY281" s="60"/>
      <c r="CZ281" s="60"/>
      <c r="DA281" s="60"/>
      <c r="DB281" s="60"/>
      <c r="DC281" s="60"/>
      <c r="DD281" s="60"/>
      <c r="DE281" s="60"/>
      <c r="DF281" s="60"/>
      <c r="DG281" s="60"/>
      <c r="DH281" s="60"/>
      <c r="DI281" s="60"/>
      <c r="DJ281" s="60"/>
      <c r="DK281" s="60"/>
      <c r="DL281" s="60"/>
      <c r="DM281" s="60"/>
      <c r="DN281" s="60"/>
      <c r="DO281" s="60"/>
      <c r="DP281" s="60"/>
    </row>
    <row r="282" spans="2:120" x14ac:dyDescent="0.2">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BS282" s="60"/>
      <c r="BT282" s="60"/>
      <c r="BU282" s="76"/>
      <c r="BV282" s="76"/>
      <c r="BW282" s="76"/>
      <c r="BX282" s="76"/>
      <c r="BY282" s="76"/>
      <c r="BZ282" s="76"/>
      <c r="CA282" s="76"/>
      <c r="CL282" s="60"/>
      <c r="CM282" s="60"/>
      <c r="CN282" s="60"/>
      <c r="CO282" s="60"/>
      <c r="CP282" s="60"/>
      <c r="CQ282" s="60"/>
      <c r="CR282" s="60"/>
      <c r="CS282" s="60"/>
      <c r="CT282" s="60"/>
      <c r="CU282" s="60"/>
      <c r="CV282" s="60"/>
      <c r="CW282" s="60"/>
      <c r="CX282" s="60"/>
      <c r="CY282" s="60"/>
      <c r="CZ282" s="60"/>
      <c r="DA282" s="60"/>
      <c r="DB282" s="60"/>
      <c r="DC282" s="60"/>
      <c r="DD282" s="60"/>
      <c r="DE282" s="60"/>
      <c r="DF282" s="60"/>
      <c r="DG282" s="60"/>
      <c r="DH282" s="60"/>
      <c r="DI282" s="60"/>
      <c r="DJ282" s="60"/>
      <c r="DK282" s="60"/>
      <c r="DL282" s="60"/>
      <c r="DM282" s="60"/>
      <c r="DN282" s="60"/>
      <c r="DO282" s="60"/>
      <c r="DP282" s="60"/>
    </row>
    <row r="283" spans="2:120" x14ac:dyDescent="0.2">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BS283" s="60"/>
      <c r="BT283" s="60"/>
      <c r="BU283" s="76"/>
      <c r="BV283" s="76"/>
      <c r="BW283" s="76"/>
      <c r="BX283" s="76"/>
      <c r="BY283" s="76"/>
      <c r="BZ283" s="76"/>
      <c r="CA283" s="76"/>
      <c r="CL283" s="60"/>
      <c r="CM283" s="60"/>
      <c r="CN283" s="60"/>
      <c r="CO283" s="60"/>
      <c r="CP283" s="60"/>
      <c r="CQ283" s="60"/>
      <c r="CR283" s="60"/>
      <c r="CS283" s="60"/>
      <c r="CT283" s="60"/>
      <c r="CU283" s="60"/>
      <c r="CV283" s="60"/>
      <c r="CW283" s="60"/>
      <c r="CX283" s="60"/>
      <c r="CY283" s="60"/>
      <c r="CZ283" s="60"/>
      <c r="DA283" s="60"/>
      <c r="DB283" s="60"/>
      <c r="DC283" s="60"/>
      <c r="DD283" s="60"/>
      <c r="DE283" s="60"/>
      <c r="DF283" s="60"/>
      <c r="DG283" s="60"/>
      <c r="DH283" s="60"/>
      <c r="DI283" s="60"/>
      <c r="DJ283" s="60"/>
      <c r="DK283" s="60"/>
      <c r="DL283" s="60"/>
      <c r="DM283" s="60"/>
      <c r="DN283" s="60"/>
      <c r="DO283" s="60"/>
      <c r="DP283" s="60"/>
    </row>
    <row r="284" spans="2:120" x14ac:dyDescent="0.2">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BS284" s="60"/>
      <c r="BT284" s="60"/>
      <c r="BU284" s="76"/>
      <c r="BV284" s="76"/>
      <c r="BW284" s="76"/>
      <c r="BX284" s="76"/>
      <c r="BY284" s="76"/>
      <c r="BZ284" s="76"/>
      <c r="CA284" s="76"/>
      <c r="CL284" s="60"/>
      <c r="CM284" s="60"/>
      <c r="CN284" s="60"/>
      <c r="CO284" s="60"/>
      <c r="CP284" s="60"/>
      <c r="CQ284" s="60"/>
      <c r="CR284" s="60"/>
      <c r="CS284" s="60"/>
      <c r="CT284" s="60"/>
      <c r="CU284" s="60"/>
      <c r="CV284" s="60"/>
      <c r="CW284" s="60"/>
      <c r="CX284" s="60"/>
      <c r="CY284" s="60"/>
      <c r="CZ284" s="60"/>
      <c r="DA284" s="60"/>
      <c r="DB284" s="60"/>
      <c r="DC284" s="60"/>
      <c r="DD284" s="60"/>
      <c r="DE284" s="60"/>
      <c r="DF284" s="60"/>
      <c r="DG284" s="60"/>
      <c r="DH284" s="60"/>
      <c r="DI284" s="60"/>
      <c r="DJ284" s="60"/>
      <c r="DK284" s="60"/>
      <c r="DL284" s="60"/>
      <c r="DM284" s="60"/>
      <c r="DN284" s="60"/>
      <c r="DO284" s="60"/>
      <c r="DP284" s="60"/>
    </row>
    <row r="285" spans="2:120" x14ac:dyDescent="0.2">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BS285" s="60"/>
      <c r="BT285" s="60"/>
      <c r="BU285" s="76"/>
      <c r="BV285" s="76"/>
      <c r="BW285" s="76"/>
      <c r="BX285" s="76"/>
      <c r="BY285" s="76"/>
      <c r="BZ285" s="76"/>
      <c r="CA285" s="76"/>
      <c r="CL285" s="60"/>
      <c r="CM285" s="60"/>
      <c r="CN285" s="60"/>
      <c r="CO285" s="60"/>
      <c r="CP285" s="60"/>
      <c r="CQ285" s="60"/>
      <c r="CR285" s="60"/>
      <c r="CS285" s="60"/>
      <c r="CT285" s="60"/>
      <c r="CU285" s="60"/>
      <c r="CV285" s="60"/>
      <c r="CW285" s="60"/>
      <c r="CX285" s="60"/>
      <c r="CY285" s="60"/>
      <c r="CZ285" s="60"/>
      <c r="DA285" s="60"/>
      <c r="DB285" s="60"/>
      <c r="DC285" s="60"/>
      <c r="DD285" s="60"/>
      <c r="DE285" s="60"/>
      <c r="DF285" s="60"/>
      <c r="DG285" s="60"/>
      <c r="DH285" s="60"/>
      <c r="DI285" s="60"/>
      <c r="DJ285" s="60"/>
      <c r="DK285" s="60"/>
      <c r="DL285" s="60"/>
      <c r="DM285" s="60"/>
      <c r="DN285" s="60"/>
      <c r="DO285" s="60"/>
      <c r="DP285" s="60"/>
    </row>
    <row r="286" spans="2:120" x14ac:dyDescent="0.2">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BS286" s="60"/>
      <c r="BT286" s="60"/>
      <c r="BU286" s="76"/>
      <c r="BV286" s="76"/>
      <c r="BW286" s="76"/>
      <c r="BX286" s="76"/>
      <c r="BY286" s="76"/>
      <c r="BZ286" s="76"/>
      <c r="CA286" s="76"/>
      <c r="CL286" s="60"/>
      <c r="CM286" s="60"/>
      <c r="CN286" s="60"/>
      <c r="CO286" s="60"/>
      <c r="CP286" s="60"/>
      <c r="CQ286" s="60"/>
      <c r="CR286" s="60"/>
      <c r="CS286" s="60"/>
      <c r="CT286" s="60"/>
      <c r="CU286" s="60"/>
      <c r="CV286" s="60"/>
      <c r="CW286" s="60"/>
      <c r="CX286" s="60"/>
      <c r="CY286" s="60"/>
      <c r="CZ286" s="60"/>
      <c r="DA286" s="60"/>
      <c r="DB286" s="60"/>
      <c r="DC286" s="60"/>
      <c r="DD286" s="60"/>
      <c r="DE286" s="60"/>
      <c r="DF286" s="60"/>
      <c r="DG286" s="60"/>
      <c r="DH286" s="60"/>
      <c r="DI286" s="60"/>
      <c r="DJ286" s="60"/>
      <c r="DK286" s="60"/>
      <c r="DL286" s="60"/>
      <c r="DM286" s="60"/>
      <c r="DN286" s="60"/>
      <c r="DO286" s="60"/>
      <c r="DP286" s="60"/>
    </row>
    <row r="287" spans="2:120" x14ac:dyDescent="0.2">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BS287" s="60"/>
      <c r="BT287" s="60"/>
      <c r="BU287" s="76"/>
      <c r="BV287" s="76"/>
      <c r="BW287" s="76"/>
      <c r="BX287" s="76"/>
      <c r="BY287" s="76"/>
      <c r="BZ287" s="76"/>
      <c r="CA287" s="76"/>
      <c r="CL287" s="60"/>
      <c r="CM287" s="60"/>
      <c r="CN287" s="60"/>
      <c r="CO287" s="60"/>
      <c r="CP287" s="60"/>
      <c r="CQ287" s="60"/>
      <c r="CR287" s="60"/>
      <c r="CS287" s="60"/>
      <c r="CT287" s="60"/>
      <c r="CU287" s="60"/>
      <c r="CV287" s="60"/>
      <c r="CW287" s="60"/>
      <c r="CX287" s="60"/>
      <c r="CY287" s="60"/>
      <c r="CZ287" s="60"/>
      <c r="DA287" s="60"/>
      <c r="DB287" s="60"/>
      <c r="DC287" s="60"/>
      <c r="DD287" s="60"/>
      <c r="DE287" s="60"/>
      <c r="DF287" s="60"/>
      <c r="DG287" s="60"/>
      <c r="DH287" s="60"/>
      <c r="DI287" s="60"/>
      <c r="DJ287" s="60"/>
      <c r="DK287" s="60"/>
      <c r="DL287" s="60"/>
      <c r="DM287" s="60"/>
      <c r="DN287" s="60"/>
      <c r="DO287" s="60"/>
      <c r="DP287" s="60"/>
    </row>
    <row r="288" spans="2:120" x14ac:dyDescent="0.2">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BS288" s="60"/>
      <c r="BT288" s="60"/>
      <c r="BU288" s="76"/>
      <c r="BV288" s="76"/>
      <c r="BW288" s="76"/>
      <c r="BX288" s="76"/>
      <c r="BY288" s="76"/>
      <c r="BZ288" s="76"/>
      <c r="CA288" s="76"/>
      <c r="CL288" s="60"/>
      <c r="CM288" s="60"/>
      <c r="CN288" s="60"/>
      <c r="CO288" s="60"/>
      <c r="CP288" s="60"/>
      <c r="CQ288" s="60"/>
      <c r="CR288" s="60"/>
      <c r="CS288" s="60"/>
      <c r="CT288" s="60"/>
      <c r="CU288" s="60"/>
      <c r="CV288" s="60"/>
      <c r="CW288" s="60"/>
      <c r="CX288" s="60"/>
      <c r="CY288" s="60"/>
      <c r="CZ288" s="60"/>
      <c r="DA288" s="60"/>
      <c r="DB288" s="60"/>
      <c r="DC288" s="60"/>
      <c r="DD288" s="60"/>
      <c r="DE288" s="60"/>
      <c r="DF288" s="60"/>
      <c r="DG288" s="60"/>
      <c r="DH288" s="60"/>
      <c r="DI288" s="60"/>
      <c r="DJ288" s="60"/>
      <c r="DK288" s="60"/>
      <c r="DL288" s="60"/>
      <c r="DM288" s="60"/>
      <c r="DN288" s="60"/>
      <c r="DO288" s="60"/>
      <c r="DP288" s="60"/>
    </row>
    <row r="289" spans="2:120" x14ac:dyDescent="0.2">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BS289" s="60"/>
      <c r="BT289" s="60"/>
      <c r="BU289" s="76"/>
      <c r="BV289" s="76"/>
      <c r="BW289" s="76"/>
      <c r="BX289" s="76"/>
      <c r="BY289" s="76"/>
      <c r="BZ289" s="76"/>
      <c r="CA289" s="76"/>
      <c r="CL289" s="60"/>
      <c r="CM289" s="60"/>
      <c r="CN289" s="60"/>
      <c r="CO289" s="60"/>
      <c r="CP289" s="60"/>
      <c r="CQ289" s="60"/>
      <c r="CR289" s="60"/>
      <c r="CS289" s="60"/>
      <c r="CT289" s="60"/>
      <c r="CU289" s="60"/>
      <c r="CV289" s="60"/>
      <c r="CW289" s="60"/>
      <c r="CX289" s="60"/>
      <c r="CY289" s="60"/>
      <c r="CZ289" s="60"/>
      <c r="DA289" s="60"/>
      <c r="DB289" s="60"/>
      <c r="DC289" s="60"/>
      <c r="DD289" s="60"/>
      <c r="DE289" s="60"/>
      <c r="DF289" s="60"/>
      <c r="DG289" s="60"/>
      <c r="DH289" s="60"/>
      <c r="DI289" s="60"/>
      <c r="DJ289" s="60"/>
      <c r="DK289" s="60"/>
      <c r="DL289" s="60"/>
      <c r="DM289" s="60"/>
      <c r="DN289" s="60"/>
      <c r="DO289" s="60"/>
      <c r="DP289" s="60"/>
    </row>
    <row r="290" spans="2:120" x14ac:dyDescent="0.2">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BS290" s="60"/>
      <c r="BT290" s="60"/>
      <c r="BU290" s="76"/>
      <c r="BV290" s="76"/>
      <c r="BW290" s="76"/>
      <c r="BX290" s="76"/>
      <c r="BY290" s="76"/>
      <c r="BZ290" s="76"/>
      <c r="CA290" s="76"/>
      <c r="CL290" s="60"/>
      <c r="CM290" s="60"/>
      <c r="CN290" s="60"/>
      <c r="CO290" s="60"/>
      <c r="CP290" s="60"/>
      <c r="CQ290" s="60"/>
      <c r="CR290" s="60"/>
      <c r="CS290" s="60"/>
      <c r="CT290" s="60"/>
      <c r="CU290" s="60"/>
      <c r="CV290" s="60"/>
      <c r="CW290" s="60"/>
      <c r="CX290" s="60"/>
      <c r="CY290" s="60"/>
      <c r="CZ290" s="60"/>
      <c r="DA290" s="60"/>
      <c r="DB290" s="60"/>
      <c r="DC290" s="60"/>
      <c r="DD290" s="60"/>
      <c r="DE290" s="60"/>
      <c r="DF290" s="60"/>
      <c r="DG290" s="60"/>
      <c r="DH290" s="60"/>
      <c r="DI290" s="60"/>
      <c r="DJ290" s="60"/>
      <c r="DK290" s="60"/>
      <c r="DL290" s="60"/>
      <c r="DM290" s="60"/>
      <c r="DN290" s="60"/>
      <c r="DO290" s="60"/>
      <c r="DP290" s="60"/>
    </row>
    <row r="291" spans="2:120" x14ac:dyDescent="0.2">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BS291" s="60"/>
      <c r="BT291" s="60"/>
      <c r="BU291" s="76"/>
      <c r="BV291" s="76"/>
      <c r="BW291" s="76"/>
      <c r="BX291" s="76"/>
      <c r="BY291" s="76"/>
      <c r="BZ291" s="76"/>
      <c r="CA291" s="76"/>
      <c r="CL291" s="60"/>
      <c r="CM291" s="60"/>
      <c r="CN291" s="60"/>
      <c r="CO291" s="60"/>
      <c r="CP291" s="60"/>
      <c r="CQ291" s="60"/>
      <c r="CR291" s="60"/>
      <c r="CS291" s="60"/>
      <c r="CT291" s="60"/>
      <c r="CU291" s="60"/>
      <c r="CV291" s="60"/>
      <c r="CW291" s="60"/>
      <c r="CX291" s="60"/>
      <c r="CY291" s="60"/>
      <c r="CZ291" s="60"/>
      <c r="DA291" s="60"/>
      <c r="DB291" s="60"/>
      <c r="DC291" s="60"/>
      <c r="DD291" s="60"/>
      <c r="DE291" s="60"/>
      <c r="DF291" s="60"/>
      <c r="DG291" s="60"/>
      <c r="DH291" s="60"/>
      <c r="DI291" s="60"/>
      <c r="DJ291" s="60"/>
      <c r="DK291" s="60"/>
      <c r="DL291" s="60"/>
      <c r="DM291" s="60"/>
      <c r="DN291" s="60"/>
      <c r="DO291" s="60"/>
      <c r="DP291" s="60"/>
    </row>
    <row r="292" spans="2:120" x14ac:dyDescent="0.2">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c r="AA292" s="60"/>
      <c r="AB292" s="60"/>
      <c r="BS292" s="60"/>
      <c r="BT292" s="60"/>
      <c r="BU292" s="76"/>
      <c r="BV292" s="76"/>
      <c r="BW292" s="76"/>
      <c r="BX292" s="76"/>
      <c r="BY292" s="76"/>
      <c r="BZ292" s="76"/>
      <c r="CA292" s="76"/>
      <c r="CL292" s="60"/>
      <c r="CM292" s="60"/>
      <c r="CN292" s="60"/>
      <c r="CO292" s="60"/>
      <c r="CP292" s="60"/>
      <c r="CQ292" s="60"/>
      <c r="CR292" s="60"/>
      <c r="CS292" s="60"/>
      <c r="CT292" s="60"/>
      <c r="CU292" s="60"/>
      <c r="CV292" s="60"/>
      <c r="CW292" s="60"/>
      <c r="CX292" s="60"/>
      <c r="CY292" s="60"/>
      <c r="CZ292" s="60"/>
      <c r="DA292" s="60"/>
      <c r="DB292" s="60"/>
      <c r="DC292" s="60"/>
      <c r="DD292" s="60"/>
      <c r="DE292" s="60"/>
      <c r="DF292" s="60"/>
      <c r="DG292" s="60"/>
      <c r="DH292" s="60"/>
      <c r="DI292" s="60"/>
      <c r="DJ292" s="60"/>
      <c r="DK292" s="60"/>
      <c r="DL292" s="60"/>
      <c r="DM292" s="60"/>
      <c r="DN292" s="60"/>
      <c r="DO292" s="60"/>
      <c r="DP292" s="60"/>
    </row>
    <row r="293" spans="2:120" x14ac:dyDescent="0.2">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BS293" s="60"/>
      <c r="BT293" s="60"/>
      <c r="BU293" s="76"/>
      <c r="BV293" s="76"/>
      <c r="BW293" s="76"/>
      <c r="BX293" s="76"/>
      <c r="BY293" s="76"/>
      <c r="BZ293" s="76"/>
      <c r="CA293" s="76"/>
      <c r="CL293" s="60"/>
      <c r="CM293" s="60"/>
      <c r="CN293" s="60"/>
      <c r="CO293" s="60"/>
      <c r="CP293" s="60"/>
      <c r="CQ293" s="60"/>
      <c r="CR293" s="60"/>
      <c r="CS293" s="60"/>
      <c r="CT293" s="60"/>
      <c r="CU293" s="60"/>
      <c r="CV293" s="60"/>
      <c r="CW293" s="60"/>
      <c r="CX293" s="60"/>
      <c r="CY293" s="60"/>
      <c r="CZ293" s="60"/>
      <c r="DA293" s="60"/>
      <c r="DB293" s="60"/>
      <c r="DC293" s="60"/>
      <c r="DD293" s="60"/>
      <c r="DE293" s="60"/>
      <c r="DF293" s="60"/>
      <c r="DG293" s="60"/>
      <c r="DH293" s="60"/>
      <c r="DI293" s="60"/>
      <c r="DJ293" s="60"/>
      <c r="DK293" s="60"/>
      <c r="DL293" s="60"/>
      <c r="DM293" s="60"/>
      <c r="DN293" s="60"/>
      <c r="DO293" s="60"/>
      <c r="DP293" s="60"/>
    </row>
    <row r="294" spans="2:120" x14ac:dyDescent="0.2">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BS294" s="60"/>
      <c r="BT294" s="60"/>
      <c r="BU294" s="76"/>
      <c r="BV294" s="76"/>
      <c r="BW294" s="76"/>
      <c r="BX294" s="76"/>
      <c r="BY294" s="76"/>
      <c r="BZ294" s="76"/>
      <c r="CA294" s="76"/>
      <c r="CL294" s="60"/>
      <c r="CM294" s="60"/>
      <c r="CN294" s="60"/>
      <c r="CO294" s="60"/>
      <c r="CP294" s="60"/>
      <c r="CQ294" s="60"/>
      <c r="CR294" s="60"/>
      <c r="CS294" s="60"/>
      <c r="CT294" s="60"/>
      <c r="CU294" s="60"/>
      <c r="CV294" s="60"/>
      <c r="CW294" s="60"/>
      <c r="CX294" s="60"/>
      <c r="CY294" s="60"/>
      <c r="CZ294" s="60"/>
      <c r="DA294" s="60"/>
      <c r="DB294" s="60"/>
      <c r="DC294" s="60"/>
      <c r="DD294" s="60"/>
      <c r="DE294" s="60"/>
      <c r="DF294" s="60"/>
      <c r="DG294" s="60"/>
      <c r="DH294" s="60"/>
      <c r="DI294" s="60"/>
      <c r="DJ294" s="60"/>
      <c r="DK294" s="60"/>
      <c r="DL294" s="60"/>
      <c r="DM294" s="60"/>
      <c r="DN294" s="60"/>
      <c r="DO294" s="60"/>
      <c r="DP294" s="60"/>
    </row>
    <row r="295" spans="2:120" x14ac:dyDescent="0.2">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BS295" s="60"/>
      <c r="BT295" s="60"/>
      <c r="BU295" s="76"/>
      <c r="BV295" s="76"/>
      <c r="BW295" s="76"/>
      <c r="BX295" s="76"/>
      <c r="BY295" s="76"/>
      <c r="BZ295" s="76"/>
      <c r="CA295" s="76"/>
      <c r="CL295" s="60"/>
      <c r="CM295" s="60"/>
      <c r="CN295" s="60"/>
      <c r="CO295" s="60"/>
      <c r="CP295" s="60"/>
      <c r="CQ295" s="60"/>
      <c r="CR295" s="60"/>
      <c r="CS295" s="60"/>
      <c r="CT295" s="60"/>
      <c r="CU295" s="60"/>
      <c r="CV295" s="60"/>
      <c r="CW295" s="60"/>
      <c r="CX295" s="60"/>
      <c r="CY295" s="60"/>
      <c r="CZ295" s="60"/>
      <c r="DA295" s="60"/>
      <c r="DB295" s="60"/>
      <c r="DC295" s="60"/>
      <c r="DD295" s="60"/>
      <c r="DE295" s="60"/>
      <c r="DF295" s="60"/>
      <c r="DG295" s="60"/>
      <c r="DH295" s="60"/>
      <c r="DI295" s="60"/>
      <c r="DJ295" s="60"/>
      <c r="DK295" s="60"/>
      <c r="DL295" s="60"/>
      <c r="DM295" s="60"/>
      <c r="DN295" s="60"/>
      <c r="DO295" s="60"/>
      <c r="DP295" s="60"/>
    </row>
    <row r="296" spans="2:120" x14ac:dyDescent="0.2">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BS296" s="60"/>
      <c r="BT296" s="60"/>
      <c r="BU296" s="76"/>
      <c r="BV296" s="76"/>
      <c r="BW296" s="76"/>
      <c r="BX296" s="76"/>
      <c r="BY296" s="76"/>
      <c r="BZ296" s="76"/>
      <c r="CA296" s="76"/>
      <c r="CL296" s="60"/>
      <c r="CM296" s="60"/>
      <c r="CN296" s="60"/>
      <c r="CO296" s="60"/>
      <c r="CP296" s="60"/>
      <c r="CQ296" s="60"/>
      <c r="CR296" s="60"/>
      <c r="CS296" s="60"/>
      <c r="CT296" s="60"/>
      <c r="CU296" s="60"/>
      <c r="CV296" s="60"/>
      <c r="CW296" s="60"/>
      <c r="CX296" s="60"/>
      <c r="CY296" s="60"/>
      <c r="CZ296" s="60"/>
      <c r="DA296" s="60"/>
      <c r="DB296" s="60"/>
      <c r="DC296" s="60"/>
      <c r="DD296" s="60"/>
      <c r="DE296" s="60"/>
      <c r="DF296" s="60"/>
      <c r="DG296" s="60"/>
      <c r="DH296" s="60"/>
      <c r="DI296" s="60"/>
      <c r="DJ296" s="60"/>
      <c r="DK296" s="60"/>
      <c r="DL296" s="60"/>
      <c r="DM296" s="60"/>
      <c r="DN296" s="60"/>
      <c r="DO296" s="60"/>
      <c r="DP296" s="60"/>
    </row>
    <row r="297" spans="2:120" x14ac:dyDescent="0.2">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BS297" s="60"/>
      <c r="BT297" s="60"/>
      <c r="BU297" s="76"/>
      <c r="BV297" s="76"/>
      <c r="BW297" s="76"/>
      <c r="BX297" s="76"/>
      <c r="BY297" s="76"/>
      <c r="BZ297" s="76"/>
      <c r="CA297" s="76"/>
      <c r="CL297" s="60"/>
      <c r="CM297" s="60"/>
      <c r="CN297" s="60"/>
      <c r="CO297" s="60"/>
      <c r="CP297" s="60"/>
      <c r="CQ297" s="60"/>
      <c r="CR297" s="60"/>
      <c r="CS297" s="60"/>
      <c r="CT297" s="60"/>
      <c r="CU297" s="60"/>
      <c r="CV297" s="60"/>
      <c r="CW297" s="60"/>
      <c r="CX297" s="60"/>
      <c r="CY297" s="60"/>
      <c r="CZ297" s="60"/>
      <c r="DA297" s="60"/>
      <c r="DB297" s="60"/>
      <c r="DC297" s="60"/>
      <c r="DD297" s="60"/>
      <c r="DE297" s="60"/>
      <c r="DF297" s="60"/>
      <c r="DG297" s="60"/>
      <c r="DH297" s="60"/>
      <c r="DI297" s="60"/>
      <c r="DJ297" s="60"/>
      <c r="DK297" s="60"/>
      <c r="DL297" s="60"/>
      <c r="DM297" s="60"/>
      <c r="DN297" s="60"/>
      <c r="DO297" s="60"/>
      <c r="DP297" s="60"/>
    </row>
    <row r="298" spans="2:120" x14ac:dyDescent="0.2">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BS298" s="60"/>
      <c r="BT298" s="60"/>
      <c r="BU298" s="76"/>
      <c r="BV298" s="76"/>
      <c r="BW298" s="76"/>
      <c r="BX298" s="76"/>
      <c r="BY298" s="76"/>
      <c r="BZ298" s="76"/>
      <c r="CA298" s="76"/>
      <c r="CL298" s="60"/>
      <c r="CM298" s="60"/>
      <c r="CN298" s="60"/>
      <c r="CO298" s="60"/>
      <c r="CP298" s="60"/>
      <c r="CQ298" s="60"/>
      <c r="CR298" s="60"/>
      <c r="CS298" s="60"/>
      <c r="CT298" s="60"/>
      <c r="CU298" s="60"/>
      <c r="CV298" s="60"/>
      <c r="CW298" s="60"/>
      <c r="CX298" s="60"/>
      <c r="CY298" s="60"/>
      <c r="CZ298" s="60"/>
      <c r="DA298" s="60"/>
      <c r="DB298" s="60"/>
      <c r="DC298" s="60"/>
      <c r="DD298" s="60"/>
      <c r="DE298" s="60"/>
      <c r="DF298" s="60"/>
      <c r="DG298" s="60"/>
      <c r="DH298" s="60"/>
      <c r="DI298" s="60"/>
      <c r="DJ298" s="60"/>
      <c r="DK298" s="60"/>
      <c r="DL298" s="60"/>
      <c r="DM298" s="60"/>
      <c r="DN298" s="60"/>
      <c r="DO298" s="60"/>
      <c r="DP298" s="60"/>
    </row>
    <row r="299" spans="2:120" x14ac:dyDescent="0.2">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BS299" s="60"/>
      <c r="BT299" s="60"/>
      <c r="BU299" s="76"/>
      <c r="BV299" s="76"/>
      <c r="BW299" s="76"/>
      <c r="BX299" s="76"/>
      <c r="BY299" s="76"/>
      <c r="BZ299" s="76"/>
      <c r="CA299" s="76"/>
      <c r="CL299" s="60"/>
      <c r="CM299" s="60"/>
      <c r="CN299" s="60"/>
      <c r="CO299" s="60"/>
      <c r="CP299" s="60"/>
      <c r="CQ299" s="60"/>
      <c r="CR299" s="60"/>
      <c r="CS299" s="60"/>
      <c r="CT299" s="60"/>
      <c r="CU299" s="60"/>
      <c r="CV299" s="60"/>
      <c r="CW299" s="60"/>
      <c r="CX299" s="60"/>
      <c r="CY299" s="60"/>
      <c r="CZ299" s="60"/>
      <c r="DA299" s="60"/>
      <c r="DB299" s="60"/>
      <c r="DC299" s="60"/>
      <c r="DD299" s="60"/>
      <c r="DE299" s="60"/>
      <c r="DF299" s="60"/>
      <c r="DG299" s="60"/>
      <c r="DH299" s="60"/>
      <c r="DI299" s="60"/>
      <c r="DJ299" s="60"/>
      <c r="DK299" s="60"/>
      <c r="DL299" s="60"/>
      <c r="DM299" s="60"/>
      <c r="DN299" s="60"/>
      <c r="DO299" s="60"/>
      <c r="DP299" s="60"/>
    </row>
    <row r="300" spans="2:120" x14ac:dyDescent="0.2">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BS300" s="60"/>
      <c r="BT300" s="60"/>
      <c r="BU300" s="76"/>
      <c r="BV300" s="76"/>
      <c r="BW300" s="76"/>
      <c r="BX300" s="76"/>
      <c r="BY300" s="76"/>
      <c r="BZ300" s="76"/>
      <c r="CA300" s="76"/>
      <c r="CL300" s="60"/>
      <c r="CM300" s="60"/>
      <c r="CN300" s="60"/>
      <c r="CO300" s="60"/>
      <c r="CP300" s="60"/>
      <c r="CQ300" s="60"/>
      <c r="CR300" s="60"/>
      <c r="CS300" s="60"/>
      <c r="CT300" s="60"/>
      <c r="CU300" s="60"/>
      <c r="CV300" s="60"/>
      <c r="CW300" s="60"/>
      <c r="CX300" s="60"/>
      <c r="CY300" s="60"/>
      <c r="CZ300" s="60"/>
      <c r="DA300" s="60"/>
      <c r="DB300" s="60"/>
      <c r="DC300" s="60"/>
      <c r="DD300" s="60"/>
      <c r="DE300" s="60"/>
      <c r="DF300" s="60"/>
      <c r="DG300" s="60"/>
      <c r="DH300" s="60"/>
      <c r="DI300" s="60"/>
      <c r="DJ300" s="60"/>
      <c r="DK300" s="60"/>
      <c r="DL300" s="60"/>
      <c r="DM300" s="60"/>
      <c r="DN300" s="60"/>
      <c r="DO300" s="60"/>
      <c r="DP300" s="60"/>
    </row>
    <row r="301" spans="2:120" x14ac:dyDescent="0.2">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BS301" s="60"/>
      <c r="BT301" s="60"/>
      <c r="BU301" s="76"/>
      <c r="BV301" s="76"/>
      <c r="BW301" s="76"/>
      <c r="BX301" s="76"/>
      <c r="BY301" s="76"/>
      <c r="BZ301" s="76"/>
      <c r="CA301" s="76"/>
      <c r="CL301" s="60"/>
      <c r="CM301" s="60"/>
      <c r="CN301" s="60"/>
      <c r="CO301" s="60"/>
      <c r="CP301" s="60"/>
      <c r="CQ301" s="60"/>
      <c r="CR301" s="60"/>
      <c r="CS301" s="60"/>
      <c r="CT301" s="60"/>
      <c r="CU301" s="60"/>
      <c r="CV301" s="60"/>
      <c r="CW301" s="60"/>
      <c r="CX301" s="60"/>
      <c r="CY301" s="60"/>
      <c r="CZ301" s="60"/>
      <c r="DA301" s="60"/>
      <c r="DB301" s="60"/>
      <c r="DC301" s="60"/>
      <c r="DD301" s="60"/>
      <c r="DE301" s="60"/>
      <c r="DF301" s="60"/>
      <c r="DG301" s="60"/>
      <c r="DH301" s="60"/>
      <c r="DI301" s="60"/>
      <c r="DJ301" s="60"/>
      <c r="DK301" s="60"/>
      <c r="DL301" s="60"/>
      <c r="DM301" s="60"/>
      <c r="DN301" s="60"/>
      <c r="DO301" s="60"/>
      <c r="DP301" s="60"/>
    </row>
    <row r="302" spans="2:120" x14ac:dyDescent="0.2">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BS302" s="60"/>
      <c r="BT302" s="60"/>
      <c r="BU302" s="76"/>
      <c r="BV302" s="76"/>
      <c r="BW302" s="76"/>
      <c r="BX302" s="76"/>
      <c r="BY302" s="76"/>
      <c r="BZ302" s="76"/>
      <c r="CA302" s="76"/>
      <c r="CL302" s="60"/>
      <c r="CM302" s="60"/>
      <c r="CN302" s="60"/>
      <c r="CO302" s="60"/>
      <c r="CP302" s="60"/>
      <c r="CQ302" s="60"/>
      <c r="CR302" s="60"/>
      <c r="CS302" s="60"/>
      <c r="CT302" s="60"/>
      <c r="CU302" s="60"/>
      <c r="CV302" s="60"/>
      <c r="CW302" s="60"/>
      <c r="CX302" s="60"/>
      <c r="CY302" s="60"/>
      <c r="CZ302" s="60"/>
      <c r="DA302" s="60"/>
      <c r="DB302" s="60"/>
      <c r="DC302" s="60"/>
      <c r="DD302" s="60"/>
      <c r="DE302" s="60"/>
      <c r="DF302" s="60"/>
      <c r="DG302" s="60"/>
      <c r="DH302" s="60"/>
      <c r="DI302" s="60"/>
      <c r="DJ302" s="60"/>
      <c r="DK302" s="60"/>
      <c r="DL302" s="60"/>
      <c r="DM302" s="60"/>
      <c r="DN302" s="60"/>
      <c r="DO302" s="60"/>
      <c r="DP302" s="60"/>
    </row>
    <row r="303" spans="2:120" x14ac:dyDescent="0.2">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BS303" s="60"/>
      <c r="BT303" s="60"/>
      <c r="BU303" s="76"/>
      <c r="BV303" s="76"/>
      <c r="BW303" s="76"/>
      <c r="BX303" s="76"/>
      <c r="BY303" s="76"/>
      <c r="BZ303" s="76"/>
      <c r="CA303" s="76"/>
      <c r="CL303" s="60"/>
      <c r="CM303" s="60"/>
      <c r="CN303" s="60"/>
      <c r="CO303" s="60"/>
      <c r="CP303" s="60"/>
      <c r="CQ303" s="60"/>
      <c r="CR303" s="60"/>
      <c r="CS303" s="60"/>
      <c r="CT303" s="60"/>
      <c r="CU303" s="60"/>
      <c r="CV303" s="60"/>
      <c r="CW303" s="60"/>
      <c r="CX303" s="60"/>
      <c r="CY303" s="60"/>
      <c r="CZ303" s="60"/>
      <c r="DA303" s="60"/>
      <c r="DB303" s="60"/>
      <c r="DC303" s="60"/>
      <c r="DD303" s="60"/>
      <c r="DE303" s="60"/>
      <c r="DF303" s="60"/>
      <c r="DG303" s="60"/>
      <c r="DH303" s="60"/>
      <c r="DI303" s="60"/>
      <c r="DJ303" s="60"/>
      <c r="DK303" s="60"/>
      <c r="DL303" s="60"/>
      <c r="DM303" s="60"/>
      <c r="DN303" s="60"/>
      <c r="DO303" s="60"/>
      <c r="DP303" s="60"/>
    </row>
    <row r="304" spans="2:120" x14ac:dyDescent="0.2">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BS304" s="60"/>
      <c r="BT304" s="60"/>
      <c r="BU304" s="76"/>
      <c r="BV304" s="76"/>
      <c r="BW304" s="76"/>
      <c r="BX304" s="76"/>
      <c r="BY304" s="76"/>
      <c r="BZ304" s="76"/>
      <c r="CA304" s="76"/>
      <c r="CL304" s="60"/>
      <c r="CM304" s="60"/>
      <c r="CN304" s="60"/>
      <c r="CO304" s="60"/>
      <c r="CP304" s="60"/>
      <c r="CQ304" s="60"/>
      <c r="CR304" s="60"/>
      <c r="CS304" s="60"/>
      <c r="CT304" s="60"/>
      <c r="CU304" s="60"/>
      <c r="CV304" s="60"/>
      <c r="CW304" s="60"/>
      <c r="CX304" s="60"/>
      <c r="CY304" s="60"/>
      <c r="CZ304" s="60"/>
      <c r="DA304" s="60"/>
      <c r="DB304" s="60"/>
      <c r="DC304" s="60"/>
      <c r="DD304" s="60"/>
      <c r="DE304" s="60"/>
      <c r="DF304" s="60"/>
      <c r="DG304" s="60"/>
      <c r="DH304" s="60"/>
      <c r="DI304" s="60"/>
      <c r="DJ304" s="60"/>
      <c r="DK304" s="60"/>
      <c r="DL304" s="60"/>
      <c r="DM304" s="60"/>
      <c r="DN304" s="60"/>
      <c r="DO304" s="60"/>
      <c r="DP304" s="60"/>
    </row>
    <row r="305" spans="2:120" x14ac:dyDescent="0.2">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BS305" s="60"/>
      <c r="BT305" s="60"/>
      <c r="BU305" s="76"/>
      <c r="BV305" s="76"/>
      <c r="BW305" s="76"/>
      <c r="BX305" s="76"/>
      <c r="BY305" s="76"/>
      <c r="BZ305" s="76"/>
      <c r="CA305" s="76"/>
      <c r="CL305" s="60"/>
      <c r="CM305" s="60"/>
      <c r="CN305" s="60"/>
      <c r="CO305" s="60"/>
      <c r="CP305" s="60"/>
      <c r="CQ305" s="60"/>
      <c r="CR305" s="60"/>
      <c r="CS305" s="60"/>
      <c r="CT305" s="60"/>
      <c r="CU305" s="60"/>
      <c r="CV305" s="60"/>
      <c r="CW305" s="60"/>
      <c r="CX305" s="60"/>
      <c r="CY305" s="60"/>
      <c r="CZ305" s="60"/>
      <c r="DA305" s="60"/>
      <c r="DB305" s="60"/>
      <c r="DC305" s="60"/>
      <c r="DD305" s="60"/>
      <c r="DE305" s="60"/>
      <c r="DF305" s="60"/>
      <c r="DG305" s="60"/>
      <c r="DH305" s="60"/>
      <c r="DI305" s="60"/>
      <c r="DJ305" s="60"/>
      <c r="DK305" s="60"/>
      <c r="DL305" s="60"/>
      <c r="DM305" s="60"/>
      <c r="DN305" s="60"/>
      <c r="DO305" s="60"/>
      <c r="DP305" s="60"/>
    </row>
    <row r="306" spans="2:120" x14ac:dyDescent="0.2">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BS306" s="60"/>
      <c r="BT306" s="60"/>
      <c r="BU306" s="76"/>
      <c r="BV306" s="76"/>
      <c r="BW306" s="76"/>
      <c r="BX306" s="76"/>
      <c r="BY306" s="76"/>
      <c r="BZ306" s="76"/>
      <c r="CA306" s="76"/>
      <c r="CL306" s="60"/>
      <c r="CM306" s="60"/>
      <c r="CN306" s="60"/>
      <c r="CO306" s="60"/>
      <c r="CP306" s="60"/>
      <c r="CQ306" s="60"/>
      <c r="CR306" s="60"/>
      <c r="CS306" s="60"/>
      <c r="CT306" s="60"/>
      <c r="CU306" s="60"/>
      <c r="CV306" s="60"/>
      <c r="CW306" s="60"/>
      <c r="CX306" s="60"/>
      <c r="CY306" s="60"/>
      <c r="CZ306" s="60"/>
      <c r="DA306" s="60"/>
      <c r="DB306" s="60"/>
      <c r="DC306" s="60"/>
      <c r="DD306" s="60"/>
      <c r="DE306" s="60"/>
      <c r="DF306" s="60"/>
      <c r="DG306" s="60"/>
      <c r="DH306" s="60"/>
      <c r="DI306" s="60"/>
      <c r="DJ306" s="60"/>
      <c r="DK306" s="60"/>
      <c r="DL306" s="60"/>
      <c r="DM306" s="60"/>
      <c r="DN306" s="60"/>
      <c r="DO306" s="60"/>
      <c r="DP306" s="60"/>
    </row>
    <row r="307" spans="2:120" x14ac:dyDescent="0.2">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BS307" s="60"/>
      <c r="BT307" s="60"/>
      <c r="BU307" s="76"/>
      <c r="BV307" s="76"/>
      <c r="BW307" s="76"/>
      <c r="BX307" s="76"/>
      <c r="BY307" s="76"/>
      <c r="BZ307" s="76"/>
      <c r="CA307" s="76"/>
      <c r="CL307" s="60"/>
      <c r="CM307" s="60"/>
      <c r="CN307" s="60"/>
      <c r="CO307" s="60"/>
      <c r="CP307" s="60"/>
      <c r="CQ307" s="60"/>
      <c r="CR307" s="60"/>
      <c r="CS307" s="60"/>
      <c r="CT307" s="60"/>
      <c r="CU307" s="60"/>
      <c r="CV307" s="60"/>
      <c r="CW307" s="60"/>
      <c r="CX307" s="60"/>
      <c r="CY307" s="60"/>
      <c r="CZ307" s="60"/>
      <c r="DA307" s="60"/>
      <c r="DB307" s="60"/>
      <c r="DC307" s="60"/>
      <c r="DD307" s="60"/>
      <c r="DE307" s="60"/>
      <c r="DF307" s="60"/>
      <c r="DG307" s="60"/>
      <c r="DH307" s="60"/>
      <c r="DI307" s="60"/>
      <c r="DJ307" s="60"/>
      <c r="DK307" s="60"/>
      <c r="DL307" s="60"/>
      <c r="DM307" s="60"/>
      <c r="DN307" s="60"/>
      <c r="DO307" s="60"/>
      <c r="DP307" s="60"/>
    </row>
    <row r="308" spans="2:120" x14ac:dyDescent="0.2">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A308" s="60"/>
      <c r="AB308" s="60"/>
      <c r="BS308" s="60"/>
      <c r="BT308" s="60"/>
      <c r="BU308" s="76"/>
      <c r="BV308" s="76"/>
      <c r="BW308" s="76"/>
      <c r="BX308" s="76"/>
      <c r="BY308" s="76"/>
      <c r="BZ308" s="76"/>
      <c r="CA308" s="76"/>
      <c r="CL308" s="60"/>
      <c r="CM308" s="60"/>
      <c r="CN308" s="60"/>
      <c r="CO308" s="60"/>
      <c r="CP308" s="60"/>
      <c r="CQ308" s="60"/>
      <c r="CR308" s="60"/>
      <c r="CS308" s="60"/>
      <c r="CT308" s="60"/>
      <c r="CU308" s="60"/>
      <c r="CV308" s="60"/>
      <c r="CW308" s="60"/>
      <c r="CX308" s="60"/>
      <c r="CY308" s="60"/>
      <c r="CZ308" s="60"/>
      <c r="DA308" s="60"/>
      <c r="DB308" s="60"/>
      <c r="DC308" s="60"/>
      <c r="DD308" s="60"/>
      <c r="DE308" s="60"/>
      <c r="DF308" s="60"/>
      <c r="DG308" s="60"/>
      <c r="DH308" s="60"/>
      <c r="DI308" s="60"/>
      <c r="DJ308" s="60"/>
      <c r="DK308" s="60"/>
      <c r="DL308" s="60"/>
      <c r="DM308" s="60"/>
      <c r="DN308" s="60"/>
      <c r="DO308" s="60"/>
      <c r="DP308" s="60"/>
    </row>
    <row r="309" spans="2:120" x14ac:dyDescent="0.2">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BS309" s="60"/>
      <c r="BT309" s="60"/>
      <c r="BU309" s="76"/>
      <c r="BV309" s="76"/>
      <c r="BW309" s="76"/>
      <c r="BX309" s="76"/>
      <c r="BY309" s="76"/>
      <c r="BZ309" s="76"/>
      <c r="CA309" s="76"/>
      <c r="CL309" s="60"/>
      <c r="CM309" s="60"/>
      <c r="CN309" s="60"/>
      <c r="CO309" s="60"/>
      <c r="CP309" s="60"/>
      <c r="CQ309" s="60"/>
      <c r="CR309" s="60"/>
      <c r="CS309" s="60"/>
      <c r="CT309" s="60"/>
      <c r="CU309" s="60"/>
      <c r="CV309" s="60"/>
      <c r="CW309" s="60"/>
      <c r="CX309" s="60"/>
      <c r="CY309" s="60"/>
      <c r="CZ309" s="60"/>
      <c r="DA309" s="60"/>
      <c r="DB309" s="60"/>
      <c r="DC309" s="60"/>
      <c r="DD309" s="60"/>
      <c r="DE309" s="60"/>
      <c r="DF309" s="60"/>
      <c r="DG309" s="60"/>
      <c r="DH309" s="60"/>
      <c r="DI309" s="60"/>
      <c r="DJ309" s="60"/>
      <c r="DK309" s="60"/>
      <c r="DL309" s="60"/>
      <c r="DM309" s="60"/>
      <c r="DN309" s="60"/>
      <c r="DO309" s="60"/>
      <c r="DP309" s="60"/>
    </row>
    <row r="310" spans="2:120" x14ac:dyDescent="0.2">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c r="AA310" s="60"/>
      <c r="AB310" s="60"/>
      <c r="BS310" s="60"/>
      <c r="BT310" s="60"/>
      <c r="BU310" s="76"/>
      <c r="BV310" s="76"/>
      <c r="BW310" s="76"/>
      <c r="BX310" s="76"/>
      <c r="BY310" s="76"/>
      <c r="BZ310" s="76"/>
      <c r="CA310" s="76"/>
      <c r="CL310" s="60"/>
      <c r="CM310" s="60"/>
      <c r="CN310" s="60"/>
      <c r="CO310" s="60"/>
      <c r="CP310" s="60"/>
      <c r="CQ310" s="60"/>
      <c r="CR310" s="60"/>
      <c r="CS310" s="60"/>
      <c r="CT310" s="60"/>
      <c r="CU310" s="60"/>
      <c r="CV310" s="60"/>
      <c r="CW310" s="60"/>
      <c r="CX310" s="60"/>
      <c r="CY310" s="60"/>
      <c r="CZ310" s="60"/>
      <c r="DA310" s="60"/>
      <c r="DB310" s="60"/>
      <c r="DC310" s="60"/>
      <c r="DD310" s="60"/>
      <c r="DE310" s="60"/>
      <c r="DF310" s="60"/>
      <c r="DG310" s="60"/>
      <c r="DH310" s="60"/>
      <c r="DI310" s="60"/>
      <c r="DJ310" s="60"/>
      <c r="DK310" s="60"/>
      <c r="DL310" s="60"/>
      <c r="DM310" s="60"/>
      <c r="DN310" s="60"/>
      <c r="DO310" s="60"/>
      <c r="DP310" s="60"/>
    </row>
    <row r="311" spans="2:120" x14ac:dyDescent="0.2">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BS311" s="60"/>
      <c r="BT311" s="60"/>
      <c r="BU311" s="76"/>
      <c r="BV311" s="76"/>
      <c r="BW311" s="76"/>
      <c r="BX311" s="76"/>
      <c r="BY311" s="76"/>
      <c r="BZ311" s="76"/>
      <c r="CA311" s="76"/>
      <c r="CL311" s="60"/>
      <c r="CM311" s="60"/>
      <c r="CN311" s="60"/>
      <c r="CO311" s="60"/>
      <c r="CP311" s="60"/>
      <c r="CQ311" s="60"/>
      <c r="CR311" s="60"/>
      <c r="CS311" s="60"/>
      <c r="CT311" s="60"/>
      <c r="CU311" s="60"/>
      <c r="CV311" s="60"/>
      <c r="CW311" s="60"/>
      <c r="CX311" s="60"/>
      <c r="CY311" s="60"/>
      <c r="CZ311" s="60"/>
      <c r="DA311" s="60"/>
      <c r="DB311" s="60"/>
      <c r="DC311" s="60"/>
      <c r="DD311" s="60"/>
      <c r="DE311" s="60"/>
      <c r="DF311" s="60"/>
      <c r="DG311" s="60"/>
      <c r="DH311" s="60"/>
      <c r="DI311" s="60"/>
      <c r="DJ311" s="60"/>
      <c r="DK311" s="60"/>
      <c r="DL311" s="60"/>
      <c r="DM311" s="60"/>
      <c r="DN311" s="60"/>
      <c r="DO311" s="60"/>
      <c r="DP311" s="60"/>
    </row>
    <row r="312" spans="2:120" x14ac:dyDescent="0.2">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BS312" s="60"/>
      <c r="BT312" s="60"/>
      <c r="BU312" s="76"/>
      <c r="BV312" s="76"/>
      <c r="BW312" s="76"/>
      <c r="BX312" s="76"/>
      <c r="BY312" s="76"/>
      <c r="BZ312" s="76"/>
      <c r="CA312" s="76"/>
      <c r="CL312" s="60"/>
      <c r="CM312" s="60"/>
      <c r="CN312" s="60"/>
      <c r="CO312" s="60"/>
      <c r="CP312" s="60"/>
      <c r="CQ312" s="60"/>
      <c r="CR312" s="60"/>
      <c r="CS312" s="60"/>
      <c r="CT312" s="60"/>
      <c r="CU312" s="60"/>
      <c r="CV312" s="60"/>
      <c r="CW312" s="60"/>
      <c r="CX312" s="60"/>
      <c r="CY312" s="60"/>
      <c r="CZ312" s="60"/>
      <c r="DA312" s="60"/>
      <c r="DB312" s="60"/>
      <c r="DC312" s="60"/>
      <c r="DD312" s="60"/>
      <c r="DE312" s="60"/>
      <c r="DF312" s="60"/>
      <c r="DG312" s="60"/>
      <c r="DH312" s="60"/>
      <c r="DI312" s="60"/>
      <c r="DJ312" s="60"/>
      <c r="DK312" s="60"/>
      <c r="DL312" s="60"/>
      <c r="DM312" s="60"/>
      <c r="DN312" s="60"/>
      <c r="DO312" s="60"/>
      <c r="DP312" s="60"/>
    </row>
    <row r="313" spans="2:120" x14ac:dyDescent="0.2">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BS313" s="60"/>
      <c r="BT313" s="60"/>
      <c r="BU313" s="76"/>
      <c r="BV313" s="76"/>
      <c r="BW313" s="76"/>
      <c r="BX313" s="76"/>
      <c r="BY313" s="76"/>
      <c r="BZ313" s="76"/>
      <c r="CA313" s="76"/>
      <c r="CL313" s="60"/>
      <c r="CM313" s="60"/>
      <c r="CN313" s="60"/>
      <c r="CO313" s="60"/>
      <c r="CP313" s="60"/>
      <c r="CQ313" s="60"/>
      <c r="CR313" s="60"/>
      <c r="CS313" s="60"/>
      <c r="CT313" s="60"/>
      <c r="CU313" s="60"/>
      <c r="CV313" s="60"/>
      <c r="CW313" s="60"/>
      <c r="CX313" s="60"/>
      <c r="CY313" s="60"/>
      <c r="CZ313" s="60"/>
      <c r="DA313" s="60"/>
      <c r="DB313" s="60"/>
      <c r="DC313" s="60"/>
      <c r="DD313" s="60"/>
      <c r="DE313" s="60"/>
      <c r="DF313" s="60"/>
      <c r="DG313" s="60"/>
      <c r="DH313" s="60"/>
      <c r="DI313" s="60"/>
      <c r="DJ313" s="60"/>
      <c r="DK313" s="60"/>
      <c r="DL313" s="60"/>
      <c r="DM313" s="60"/>
      <c r="DN313" s="60"/>
      <c r="DO313" s="60"/>
      <c r="DP313" s="60"/>
    </row>
    <row r="314" spans="2:120" x14ac:dyDescent="0.2">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BS314" s="60"/>
      <c r="BT314" s="60"/>
      <c r="BU314" s="76"/>
      <c r="BV314" s="76"/>
      <c r="BW314" s="76"/>
      <c r="BX314" s="76"/>
      <c r="BY314" s="76"/>
      <c r="BZ314" s="76"/>
      <c r="CA314" s="76"/>
      <c r="CL314" s="60"/>
      <c r="CM314" s="60"/>
      <c r="CN314" s="60"/>
      <c r="CO314" s="60"/>
      <c r="CP314" s="60"/>
      <c r="CQ314" s="60"/>
      <c r="CR314" s="60"/>
      <c r="CS314" s="60"/>
      <c r="CT314" s="60"/>
      <c r="CU314" s="60"/>
      <c r="CV314" s="60"/>
      <c r="CW314" s="60"/>
      <c r="CX314" s="60"/>
      <c r="CY314" s="60"/>
      <c r="CZ314" s="60"/>
      <c r="DA314" s="60"/>
      <c r="DB314" s="60"/>
      <c r="DC314" s="60"/>
      <c r="DD314" s="60"/>
      <c r="DE314" s="60"/>
      <c r="DF314" s="60"/>
      <c r="DG314" s="60"/>
      <c r="DH314" s="60"/>
      <c r="DI314" s="60"/>
      <c r="DJ314" s="60"/>
      <c r="DK314" s="60"/>
      <c r="DL314" s="60"/>
      <c r="DM314" s="60"/>
      <c r="DN314" s="60"/>
      <c r="DO314" s="60"/>
      <c r="DP314" s="60"/>
    </row>
    <row r="315" spans="2:120" x14ac:dyDescent="0.2">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BS315" s="60"/>
      <c r="BT315" s="60"/>
      <c r="BU315" s="76"/>
      <c r="BV315" s="76"/>
      <c r="BW315" s="76"/>
      <c r="BX315" s="76"/>
      <c r="BY315" s="76"/>
      <c r="BZ315" s="76"/>
      <c r="CA315" s="76"/>
      <c r="CL315" s="60"/>
      <c r="CM315" s="60"/>
      <c r="CN315" s="60"/>
      <c r="CO315" s="60"/>
      <c r="CP315" s="60"/>
      <c r="CQ315" s="60"/>
      <c r="CR315" s="60"/>
      <c r="CS315" s="60"/>
      <c r="CT315" s="60"/>
      <c r="CU315" s="60"/>
      <c r="CV315" s="60"/>
      <c r="CW315" s="60"/>
      <c r="CX315" s="60"/>
      <c r="CY315" s="60"/>
      <c r="CZ315" s="60"/>
      <c r="DA315" s="60"/>
      <c r="DB315" s="60"/>
      <c r="DC315" s="60"/>
      <c r="DD315" s="60"/>
      <c r="DE315" s="60"/>
      <c r="DF315" s="60"/>
      <c r="DG315" s="60"/>
      <c r="DH315" s="60"/>
      <c r="DI315" s="60"/>
      <c r="DJ315" s="60"/>
      <c r="DK315" s="60"/>
      <c r="DL315" s="60"/>
      <c r="DM315" s="60"/>
      <c r="DN315" s="60"/>
      <c r="DO315" s="60"/>
      <c r="DP315" s="60"/>
    </row>
    <row r="316" spans="2:120" x14ac:dyDescent="0.2">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BS316" s="60"/>
      <c r="BT316" s="60"/>
      <c r="BU316" s="76"/>
      <c r="BV316" s="76"/>
      <c r="BW316" s="76"/>
      <c r="BX316" s="76"/>
      <c r="BY316" s="76"/>
      <c r="BZ316" s="76"/>
      <c r="CA316" s="76"/>
      <c r="CL316" s="60"/>
      <c r="CM316" s="60"/>
      <c r="CN316" s="60"/>
      <c r="CO316" s="60"/>
      <c r="CP316" s="60"/>
      <c r="CQ316" s="60"/>
      <c r="CR316" s="60"/>
      <c r="CS316" s="60"/>
      <c r="CT316" s="60"/>
      <c r="CU316" s="60"/>
      <c r="CV316" s="60"/>
      <c r="CW316" s="60"/>
      <c r="CX316" s="60"/>
      <c r="CY316" s="60"/>
      <c r="CZ316" s="60"/>
      <c r="DA316" s="60"/>
      <c r="DB316" s="60"/>
      <c r="DC316" s="60"/>
      <c r="DD316" s="60"/>
      <c r="DE316" s="60"/>
      <c r="DF316" s="60"/>
      <c r="DG316" s="60"/>
      <c r="DH316" s="60"/>
      <c r="DI316" s="60"/>
      <c r="DJ316" s="60"/>
      <c r="DK316" s="60"/>
      <c r="DL316" s="60"/>
      <c r="DM316" s="60"/>
      <c r="DN316" s="60"/>
      <c r="DO316" s="60"/>
      <c r="DP316" s="60"/>
    </row>
    <row r="317" spans="2:120" x14ac:dyDescent="0.2">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BS317" s="60"/>
      <c r="BT317" s="60"/>
      <c r="BU317" s="76"/>
      <c r="BV317" s="76"/>
      <c r="BW317" s="76"/>
      <c r="BX317" s="76"/>
      <c r="BY317" s="76"/>
      <c r="BZ317" s="76"/>
      <c r="CA317" s="76"/>
      <c r="CL317" s="60"/>
      <c r="CM317" s="60"/>
      <c r="CN317" s="60"/>
      <c r="CO317" s="60"/>
      <c r="CP317" s="60"/>
      <c r="CQ317" s="60"/>
      <c r="CR317" s="60"/>
      <c r="CS317" s="60"/>
      <c r="CT317" s="60"/>
      <c r="CU317" s="60"/>
      <c r="CV317" s="60"/>
      <c r="CW317" s="60"/>
      <c r="CX317" s="60"/>
      <c r="CY317" s="60"/>
      <c r="CZ317" s="60"/>
      <c r="DA317" s="60"/>
      <c r="DB317" s="60"/>
      <c r="DC317" s="60"/>
      <c r="DD317" s="60"/>
      <c r="DE317" s="60"/>
      <c r="DF317" s="60"/>
      <c r="DG317" s="60"/>
      <c r="DH317" s="60"/>
      <c r="DI317" s="60"/>
      <c r="DJ317" s="60"/>
      <c r="DK317" s="60"/>
      <c r="DL317" s="60"/>
      <c r="DM317" s="60"/>
      <c r="DN317" s="60"/>
      <c r="DO317" s="60"/>
      <c r="DP317" s="60"/>
    </row>
    <row r="318" spans="2:120" x14ac:dyDescent="0.2">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BS318" s="60"/>
      <c r="BT318" s="60"/>
      <c r="BU318" s="76"/>
      <c r="BV318" s="76"/>
      <c r="BW318" s="76"/>
      <c r="BX318" s="76"/>
      <c r="BY318" s="76"/>
      <c r="BZ318" s="76"/>
      <c r="CA318" s="76"/>
      <c r="CL318" s="60"/>
      <c r="CM318" s="60"/>
      <c r="CN318" s="60"/>
      <c r="CO318" s="60"/>
      <c r="CP318" s="60"/>
      <c r="CQ318" s="60"/>
      <c r="CR318" s="60"/>
      <c r="CS318" s="60"/>
      <c r="CT318" s="60"/>
      <c r="CU318" s="60"/>
      <c r="CV318" s="60"/>
      <c r="CW318" s="60"/>
      <c r="CX318" s="60"/>
      <c r="CY318" s="60"/>
      <c r="CZ318" s="60"/>
      <c r="DA318" s="60"/>
      <c r="DB318" s="60"/>
      <c r="DC318" s="60"/>
      <c r="DD318" s="60"/>
      <c r="DE318" s="60"/>
      <c r="DF318" s="60"/>
      <c r="DG318" s="60"/>
      <c r="DH318" s="60"/>
      <c r="DI318" s="60"/>
      <c r="DJ318" s="60"/>
      <c r="DK318" s="60"/>
      <c r="DL318" s="60"/>
      <c r="DM318" s="60"/>
      <c r="DN318" s="60"/>
      <c r="DO318" s="60"/>
      <c r="DP318" s="60"/>
    </row>
    <row r="319" spans="2:120" x14ac:dyDescent="0.2">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BS319" s="60"/>
      <c r="BT319" s="60"/>
      <c r="BU319" s="76"/>
      <c r="BV319" s="76"/>
      <c r="BW319" s="76"/>
      <c r="BX319" s="76"/>
      <c r="BY319" s="76"/>
      <c r="BZ319" s="76"/>
      <c r="CA319" s="76"/>
      <c r="CL319" s="60"/>
      <c r="CM319" s="60"/>
      <c r="CN319" s="60"/>
      <c r="CO319" s="60"/>
      <c r="CP319" s="60"/>
      <c r="CQ319" s="60"/>
      <c r="CR319" s="60"/>
      <c r="CS319" s="60"/>
      <c r="CT319" s="60"/>
      <c r="CU319" s="60"/>
      <c r="CV319" s="60"/>
      <c r="CW319" s="60"/>
      <c r="CX319" s="60"/>
      <c r="CY319" s="60"/>
      <c r="CZ319" s="60"/>
      <c r="DA319" s="60"/>
      <c r="DB319" s="60"/>
      <c r="DC319" s="60"/>
      <c r="DD319" s="60"/>
      <c r="DE319" s="60"/>
      <c r="DF319" s="60"/>
      <c r="DG319" s="60"/>
      <c r="DH319" s="60"/>
      <c r="DI319" s="60"/>
      <c r="DJ319" s="60"/>
      <c r="DK319" s="60"/>
      <c r="DL319" s="60"/>
      <c r="DM319" s="60"/>
      <c r="DN319" s="60"/>
      <c r="DO319" s="60"/>
      <c r="DP319" s="60"/>
    </row>
    <row r="320" spans="2:120" x14ac:dyDescent="0.2">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BS320" s="60"/>
      <c r="BT320" s="60"/>
      <c r="BU320" s="76"/>
      <c r="BV320" s="76"/>
      <c r="BW320" s="76"/>
      <c r="BX320" s="76"/>
      <c r="BY320" s="76"/>
      <c r="BZ320" s="76"/>
      <c r="CA320" s="76"/>
      <c r="CL320" s="60"/>
      <c r="CM320" s="60"/>
      <c r="CN320" s="60"/>
      <c r="CO320" s="60"/>
      <c r="CP320" s="60"/>
      <c r="CQ320" s="60"/>
      <c r="CR320" s="60"/>
      <c r="CS320" s="60"/>
      <c r="CT320" s="60"/>
      <c r="CU320" s="60"/>
      <c r="CV320" s="60"/>
      <c r="CW320" s="60"/>
      <c r="CX320" s="60"/>
      <c r="CY320" s="60"/>
      <c r="CZ320" s="60"/>
      <c r="DA320" s="60"/>
      <c r="DB320" s="60"/>
      <c r="DC320" s="60"/>
      <c r="DD320" s="60"/>
      <c r="DE320" s="60"/>
      <c r="DF320" s="60"/>
      <c r="DG320" s="60"/>
      <c r="DH320" s="60"/>
      <c r="DI320" s="60"/>
      <c r="DJ320" s="60"/>
      <c r="DK320" s="60"/>
      <c r="DL320" s="60"/>
      <c r="DM320" s="60"/>
      <c r="DN320" s="60"/>
      <c r="DO320" s="60"/>
      <c r="DP320" s="60"/>
    </row>
    <row r="321" spans="2:120" x14ac:dyDescent="0.2">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BS321" s="60"/>
      <c r="BT321" s="60"/>
      <c r="BU321" s="76"/>
      <c r="BV321" s="76"/>
      <c r="BW321" s="76"/>
      <c r="BX321" s="76"/>
      <c r="BY321" s="76"/>
      <c r="BZ321" s="76"/>
      <c r="CA321" s="76"/>
      <c r="CL321" s="60"/>
      <c r="CM321" s="60"/>
      <c r="CN321" s="60"/>
      <c r="CO321" s="60"/>
      <c r="CP321" s="60"/>
      <c r="CQ321" s="60"/>
      <c r="CR321" s="60"/>
      <c r="CS321" s="60"/>
      <c r="CT321" s="60"/>
      <c r="CU321" s="60"/>
      <c r="CV321" s="60"/>
      <c r="CW321" s="60"/>
      <c r="CX321" s="60"/>
      <c r="CY321" s="60"/>
      <c r="CZ321" s="60"/>
      <c r="DA321" s="60"/>
      <c r="DB321" s="60"/>
      <c r="DC321" s="60"/>
      <c r="DD321" s="60"/>
      <c r="DE321" s="60"/>
      <c r="DF321" s="60"/>
      <c r="DG321" s="60"/>
      <c r="DH321" s="60"/>
      <c r="DI321" s="60"/>
      <c r="DJ321" s="60"/>
      <c r="DK321" s="60"/>
      <c r="DL321" s="60"/>
      <c r="DM321" s="60"/>
      <c r="DN321" s="60"/>
      <c r="DO321" s="60"/>
      <c r="DP321" s="60"/>
    </row>
    <row r="322" spans="2:120" x14ac:dyDescent="0.2">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BS322" s="60"/>
      <c r="BT322" s="60"/>
      <c r="BU322" s="76"/>
      <c r="BV322" s="76"/>
      <c r="BW322" s="76"/>
      <c r="BX322" s="76"/>
      <c r="BY322" s="76"/>
      <c r="BZ322" s="76"/>
      <c r="CA322" s="76"/>
      <c r="CL322" s="60"/>
      <c r="CM322" s="60"/>
      <c r="CN322" s="60"/>
      <c r="CO322" s="60"/>
      <c r="CP322" s="60"/>
      <c r="CQ322" s="60"/>
      <c r="CR322" s="60"/>
      <c r="CS322" s="60"/>
      <c r="CT322" s="60"/>
      <c r="CU322" s="60"/>
      <c r="CV322" s="60"/>
      <c r="CW322" s="60"/>
      <c r="CX322" s="60"/>
      <c r="CY322" s="60"/>
      <c r="CZ322" s="60"/>
      <c r="DA322" s="60"/>
      <c r="DB322" s="60"/>
      <c r="DC322" s="60"/>
      <c r="DD322" s="60"/>
      <c r="DE322" s="60"/>
      <c r="DF322" s="60"/>
      <c r="DG322" s="60"/>
      <c r="DH322" s="60"/>
      <c r="DI322" s="60"/>
      <c r="DJ322" s="60"/>
      <c r="DK322" s="60"/>
      <c r="DL322" s="60"/>
      <c r="DM322" s="60"/>
      <c r="DN322" s="60"/>
      <c r="DO322" s="60"/>
      <c r="DP322" s="60"/>
    </row>
    <row r="323" spans="2:120" x14ac:dyDescent="0.2">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BS323" s="60"/>
      <c r="BT323" s="60"/>
      <c r="BU323" s="76"/>
      <c r="BV323" s="76"/>
      <c r="BW323" s="76"/>
      <c r="BX323" s="76"/>
      <c r="BY323" s="76"/>
      <c r="BZ323" s="76"/>
      <c r="CA323" s="76"/>
      <c r="CL323" s="60"/>
      <c r="CM323" s="60"/>
      <c r="CN323" s="60"/>
      <c r="CO323" s="60"/>
      <c r="CP323" s="60"/>
      <c r="CQ323" s="60"/>
      <c r="CR323" s="60"/>
      <c r="CS323" s="60"/>
      <c r="CT323" s="60"/>
      <c r="CU323" s="60"/>
      <c r="CV323" s="60"/>
      <c r="CW323" s="60"/>
      <c r="CX323" s="60"/>
      <c r="CY323" s="60"/>
      <c r="CZ323" s="60"/>
      <c r="DA323" s="60"/>
      <c r="DB323" s="60"/>
      <c r="DC323" s="60"/>
      <c r="DD323" s="60"/>
      <c r="DE323" s="60"/>
      <c r="DF323" s="60"/>
      <c r="DG323" s="60"/>
      <c r="DH323" s="60"/>
      <c r="DI323" s="60"/>
      <c r="DJ323" s="60"/>
      <c r="DK323" s="60"/>
      <c r="DL323" s="60"/>
      <c r="DM323" s="60"/>
      <c r="DN323" s="60"/>
      <c r="DO323" s="60"/>
      <c r="DP323" s="60"/>
    </row>
    <row r="324" spans="2:120" x14ac:dyDescent="0.2">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BS324" s="60"/>
      <c r="BT324" s="60"/>
      <c r="BU324" s="76"/>
      <c r="BV324" s="76"/>
      <c r="BW324" s="76"/>
      <c r="BX324" s="76"/>
      <c r="BY324" s="76"/>
      <c r="BZ324" s="76"/>
      <c r="CA324" s="76"/>
      <c r="CL324" s="60"/>
      <c r="CM324" s="60"/>
      <c r="CN324" s="60"/>
      <c r="CO324" s="60"/>
      <c r="CP324" s="60"/>
      <c r="CQ324" s="60"/>
      <c r="CR324" s="60"/>
      <c r="CS324" s="60"/>
      <c r="CT324" s="60"/>
      <c r="CU324" s="60"/>
      <c r="CV324" s="60"/>
      <c r="CW324" s="60"/>
      <c r="CX324" s="60"/>
      <c r="CY324" s="60"/>
      <c r="CZ324" s="60"/>
      <c r="DA324" s="60"/>
      <c r="DB324" s="60"/>
      <c r="DC324" s="60"/>
      <c r="DD324" s="60"/>
      <c r="DE324" s="60"/>
      <c r="DF324" s="60"/>
      <c r="DG324" s="60"/>
      <c r="DH324" s="60"/>
      <c r="DI324" s="60"/>
      <c r="DJ324" s="60"/>
      <c r="DK324" s="60"/>
      <c r="DL324" s="60"/>
      <c r="DM324" s="60"/>
      <c r="DN324" s="60"/>
      <c r="DO324" s="60"/>
      <c r="DP324" s="60"/>
    </row>
    <row r="325" spans="2:120" x14ac:dyDescent="0.2">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BS325" s="60"/>
      <c r="BT325" s="60"/>
      <c r="BU325" s="76"/>
      <c r="BV325" s="76"/>
      <c r="BW325" s="76"/>
      <c r="BX325" s="76"/>
      <c r="BY325" s="76"/>
      <c r="BZ325" s="76"/>
      <c r="CA325" s="76"/>
      <c r="CL325" s="60"/>
      <c r="CM325" s="60"/>
      <c r="CN325" s="60"/>
      <c r="CO325" s="60"/>
      <c r="CP325" s="60"/>
      <c r="CQ325" s="60"/>
      <c r="CR325" s="60"/>
      <c r="CS325" s="60"/>
      <c r="CT325" s="60"/>
      <c r="CU325" s="60"/>
      <c r="CV325" s="60"/>
      <c r="CW325" s="60"/>
      <c r="CX325" s="60"/>
      <c r="CY325" s="60"/>
      <c r="CZ325" s="60"/>
      <c r="DA325" s="60"/>
      <c r="DB325" s="60"/>
      <c r="DC325" s="60"/>
      <c r="DD325" s="60"/>
      <c r="DE325" s="60"/>
      <c r="DF325" s="60"/>
      <c r="DG325" s="60"/>
      <c r="DH325" s="60"/>
      <c r="DI325" s="60"/>
      <c r="DJ325" s="60"/>
      <c r="DK325" s="60"/>
      <c r="DL325" s="60"/>
      <c r="DM325" s="60"/>
      <c r="DN325" s="60"/>
      <c r="DO325" s="60"/>
      <c r="DP325" s="60"/>
    </row>
    <row r="326" spans="2:120" x14ac:dyDescent="0.2">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BS326" s="60"/>
      <c r="BT326" s="60"/>
      <c r="BU326" s="76"/>
      <c r="BV326" s="76"/>
      <c r="BW326" s="76"/>
      <c r="BX326" s="76"/>
      <c r="BY326" s="76"/>
      <c r="BZ326" s="76"/>
      <c r="CA326" s="76"/>
      <c r="CL326" s="60"/>
      <c r="CM326" s="60"/>
      <c r="CN326" s="60"/>
      <c r="CO326" s="60"/>
      <c r="CP326" s="60"/>
      <c r="CQ326" s="60"/>
      <c r="CR326" s="60"/>
      <c r="CS326" s="60"/>
      <c r="CT326" s="60"/>
      <c r="CU326" s="60"/>
      <c r="CV326" s="60"/>
      <c r="CW326" s="60"/>
      <c r="CX326" s="60"/>
      <c r="CY326" s="60"/>
      <c r="CZ326" s="60"/>
      <c r="DA326" s="60"/>
      <c r="DB326" s="60"/>
      <c r="DC326" s="60"/>
      <c r="DD326" s="60"/>
      <c r="DE326" s="60"/>
      <c r="DF326" s="60"/>
      <c r="DG326" s="60"/>
      <c r="DH326" s="60"/>
      <c r="DI326" s="60"/>
      <c r="DJ326" s="60"/>
      <c r="DK326" s="60"/>
      <c r="DL326" s="60"/>
      <c r="DM326" s="60"/>
      <c r="DN326" s="60"/>
      <c r="DO326" s="60"/>
      <c r="DP326" s="60"/>
    </row>
    <row r="327" spans="2:120" x14ac:dyDescent="0.2">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c r="AA327" s="60"/>
      <c r="AB327" s="60"/>
      <c r="BS327" s="60"/>
      <c r="BT327" s="60"/>
      <c r="BU327" s="76"/>
      <c r="BV327" s="76"/>
      <c r="BW327" s="76"/>
      <c r="BX327" s="76"/>
      <c r="BY327" s="76"/>
      <c r="BZ327" s="76"/>
      <c r="CA327" s="76"/>
      <c r="CL327" s="60"/>
      <c r="CM327" s="60"/>
      <c r="CN327" s="60"/>
      <c r="CO327" s="60"/>
      <c r="CP327" s="60"/>
      <c r="CQ327" s="60"/>
      <c r="CR327" s="60"/>
      <c r="CS327" s="60"/>
      <c r="CT327" s="60"/>
      <c r="CU327" s="60"/>
      <c r="CV327" s="60"/>
      <c r="CW327" s="60"/>
      <c r="CX327" s="60"/>
      <c r="CY327" s="60"/>
      <c r="CZ327" s="60"/>
      <c r="DA327" s="60"/>
      <c r="DB327" s="60"/>
      <c r="DC327" s="60"/>
      <c r="DD327" s="60"/>
      <c r="DE327" s="60"/>
      <c r="DF327" s="60"/>
      <c r="DG327" s="60"/>
      <c r="DH327" s="60"/>
      <c r="DI327" s="60"/>
      <c r="DJ327" s="60"/>
      <c r="DK327" s="60"/>
      <c r="DL327" s="60"/>
      <c r="DM327" s="60"/>
      <c r="DN327" s="60"/>
      <c r="DO327" s="60"/>
      <c r="DP327" s="60"/>
    </row>
    <row r="328" spans="2:120" x14ac:dyDescent="0.2">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BS328" s="60"/>
      <c r="BT328" s="60"/>
      <c r="BU328" s="76"/>
      <c r="BV328" s="76"/>
      <c r="BW328" s="76"/>
      <c r="BX328" s="76"/>
      <c r="BY328" s="76"/>
      <c r="BZ328" s="76"/>
      <c r="CA328" s="76"/>
      <c r="CL328" s="60"/>
      <c r="CM328" s="60"/>
      <c r="CN328" s="60"/>
      <c r="CO328" s="60"/>
      <c r="CP328" s="60"/>
      <c r="CQ328" s="60"/>
      <c r="CR328" s="60"/>
      <c r="CS328" s="60"/>
      <c r="CT328" s="60"/>
      <c r="CU328" s="60"/>
      <c r="CV328" s="60"/>
      <c r="CW328" s="60"/>
      <c r="CX328" s="60"/>
      <c r="CY328" s="60"/>
      <c r="CZ328" s="60"/>
      <c r="DA328" s="60"/>
      <c r="DB328" s="60"/>
      <c r="DC328" s="60"/>
      <c r="DD328" s="60"/>
      <c r="DE328" s="60"/>
      <c r="DF328" s="60"/>
      <c r="DG328" s="60"/>
      <c r="DH328" s="60"/>
      <c r="DI328" s="60"/>
      <c r="DJ328" s="60"/>
      <c r="DK328" s="60"/>
      <c r="DL328" s="60"/>
      <c r="DM328" s="60"/>
      <c r="DN328" s="60"/>
      <c r="DO328" s="60"/>
      <c r="DP328" s="60"/>
    </row>
    <row r="329" spans="2:120" x14ac:dyDescent="0.2">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BS329" s="60"/>
      <c r="BT329" s="60"/>
      <c r="BU329" s="76"/>
      <c r="BV329" s="76"/>
      <c r="BW329" s="76"/>
      <c r="BX329" s="76"/>
      <c r="BY329" s="76"/>
      <c r="BZ329" s="76"/>
      <c r="CA329" s="76"/>
      <c r="CL329" s="60"/>
      <c r="CM329" s="60"/>
      <c r="CN329" s="60"/>
      <c r="CO329" s="60"/>
      <c r="CP329" s="60"/>
      <c r="CQ329" s="60"/>
      <c r="CR329" s="60"/>
      <c r="CS329" s="60"/>
      <c r="CT329" s="60"/>
      <c r="CU329" s="60"/>
      <c r="CV329" s="60"/>
      <c r="CW329" s="60"/>
      <c r="CX329" s="60"/>
      <c r="CY329" s="60"/>
      <c r="CZ329" s="60"/>
      <c r="DA329" s="60"/>
      <c r="DB329" s="60"/>
      <c r="DC329" s="60"/>
      <c r="DD329" s="60"/>
      <c r="DE329" s="60"/>
      <c r="DF329" s="60"/>
      <c r="DG329" s="60"/>
      <c r="DH329" s="60"/>
      <c r="DI329" s="60"/>
      <c r="DJ329" s="60"/>
      <c r="DK329" s="60"/>
      <c r="DL329" s="60"/>
      <c r="DM329" s="60"/>
      <c r="DN329" s="60"/>
      <c r="DO329" s="60"/>
      <c r="DP329" s="60"/>
    </row>
    <row r="330" spans="2:120" x14ac:dyDescent="0.2">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BS330" s="60"/>
      <c r="BT330" s="60"/>
      <c r="BU330" s="76"/>
      <c r="BV330" s="76"/>
      <c r="BW330" s="76"/>
      <c r="BX330" s="76"/>
      <c r="BY330" s="76"/>
      <c r="BZ330" s="76"/>
      <c r="CA330" s="76"/>
      <c r="CL330" s="60"/>
      <c r="CM330" s="60"/>
      <c r="CN330" s="60"/>
      <c r="CO330" s="60"/>
      <c r="CP330" s="60"/>
      <c r="CQ330" s="60"/>
      <c r="CR330" s="60"/>
      <c r="CS330" s="60"/>
      <c r="CT330" s="60"/>
      <c r="CU330" s="60"/>
      <c r="CV330" s="60"/>
      <c r="CW330" s="60"/>
      <c r="CX330" s="60"/>
      <c r="CY330" s="60"/>
      <c r="CZ330" s="60"/>
      <c r="DA330" s="60"/>
      <c r="DB330" s="60"/>
      <c r="DC330" s="60"/>
      <c r="DD330" s="60"/>
      <c r="DE330" s="60"/>
      <c r="DF330" s="60"/>
      <c r="DG330" s="60"/>
      <c r="DH330" s="60"/>
      <c r="DI330" s="60"/>
      <c r="DJ330" s="60"/>
      <c r="DK330" s="60"/>
      <c r="DL330" s="60"/>
      <c r="DM330" s="60"/>
      <c r="DN330" s="60"/>
      <c r="DO330" s="60"/>
      <c r="DP330" s="60"/>
    </row>
    <row r="331" spans="2:120" x14ac:dyDescent="0.2">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BS331" s="60"/>
      <c r="BT331" s="60"/>
      <c r="BU331" s="76"/>
      <c r="BV331" s="76"/>
      <c r="BW331" s="76"/>
      <c r="BX331" s="76"/>
      <c r="BY331" s="76"/>
      <c r="BZ331" s="76"/>
      <c r="CA331" s="76"/>
      <c r="CL331" s="60"/>
      <c r="CM331" s="60"/>
      <c r="CN331" s="60"/>
      <c r="CO331" s="60"/>
      <c r="CP331" s="60"/>
      <c r="CQ331" s="60"/>
      <c r="CR331" s="60"/>
      <c r="CS331" s="60"/>
      <c r="CT331" s="60"/>
      <c r="CU331" s="60"/>
      <c r="CV331" s="60"/>
      <c r="CW331" s="60"/>
      <c r="CX331" s="60"/>
      <c r="CY331" s="60"/>
      <c r="CZ331" s="60"/>
      <c r="DA331" s="60"/>
      <c r="DB331" s="60"/>
      <c r="DC331" s="60"/>
      <c r="DD331" s="60"/>
      <c r="DE331" s="60"/>
      <c r="DF331" s="60"/>
      <c r="DG331" s="60"/>
      <c r="DH331" s="60"/>
      <c r="DI331" s="60"/>
      <c r="DJ331" s="60"/>
      <c r="DK331" s="60"/>
      <c r="DL331" s="60"/>
      <c r="DM331" s="60"/>
      <c r="DN331" s="60"/>
      <c r="DO331" s="60"/>
      <c r="DP331" s="60"/>
    </row>
    <row r="332" spans="2:120" x14ac:dyDescent="0.2">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BS332" s="60"/>
      <c r="BT332" s="60"/>
      <c r="BU332" s="76"/>
      <c r="BV332" s="76"/>
      <c r="BW332" s="76"/>
      <c r="BX332" s="76"/>
      <c r="BY332" s="76"/>
      <c r="BZ332" s="76"/>
      <c r="CA332" s="76"/>
      <c r="CL332" s="60"/>
      <c r="CM332" s="60"/>
      <c r="CN332" s="60"/>
      <c r="CO332" s="60"/>
      <c r="CP332" s="60"/>
      <c r="CQ332" s="60"/>
      <c r="CR332" s="60"/>
      <c r="CS332" s="60"/>
      <c r="CT332" s="60"/>
      <c r="CU332" s="60"/>
      <c r="CV332" s="60"/>
      <c r="CW332" s="60"/>
      <c r="CX332" s="60"/>
      <c r="CY332" s="60"/>
      <c r="CZ332" s="60"/>
      <c r="DA332" s="60"/>
      <c r="DB332" s="60"/>
      <c r="DC332" s="60"/>
      <c r="DD332" s="60"/>
      <c r="DE332" s="60"/>
      <c r="DF332" s="60"/>
      <c r="DG332" s="60"/>
      <c r="DH332" s="60"/>
      <c r="DI332" s="60"/>
      <c r="DJ332" s="60"/>
      <c r="DK332" s="60"/>
      <c r="DL332" s="60"/>
      <c r="DM332" s="60"/>
      <c r="DN332" s="60"/>
      <c r="DO332" s="60"/>
      <c r="DP332" s="60"/>
    </row>
    <row r="333" spans="2:120" x14ac:dyDescent="0.2">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BS333" s="60"/>
      <c r="BT333" s="60"/>
      <c r="BU333" s="76"/>
      <c r="BV333" s="76"/>
      <c r="BW333" s="76"/>
      <c r="BX333" s="76"/>
      <c r="BY333" s="76"/>
      <c r="BZ333" s="76"/>
      <c r="CA333" s="76"/>
      <c r="CL333" s="60"/>
      <c r="CM333" s="60"/>
      <c r="CN333" s="60"/>
      <c r="CO333" s="60"/>
      <c r="CP333" s="60"/>
      <c r="CQ333" s="60"/>
      <c r="CR333" s="60"/>
      <c r="CS333" s="60"/>
      <c r="CT333" s="60"/>
      <c r="CU333" s="60"/>
      <c r="CV333" s="60"/>
      <c r="CW333" s="60"/>
      <c r="CX333" s="60"/>
      <c r="CY333" s="60"/>
      <c r="CZ333" s="60"/>
      <c r="DA333" s="60"/>
      <c r="DB333" s="60"/>
      <c r="DC333" s="60"/>
      <c r="DD333" s="60"/>
      <c r="DE333" s="60"/>
      <c r="DF333" s="60"/>
      <c r="DG333" s="60"/>
      <c r="DH333" s="60"/>
      <c r="DI333" s="60"/>
      <c r="DJ333" s="60"/>
      <c r="DK333" s="60"/>
      <c r="DL333" s="60"/>
      <c r="DM333" s="60"/>
      <c r="DN333" s="60"/>
      <c r="DO333" s="60"/>
      <c r="DP333" s="60"/>
    </row>
    <row r="334" spans="2:120" x14ac:dyDescent="0.2">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BS334" s="60"/>
      <c r="BT334" s="60"/>
      <c r="BU334" s="76"/>
      <c r="BV334" s="76"/>
      <c r="BW334" s="76"/>
      <c r="BX334" s="76"/>
      <c r="BY334" s="76"/>
      <c r="BZ334" s="76"/>
      <c r="CA334" s="76"/>
      <c r="CL334" s="60"/>
      <c r="CM334" s="60"/>
      <c r="CN334" s="60"/>
      <c r="CO334" s="60"/>
      <c r="CP334" s="60"/>
      <c r="CQ334" s="60"/>
      <c r="CR334" s="60"/>
      <c r="CS334" s="60"/>
      <c r="CT334" s="60"/>
      <c r="CU334" s="60"/>
      <c r="CV334" s="60"/>
      <c r="CW334" s="60"/>
      <c r="CX334" s="60"/>
      <c r="CY334" s="60"/>
      <c r="CZ334" s="60"/>
      <c r="DA334" s="60"/>
      <c r="DB334" s="60"/>
      <c r="DC334" s="60"/>
      <c r="DD334" s="60"/>
      <c r="DE334" s="60"/>
      <c r="DF334" s="60"/>
      <c r="DG334" s="60"/>
      <c r="DH334" s="60"/>
      <c r="DI334" s="60"/>
      <c r="DJ334" s="60"/>
      <c r="DK334" s="60"/>
      <c r="DL334" s="60"/>
      <c r="DM334" s="60"/>
      <c r="DN334" s="60"/>
      <c r="DO334" s="60"/>
      <c r="DP334" s="60"/>
    </row>
    <row r="335" spans="2:120" x14ac:dyDescent="0.2">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BS335" s="60"/>
      <c r="BT335" s="60"/>
      <c r="BU335" s="76"/>
      <c r="BV335" s="76"/>
      <c r="BW335" s="76"/>
      <c r="BX335" s="76"/>
      <c r="BY335" s="76"/>
      <c r="BZ335" s="76"/>
      <c r="CA335" s="76"/>
      <c r="CL335" s="60"/>
      <c r="CM335" s="60"/>
      <c r="CN335" s="60"/>
      <c r="CO335" s="60"/>
      <c r="CP335" s="60"/>
      <c r="CQ335" s="60"/>
      <c r="CR335" s="60"/>
      <c r="CS335" s="60"/>
      <c r="CT335" s="60"/>
      <c r="CU335" s="60"/>
      <c r="CV335" s="60"/>
      <c r="CW335" s="60"/>
      <c r="CX335" s="60"/>
      <c r="CY335" s="60"/>
      <c r="CZ335" s="60"/>
      <c r="DA335" s="60"/>
      <c r="DB335" s="60"/>
      <c r="DC335" s="60"/>
      <c r="DD335" s="60"/>
      <c r="DE335" s="60"/>
      <c r="DF335" s="60"/>
      <c r="DG335" s="60"/>
      <c r="DH335" s="60"/>
      <c r="DI335" s="60"/>
      <c r="DJ335" s="60"/>
      <c r="DK335" s="60"/>
      <c r="DL335" s="60"/>
      <c r="DM335" s="60"/>
      <c r="DN335" s="60"/>
      <c r="DO335" s="60"/>
      <c r="DP335" s="60"/>
    </row>
    <row r="336" spans="2:120" x14ac:dyDescent="0.2">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BS336" s="60"/>
      <c r="BT336" s="60"/>
      <c r="BU336" s="76"/>
      <c r="BV336" s="76"/>
      <c r="BW336" s="76"/>
      <c r="BX336" s="76"/>
      <c r="BY336" s="76"/>
      <c r="BZ336" s="76"/>
      <c r="CA336" s="76"/>
      <c r="CL336" s="60"/>
      <c r="CM336" s="60"/>
      <c r="CN336" s="60"/>
      <c r="CO336" s="60"/>
      <c r="CP336" s="60"/>
      <c r="CQ336" s="60"/>
      <c r="CR336" s="60"/>
      <c r="CS336" s="60"/>
      <c r="CT336" s="60"/>
      <c r="CU336" s="60"/>
      <c r="CV336" s="60"/>
      <c r="CW336" s="60"/>
      <c r="CX336" s="60"/>
      <c r="CY336" s="60"/>
      <c r="CZ336" s="60"/>
      <c r="DA336" s="60"/>
      <c r="DB336" s="60"/>
      <c r="DC336" s="60"/>
      <c r="DD336" s="60"/>
      <c r="DE336" s="60"/>
      <c r="DF336" s="60"/>
      <c r="DG336" s="60"/>
      <c r="DH336" s="60"/>
      <c r="DI336" s="60"/>
      <c r="DJ336" s="60"/>
      <c r="DK336" s="60"/>
      <c r="DL336" s="60"/>
      <c r="DM336" s="60"/>
      <c r="DN336" s="60"/>
      <c r="DO336" s="60"/>
      <c r="DP336" s="60"/>
    </row>
    <row r="337" spans="2:120" x14ac:dyDescent="0.2">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BS337" s="60"/>
      <c r="BT337" s="60"/>
      <c r="BU337" s="76"/>
      <c r="BV337" s="76"/>
      <c r="BW337" s="76"/>
      <c r="BX337" s="76"/>
      <c r="BY337" s="76"/>
      <c r="BZ337" s="76"/>
      <c r="CA337" s="76"/>
      <c r="CL337" s="60"/>
      <c r="CM337" s="60"/>
      <c r="CN337" s="60"/>
      <c r="CO337" s="60"/>
      <c r="CP337" s="60"/>
      <c r="CQ337" s="60"/>
      <c r="CR337" s="60"/>
      <c r="CS337" s="60"/>
      <c r="CT337" s="60"/>
      <c r="CU337" s="60"/>
      <c r="CV337" s="60"/>
      <c r="CW337" s="60"/>
      <c r="CX337" s="60"/>
      <c r="CY337" s="60"/>
      <c r="CZ337" s="60"/>
      <c r="DA337" s="60"/>
      <c r="DB337" s="60"/>
      <c r="DC337" s="60"/>
      <c r="DD337" s="60"/>
      <c r="DE337" s="60"/>
      <c r="DF337" s="60"/>
      <c r="DG337" s="60"/>
      <c r="DH337" s="60"/>
      <c r="DI337" s="60"/>
      <c r="DJ337" s="60"/>
      <c r="DK337" s="60"/>
      <c r="DL337" s="60"/>
      <c r="DM337" s="60"/>
      <c r="DN337" s="60"/>
      <c r="DO337" s="60"/>
      <c r="DP337" s="60"/>
    </row>
    <row r="338" spans="2:120" x14ac:dyDescent="0.2">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BS338" s="60"/>
      <c r="BT338" s="60"/>
      <c r="BU338" s="76"/>
      <c r="BV338" s="76"/>
      <c r="BW338" s="76"/>
      <c r="BX338" s="76"/>
      <c r="BY338" s="76"/>
      <c r="BZ338" s="76"/>
      <c r="CA338" s="76"/>
      <c r="CL338" s="60"/>
      <c r="CM338" s="60"/>
      <c r="CN338" s="60"/>
      <c r="CO338" s="60"/>
      <c r="CP338" s="60"/>
      <c r="CQ338" s="60"/>
      <c r="CR338" s="60"/>
      <c r="CS338" s="60"/>
      <c r="CT338" s="60"/>
      <c r="CU338" s="60"/>
      <c r="CV338" s="60"/>
      <c r="CW338" s="60"/>
      <c r="CX338" s="60"/>
      <c r="CY338" s="60"/>
      <c r="CZ338" s="60"/>
      <c r="DA338" s="60"/>
      <c r="DB338" s="60"/>
      <c r="DC338" s="60"/>
      <c r="DD338" s="60"/>
      <c r="DE338" s="60"/>
      <c r="DF338" s="60"/>
      <c r="DG338" s="60"/>
      <c r="DH338" s="60"/>
      <c r="DI338" s="60"/>
      <c r="DJ338" s="60"/>
      <c r="DK338" s="60"/>
      <c r="DL338" s="60"/>
      <c r="DM338" s="60"/>
      <c r="DN338" s="60"/>
      <c r="DO338" s="60"/>
      <c r="DP338" s="60"/>
    </row>
    <row r="339" spans="2:120" x14ac:dyDescent="0.2">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BS339" s="60"/>
      <c r="BT339" s="60"/>
      <c r="BU339" s="76"/>
      <c r="BV339" s="76"/>
      <c r="BW339" s="76"/>
      <c r="BX339" s="76"/>
      <c r="BY339" s="76"/>
      <c r="BZ339" s="76"/>
      <c r="CA339" s="76"/>
      <c r="CL339" s="60"/>
      <c r="CM339" s="60"/>
      <c r="CN339" s="60"/>
      <c r="CO339" s="60"/>
      <c r="CP339" s="60"/>
      <c r="CQ339" s="60"/>
      <c r="CR339" s="60"/>
      <c r="CS339" s="60"/>
      <c r="CT339" s="60"/>
      <c r="CU339" s="60"/>
      <c r="CV339" s="60"/>
      <c r="CW339" s="60"/>
      <c r="CX339" s="60"/>
      <c r="CY339" s="60"/>
      <c r="CZ339" s="60"/>
      <c r="DA339" s="60"/>
      <c r="DB339" s="60"/>
      <c r="DC339" s="60"/>
      <c r="DD339" s="60"/>
      <c r="DE339" s="60"/>
      <c r="DF339" s="60"/>
      <c r="DG339" s="60"/>
      <c r="DH339" s="60"/>
      <c r="DI339" s="60"/>
      <c r="DJ339" s="60"/>
      <c r="DK339" s="60"/>
      <c r="DL339" s="60"/>
      <c r="DM339" s="60"/>
      <c r="DN339" s="60"/>
      <c r="DO339" s="60"/>
      <c r="DP339" s="60"/>
    </row>
    <row r="340" spans="2:120" x14ac:dyDescent="0.2">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BS340" s="60"/>
      <c r="BT340" s="60"/>
      <c r="BU340" s="76"/>
      <c r="BV340" s="76"/>
      <c r="BW340" s="76"/>
      <c r="BX340" s="76"/>
      <c r="BY340" s="76"/>
      <c r="BZ340" s="76"/>
      <c r="CA340" s="76"/>
      <c r="CL340" s="60"/>
      <c r="CM340" s="60"/>
      <c r="CN340" s="60"/>
      <c r="CO340" s="60"/>
      <c r="CP340" s="60"/>
      <c r="CQ340" s="60"/>
      <c r="CR340" s="60"/>
      <c r="CS340" s="60"/>
      <c r="CT340" s="60"/>
      <c r="CU340" s="60"/>
      <c r="CV340" s="60"/>
      <c r="CW340" s="60"/>
      <c r="CX340" s="60"/>
      <c r="CY340" s="60"/>
      <c r="CZ340" s="60"/>
      <c r="DA340" s="60"/>
      <c r="DB340" s="60"/>
      <c r="DC340" s="60"/>
      <c r="DD340" s="60"/>
      <c r="DE340" s="60"/>
      <c r="DF340" s="60"/>
      <c r="DG340" s="60"/>
      <c r="DH340" s="60"/>
      <c r="DI340" s="60"/>
      <c r="DJ340" s="60"/>
      <c r="DK340" s="60"/>
      <c r="DL340" s="60"/>
      <c r="DM340" s="60"/>
      <c r="DN340" s="60"/>
      <c r="DO340" s="60"/>
      <c r="DP340" s="60"/>
    </row>
    <row r="341" spans="2:120" x14ac:dyDescent="0.2">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BS341" s="60"/>
      <c r="BT341" s="60"/>
      <c r="BU341" s="76"/>
      <c r="BV341" s="76"/>
      <c r="BW341" s="76"/>
      <c r="BX341" s="76"/>
      <c r="BY341" s="76"/>
      <c r="BZ341" s="76"/>
      <c r="CA341" s="76"/>
      <c r="CL341" s="60"/>
      <c r="CM341" s="60"/>
      <c r="CN341" s="60"/>
      <c r="CO341" s="60"/>
      <c r="CP341" s="60"/>
      <c r="CQ341" s="60"/>
      <c r="CR341" s="60"/>
      <c r="CS341" s="60"/>
      <c r="CT341" s="60"/>
      <c r="CU341" s="60"/>
      <c r="CV341" s="60"/>
      <c r="CW341" s="60"/>
      <c r="CX341" s="60"/>
      <c r="CY341" s="60"/>
      <c r="CZ341" s="60"/>
      <c r="DA341" s="60"/>
      <c r="DB341" s="60"/>
      <c r="DC341" s="60"/>
      <c r="DD341" s="60"/>
      <c r="DE341" s="60"/>
      <c r="DF341" s="60"/>
      <c r="DG341" s="60"/>
      <c r="DH341" s="60"/>
      <c r="DI341" s="60"/>
      <c r="DJ341" s="60"/>
      <c r="DK341" s="60"/>
      <c r="DL341" s="60"/>
      <c r="DM341" s="60"/>
      <c r="DN341" s="60"/>
      <c r="DO341" s="60"/>
      <c r="DP341" s="60"/>
    </row>
    <row r="342" spans="2:120" x14ac:dyDescent="0.2">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BS342" s="60"/>
      <c r="BT342" s="60"/>
      <c r="BU342" s="76"/>
      <c r="BV342" s="76"/>
      <c r="BW342" s="76"/>
      <c r="BX342" s="76"/>
      <c r="BY342" s="76"/>
      <c r="BZ342" s="76"/>
      <c r="CA342" s="76"/>
      <c r="CL342" s="60"/>
      <c r="CM342" s="60"/>
      <c r="CN342" s="60"/>
      <c r="CO342" s="60"/>
      <c r="CP342" s="60"/>
      <c r="CQ342" s="60"/>
      <c r="CR342" s="60"/>
      <c r="CS342" s="60"/>
      <c r="CT342" s="60"/>
      <c r="CU342" s="60"/>
      <c r="CV342" s="60"/>
      <c r="CW342" s="60"/>
      <c r="CX342" s="60"/>
      <c r="CY342" s="60"/>
      <c r="CZ342" s="60"/>
      <c r="DA342" s="60"/>
      <c r="DB342" s="60"/>
      <c r="DC342" s="60"/>
      <c r="DD342" s="60"/>
      <c r="DE342" s="60"/>
      <c r="DF342" s="60"/>
      <c r="DG342" s="60"/>
      <c r="DH342" s="60"/>
      <c r="DI342" s="60"/>
      <c r="DJ342" s="60"/>
      <c r="DK342" s="60"/>
      <c r="DL342" s="60"/>
      <c r="DM342" s="60"/>
      <c r="DN342" s="60"/>
      <c r="DO342" s="60"/>
      <c r="DP342" s="60"/>
    </row>
    <row r="343" spans="2:120" x14ac:dyDescent="0.2">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BS343" s="60"/>
      <c r="BT343" s="60"/>
      <c r="BU343" s="76"/>
      <c r="BV343" s="76"/>
      <c r="BW343" s="76"/>
      <c r="BX343" s="76"/>
      <c r="BY343" s="76"/>
      <c r="BZ343" s="76"/>
      <c r="CA343" s="76"/>
      <c r="CL343" s="60"/>
      <c r="CM343" s="60"/>
      <c r="CN343" s="60"/>
      <c r="CO343" s="60"/>
      <c r="CP343" s="60"/>
      <c r="CQ343" s="60"/>
      <c r="CR343" s="60"/>
      <c r="CS343" s="60"/>
      <c r="CT343" s="60"/>
      <c r="CU343" s="60"/>
      <c r="CV343" s="60"/>
      <c r="CW343" s="60"/>
      <c r="CX343" s="60"/>
      <c r="CY343" s="60"/>
      <c r="CZ343" s="60"/>
      <c r="DA343" s="60"/>
      <c r="DB343" s="60"/>
      <c r="DC343" s="60"/>
      <c r="DD343" s="60"/>
      <c r="DE343" s="60"/>
      <c r="DF343" s="60"/>
      <c r="DG343" s="60"/>
      <c r="DH343" s="60"/>
      <c r="DI343" s="60"/>
      <c r="DJ343" s="60"/>
      <c r="DK343" s="60"/>
      <c r="DL343" s="60"/>
      <c r="DM343" s="60"/>
      <c r="DN343" s="60"/>
      <c r="DO343" s="60"/>
      <c r="DP343" s="60"/>
    </row>
    <row r="344" spans="2:120" x14ac:dyDescent="0.2">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BS344" s="60"/>
      <c r="BT344" s="60"/>
      <c r="BU344" s="76"/>
      <c r="BV344" s="76"/>
      <c r="BW344" s="76"/>
      <c r="BX344" s="76"/>
      <c r="BY344" s="76"/>
      <c r="BZ344" s="76"/>
      <c r="CA344" s="76"/>
      <c r="CL344" s="60"/>
      <c r="CM344" s="60"/>
      <c r="CN344" s="60"/>
      <c r="CO344" s="60"/>
      <c r="CP344" s="60"/>
      <c r="CQ344" s="60"/>
      <c r="CR344" s="60"/>
      <c r="CS344" s="60"/>
      <c r="CT344" s="60"/>
      <c r="CU344" s="60"/>
      <c r="CV344" s="60"/>
      <c r="CW344" s="60"/>
      <c r="CX344" s="60"/>
      <c r="CY344" s="60"/>
      <c r="CZ344" s="60"/>
      <c r="DA344" s="60"/>
      <c r="DB344" s="60"/>
      <c r="DC344" s="60"/>
      <c r="DD344" s="60"/>
      <c r="DE344" s="60"/>
      <c r="DF344" s="60"/>
      <c r="DG344" s="60"/>
      <c r="DH344" s="60"/>
      <c r="DI344" s="60"/>
      <c r="DJ344" s="60"/>
      <c r="DK344" s="60"/>
      <c r="DL344" s="60"/>
      <c r="DM344" s="60"/>
      <c r="DN344" s="60"/>
      <c r="DO344" s="60"/>
      <c r="DP344" s="60"/>
    </row>
    <row r="345" spans="2:120" x14ac:dyDescent="0.2">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BS345" s="60"/>
      <c r="BT345" s="60"/>
      <c r="BU345" s="76"/>
      <c r="BV345" s="76"/>
      <c r="BW345" s="76"/>
      <c r="BX345" s="76"/>
      <c r="BY345" s="76"/>
      <c r="BZ345" s="76"/>
      <c r="CA345" s="76"/>
      <c r="CL345" s="60"/>
      <c r="CM345" s="60"/>
      <c r="CN345" s="60"/>
      <c r="CO345" s="60"/>
      <c r="CP345" s="60"/>
      <c r="CQ345" s="60"/>
      <c r="CR345" s="60"/>
      <c r="CS345" s="60"/>
      <c r="CT345" s="60"/>
      <c r="CU345" s="60"/>
      <c r="CV345" s="60"/>
      <c r="CW345" s="60"/>
      <c r="CX345" s="60"/>
      <c r="CY345" s="60"/>
      <c r="CZ345" s="60"/>
      <c r="DA345" s="60"/>
      <c r="DB345" s="60"/>
      <c r="DC345" s="60"/>
      <c r="DD345" s="60"/>
      <c r="DE345" s="60"/>
      <c r="DF345" s="60"/>
      <c r="DG345" s="60"/>
      <c r="DH345" s="60"/>
      <c r="DI345" s="60"/>
      <c r="DJ345" s="60"/>
      <c r="DK345" s="60"/>
      <c r="DL345" s="60"/>
      <c r="DM345" s="60"/>
      <c r="DN345" s="60"/>
      <c r="DO345" s="60"/>
      <c r="DP345" s="60"/>
    </row>
    <row r="346" spans="2:120" x14ac:dyDescent="0.2">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BS346" s="60"/>
      <c r="BT346" s="60"/>
      <c r="BU346" s="76"/>
      <c r="BV346" s="76"/>
      <c r="BW346" s="76"/>
      <c r="BX346" s="76"/>
      <c r="BY346" s="76"/>
      <c r="BZ346" s="76"/>
      <c r="CA346" s="76"/>
      <c r="CL346" s="60"/>
      <c r="CM346" s="60"/>
      <c r="CN346" s="60"/>
      <c r="CO346" s="60"/>
      <c r="CP346" s="60"/>
      <c r="CQ346" s="60"/>
      <c r="CR346" s="60"/>
      <c r="CS346" s="60"/>
      <c r="CT346" s="60"/>
      <c r="CU346" s="60"/>
      <c r="CV346" s="60"/>
      <c r="CW346" s="60"/>
      <c r="CX346" s="60"/>
      <c r="CY346" s="60"/>
      <c r="CZ346" s="60"/>
      <c r="DA346" s="60"/>
      <c r="DB346" s="60"/>
      <c r="DC346" s="60"/>
      <c r="DD346" s="60"/>
      <c r="DE346" s="60"/>
      <c r="DF346" s="60"/>
      <c r="DG346" s="60"/>
      <c r="DH346" s="60"/>
      <c r="DI346" s="60"/>
      <c r="DJ346" s="60"/>
      <c r="DK346" s="60"/>
      <c r="DL346" s="60"/>
      <c r="DM346" s="60"/>
      <c r="DN346" s="60"/>
      <c r="DO346" s="60"/>
      <c r="DP346" s="60"/>
    </row>
    <row r="347" spans="2:120" x14ac:dyDescent="0.2">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BS347" s="60"/>
      <c r="BT347" s="60"/>
      <c r="BU347" s="76"/>
      <c r="BV347" s="76"/>
      <c r="BW347" s="76"/>
      <c r="BX347" s="76"/>
      <c r="BY347" s="76"/>
      <c r="BZ347" s="76"/>
      <c r="CA347" s="76"/>
      <c r="CL347" s="60"/>
      <c r="CM347" s="60"/>
      <c r="CN347" s="60"/>
      <c r="CO347" s="60"/>
      <c r="CP347" s="60"/>
      <c r="CQ347" s="60"/>
      <c r="CR347" s="60"/>
      <c r="CS347" s="60"/>
      <c r="CT347" s="60"/>
      <c r="CU347" s="60"/>
      <c r="CV347" s="60"/>
      <c r="CW347" s="60"/>
      <c r="CX347" s="60"/>
      <c r="CY347" s="60"/>
      <c r="CZ347" s="60"/>
      <c r="DA347" s="60"/>
      <c r="DB347" s="60"/>
      <c r="DC347" s="60"/>
      <c r="DD347" s="60"/>
      <c r="DE347" s="60"/>
      <c r="DF347" s="60"/>
      <c r="DG347" s="60"/>
      <c r="DH347" s="60"/>
      <c r="DI347" s="60"/>
      <c r="DJ347" s="60"/>
      <c r="DK347" s="60"/>
      <c r="DL347" s="60"/>
      <c r="DM347" s="60"/>
      <c r="DN347" s="60"/>
      <c r="DO347" s="60"/>
      <c r="DP347" s="60"/>
    </row>
    <row r="348" spans="2:120" x14ac:dyDescent="0.2">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BS348" s="60"/>
      <c r="BT348" s="60"/>
      <c r="BU348" s="76"/>
      <c r="BV348" s="76"/>
      <c r="BW348" s="76"/>
      <c r="BX348" s="76"/>
      <c r="BY348" s="76"/>
      <c r="BZ348" s="76"/>
      <c r="CA348" s="76"/>
      <c r="CL348" s="60"/>
      <c r="CM348" s="60"/>
      <c r="CN348" s="60"/>
      <c r="CO348" s="60"/>
      <c r="CP348" s="60"/>
      <c r="CQ348" s="60"/>
      <c r="CR348" s="60"/>
      <c r="CS348" s="60"/>
      <c r="CT348" s="60"/>
      <c r="CU348" s="60"/>
      <c r="CV348" s="60"/>
      <c r="CW348" s="60"/>
      <c r="CX348" s="60"/>
      <c r="CY348" s="60"/>
      <c r="CZ348" s="60"/>
      <c r="DA348" s="60"/>
      <c r="DB348" s="60"/>
      <c r="DC348" s="60"/>
      <c r="DD348" s="60"/>
      <c r="DE348" s="60"/>
      <c r="DF348" s="60"/>
      <c r="DG348" s="60"/>
      <c r="DH348" s="60"/>
      <c r="DI348" s="60"/>
      <c r="DJ348" s="60"/>
      <c r="DK348" s="60"/>
      <c r="DL348" s="60"/>
      <c r="DM348" s="60"/>
      <c r="DN348" s="60"/>
      <c r="DO348" s="60"/>
      <c r="DP348" s="60"/>
    </row>
    <row r="349" spans="2:120" x14ac:dyDescent="0.2">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BS349" s="60"/>
      <c r="BT349" s="60"/>
      <c r="BU349" s="76"/>
      <c r="BV349" s="76"/>
      <c r="BW349" s="76"/>
      <c r="BX349" s="76"/>
      <c r="BY349" s="76"/>
      <c r="BZ349" s="76"/>
      <c r="CA349" s="76"/>
      <c r="CL349" s="60"/>
      <c r="CM349" s="60"/>
      <c r="CN349" s="60"/>
      <c r="CO349" s="60"/>
      <c r="CP349" s="60"/>
      <c r="CQ349" s="60"/>
      <c r="CR349" s="60"/>
      <c r="CS349" s="60"/>
      <c r="CT349" s="60"/>
      <c r="CU349" s="60"/>
      <c r="CV349" s="60"/>
      <c r="CW349" s="60"/>
      <c r="CX349" s="60"/>
      <c r="CY349" s="60"/>
      <c r="CZ349" s="60"/>
      <c r="DA349" s="60"/>
      <c r="DB349" s="60"/>
      <c r="DC349" s="60"/>
      <c r="DD349" s="60"/>
      <c r="DE349" s="60"/>
      <c r="DF349" s="60"/>
      <c r="DG349" s="60"/>
      <c r="DH349" s="60"/>
      <c r="DI349" s="60"/>
      <c r="DJ349" s="60"/>
      <c r="DK349" s="60"/>
      <c r="DL349" s="60"/>
      <c r="DM349" s="60"/>
      <c r="DN349" s="60"/>
      <c r="DO349" s="60"/>
      <c r="DP349" s="60"/>
    </row>
    <row r="350" spans="2:120" x14ac:dyDescent="0.2">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BS350" s="60"/>
      <c r="BT350" s="60"/>
      <c r="BU350" s="76"/>
      <c r="BV350" s="76"/>
      <c r="BW350" s="76"/>
      <c r="BX350" s="76"/>
      <c r="BY350" s="76"/>
      <c r="BZ350" s="76"/>
      <c r="CA350" s="76"/>
      <c r="CL350" s="60"/>
      <c r="CM350" s="60"/>
      <c r="CN350" s="60"/>
      <c r="CO350" s="60"/>
      <c r="CP350" s="60"/>
      <c r="CQ350" s="60"/>
      <c r="CR350" s="60"/>
      <c r="CS350" s="60"/>
      <c r="CT350" s="60"/>
      <c r="CU350" s="60"/>
      <c r="CV350" s="60"/>
      <c r="CW350" s="60"/>
      <c r="CX350" s="60"/>
      <c r="CY350" s="60"/>
      <c r="CZ350" s="60"/>
      <c r="DA350" s="60"/>
      <c r="DB350" s="60"/>
      <c r="DC350" s="60"/>
      <c r="DD350" s="60"/>
      <c r="DE350" s="60"/>
      <c r="DF350" s="60"/>
      <c r="DG350" s="60"/>
      <c r="DH350" s="60"/>
      <c r="DI350" s="60"/>
      <c r="DJ350" s="60"/>
      <c r="DK350" s="60"/>
      <c r="DL350" s="60"/>
      <c r="DM350" s="60"/>
      <c r="DN350" s="60"/>
      <c r="DO350" s="60"/>
      <c r="DP350" s="60"/>
    </row>
    <row r="351" spans="2:120" x14ac:dyDescent="0.2">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BS351" s="60"/>
      <c r="BT351" s="60"/>
      <c r="BU351" s="76"/>
      <c r="BV351" s="76"/>
      <c r="BW351" s="76"/>
      <c r="BX351" s="76"/>
      <c r="BY351" s="76"/>
      <c r="BZ351" s="76"/>
      <c r="CA351" s="76"/>
      <c r="CL351" s="60"/>
      <c r="CM351" s="60"/>
      <c r="CN351" s="60"/>
      <c r="CO351" s="60"/>
      <c r="CP351" s="60"/>
      <c r="CQ351" s="60"/>
      <c r="CR351" s="60"/>
      <c r="CS351" s="60"/>
      <c r="CT351" s="60"/>
      <c r="CU351" s="60"/>
      <c r="CV351" s="60"/>
      <c r="CW351" s="60"/>
      <c r="CX351" s="60"/>
      <c r="CY351" s="60"/>
      <c r="CZ351" s="60"/>
      <c r="DA351" s="60"/>
      <c r="DB351" s="60"/>
      <c r="DC351" s="60"/>
      <c r="DD351" s="60"/>
      <c r="DE351" s="60"/>
      <c r="DF351" s="60"/>
      <c r="DG351" s="60"/>
      <c r="DH351" s="60"/>
      <c r="DI351" s="60"/>
      <c r="DJ351" s="60"/>
      <c r="DK351" s="60"/>
      <c r="DL351" s="60"/>
      <c r="DM351" s="60"/>
      <c r="DN351" s="60"/>
      <c r="DO351" s="60"/>
      <c r="DP351" s="60"/>
    </row>
    <row r="352" spans="2:120" x14ac:dyDescent="0.2">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BS352" s="60"/>
      <c r="BT352" s="60"/>
      <c r="BU352" s="76"/>
      <c r="BV352" s="76"/>
      <c r="BW352" s="76"/>
      <c r="BX352" s="76"/>
      <c r="BY352" s="76"/>
      <c r="BZ352" s="76"/>
      <c r="CA352" s="76"/>
      <c r="CL352" s="60"/>
      <c r="CM352" s="60"/>
      <c r="CN352" s="60"/>
      <c r="CO352" s="60"/>
      <c r="CP352" s="60"/>
      <c r="CQ352" s="60"/>
      <c r="CR352" s="60"/>
      <c r="CS352" s="60"/>
      <c r="CT352" s="60"/>
      <c r="CU352" s="60"/>
      <c r="CV352" s="60"/>
      <c r="CW352" s="60"/>
      <c r="CX352" s="60"/>
      <c r="CY352" s="60"/>
      <c r="CZ352" s="60"/>
      <c r="DA352" s="60"/>
      <c r="DB352" s="60"/>
      <c r="DC352" s="60"/>
      <c r="DD352" s="60"/>
      <c r="DE352" s="60"/>
      <c r="DF352" s="60"/>
      <c r="DG352" s="60"/>
      <c r="DH352" s="60"/>
      <c r="DI352" s="60"/>
      <c r="DJ352" s="60"/>
      <c r="DK352" s="60"/>
      <c r="DL352" s="60"/>
      <c r="DM352" s="60"/>
      <c r="DN352" s="60"/>
      <c r="DO352" s="60"/>
      <c r="DP352" s="60"/>
    </row>
    <row r="353" spans="2:120" x14ac:dyDescent="0.2">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BS353" s="60"/>
      <c r="BT353" s="60"/>
      <c r="BU353" s="76"/>
      <c r="BV353" s="76"/>
      <c r="BW353" s="76"/>
      <c r="BX353" s="76"/>
      <c r="BY353" s="76"/>
      <c r="BZ353" s="76"/>
      <c r="CA353" s="76"/>
      <c r="CL353" s="60"/>
      <c r="CM353" s="60"/>
      <c r="CN353" s="60"/>
      <c r="CO353" s="60"/>
      <c r="CP353" s="60"/>
      <c r="CQ353" s="60"/>
      <c r="CR353" s="60"/>
      <c r="CS353" s="60"/>
      <c r="CT353" s="60"/>
      <c r="CU353" s="60"/>
      <c r="CV353" s="60"/>
      <c r="CW353" s="60"/>
      <c r="CX353" s="60"/>
      <c r="CY353" s="60"/>
      <c r="CZ353" s="60"/>
      <c r="DA353" s="60"/>
      <c r="DB353" s="60"/>
      <c r="DC353" s="60"/>
      <c r="DD353" s="60"/>
      <c r="DE353" s="60"/>
      <c r="DF353" s="60"/>
      <c r="DG353" s="60"/>
      <c r="DH353" s="60"/>
      <c r="DI353" s="60"/>
      <c r="DJ353" s="60"/>
      <c r="DK353" s="60"/>
      <c r="DL353" s="60"/>
      <c r="DM353" s="60"/>
      <c r="DN353" s="60"/>
      <c r="DO353" s="60"/>
      <c r="DP353" s="60"/>
    </row>
    <row r="354" spans="2:120" x14ac:dyDescent="0.2">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BS354" s="60"/>
      <c r="BT354" s="60"/>
      <c r="BU354" s="76"/>
      <c r="BV354" s="76"/>
      <c r="BW354" s="76"/>
      <c r="BX354" s="76"/>
      <c r="BY354" s="76"/>
      <c r="BZ354" s="76"/>
      <c r="CA354" s="76"/>
      <c r="CL354" s="60"/>
      <c r="CM354" s="60"/>
      <c r="CN354" s="60"/>
      <c r="CO354" s="60"/>
      <c r="CP354" s="60"/>
      <c r="CQ354" s="60"/>
      <c r="CR354" s="60"/>
      <c r="CS354" s="60"/>
      <c r="CT354" s="60"/>
      <c r="CU354" s="60"/>
      <c r="CV354" s="60"/>
      <c r="CW354" s="60"/>
      <c r="CX354" s="60"/>
      <c r="CY354" s="60"/>
      <c r="CZ354" s="60"/>
      <c r="DA354" s="60"/>
      <c r="DB354" s="60"/>
      <c r="DC354" s="60"/>
      <c r="DD354" s="60"/>
      <c r="DE354" s="60"/>
      <c r="DF354" s="60"/>
      <c r="DG354" s="60"/>
      <c r="DH354" s="60"/>
      <c r="DI354" s="60"/>
      <c r="DJ354" s="60"/>
      <c r="DK354" s="60"/>
      <c r="DL354" s="60"/>
      <c r="DM354" s="60"/>
      <c r="DN354" s="60"/>
      <c r="DO354" s="60"/>
      <c r="DP354" s="60"/>
    </row>
    <row r="355" spans="2:120" x14ac:dyDescent="0.2">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BS355" s="60"/>
      <c r="BT355" s="60"/>
      <c r="BU355" s="76"/>
      <c r="BV355" s="76"/>
      <c r="BW355" s="76"/>
      <c r="BX355" s="76"/>
      <c r="BY355" s="76"/>
      <c r="BZ355" s="76"/>
      <c r="CA355" s="76"/>
      <c r="CL355" s="60"/>
      <c r="CM355" s="60"/>
      <c r="CN355" s="60"/>
      <c r="CO355" s="60"/>
      <c r="CP355" s="60"/>
      <c r="CQ355" s="60"/>
      <c r="CR355" s="60"/>
      <c r="CS355" s="60"/>
      <c r="CT355" s="60"/>
      <c r="CU355" s="60"/>
      <c r="CV355" s="60"/>
      <c r="CW355" s="60"/>
      <c r="CX355" s="60"/>
      <c r="CY355" s="60"/>
      <c r="CZ355" s="60"/>
      <c r="DA355" s="60"/>
      <c r="DB355" s="60"/>
      <c r="DC355" s="60"/>
      <c r="DD355" s="60"/>
      <c r="DE355" s="60"/>
      <c r="DF355" s="60"/>
      <c r="DG355" s="60"/>
      <c r="DH355" s="60"/>
      <c r="DI355" s="60"/>
      <c r="DJ355" s="60"/>
      <c r="DK355" s="60"/>
      <c r="DL355" s="60"/>
      <c r="DM355" s="60"/>
      <c r="DN355" s="60"/>
      <c r="DO355" s="60"/>
      <c r="DP355" s="60"/>
    </row>
    <row r="356" spans="2:120" x14ac:dyDescent="0.2">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BS356" s="60"/>
      <c r="BT356" s="60"/>
      <c r="BU356" s="76"/>
      <c r="BV356" s="76"/>
      <c r="BW356" s="76"/>
      <c r="BX356" s="76"/>
      <c r="BY356" s="76"/>
      <c r="BZ356" s="76"/>
      <c r="CA356" s="76"/>
      <c r="CL356" s="60"/>
      <c r="CM356" s="60"/>
      <c r="CN356" s="60"/>
      <c r="CO356" s="60"/>
      <c r="CP356" s="60"/>
      <c r="CQ356" s="60"/>
      <c r="CR356" s="60"/>
      <c r="CS356" s="60"/>
      <c r="CT356" s="60"/>
      <c r="CU356" s="60"/>
      <c r="CV356" s="60"/>
      <c r="CW356" s="60"/>
      <c r="CX356" s="60"/>
      <c r="CY356" s="60"/>
      <c r="CZ356" s="60"/>
      <c r="DA356" s="60"/>
      <c r="DB356" s="60"/>
      <c r="DC356" s="60"/>
      <c r="DD356" s="60"/>
      <c r="DE356" s="60"/>
      <c r="DF356" s="60"/>
      <c r="DG356" s="60"/>
      <c r="DH356" s="60"/>
      <c r="DI356" s="60"/>
      <c r="DJ356" s="60"/>
      <c r="DK356" s="60"/>
      <c r="DL356" s="60"/>
      <c r="DM356" s="60"/>
      <c r="DN356" s="60"/>
      <c r="DO356" s="60"/>
      <c r="DP356" s="60"/>
    </row>
    <row r="357" spans="2:120" x14ac:dyDescent="0.2">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BS357" s="60"/>
      <c r="BT357" s="60"/>
      <c r="BU357" s="76"/>
      <c r="BV357" s="76"/>
      <c r="BW357" s="76"/>
      <c r="BX357" s="76"/>
      <c r="BY357" s="76"/>
      <c r="BZ357" s="76"/>
      <c r="CA357" s="76"/>
      <c r="CL357" s="60"/>
      <c r="CM357" s="60"/>
      <c r="CN357" s="60"/>
      <c r="CO357" s="60"/>
      <c r="CP357" s="60"/>
      <c r="CQ357" s="60"/>
      <c r="CR357" s="60"/>
      <c r="CS357" s="60"/>
      <c r="CT357" s="60"/>
      <c r="CU357" s="60"/>
      <c r="CV357" s="60"/>
      <c r="CW357" s="60"/>
      <c r="CX357" s="60"/>
      <c r="CY357" s="60"/>
      <c r="CZ357" s="60"/>
      <c r="DA357" s="60"/>
      <c r="DB357" s="60"/>
      <c r="DC357" s="60"/>
      <c r="DD357" s="60"/>
      <c r="DE357" s="60"/>
      <c r="DF357" s="60"/>
      <c r="DG357" s="60"/>
      <c r="DH357" s="60"/>
      <c r="DI357" s="60"/>
      <c r="DJ357" s="60"/>
      <c r="DK357" s="60"/>
      <c r="DL357" s="60"/>
      <c r="DM357" s="60"/>
      <c r="DN357" s="60"/>
      <c r="DO357" s="60"/>
      <c r="DP357" s="60"/>
    </row>
    <row r="358" spans="2:120" x14ac:dyDescent="0.2">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BS358" s="60"/>
      <c r="BT358" s="60"/>
      <c r="BU358" s="76"/>
      <c r="BV358" s="76"/>
      <c r="BW358" s="76"/>
      <c r="BX358" s="76"/>
      <c r="BY358" s="76"/>
      <c r="BZ358" s="76"/>
      <c r="CA358" s="76"/>
      <c r="CL358" s="60"/>
      <c r="CM358" s="60"/>
      <c r="CN358" s="60"/>
      <c r="CO358" s="60"/>
      <c r="CP358" s="60"/>
      <c r="CQ358" s="60"/>
      <c r="CR358" s="60"/>
      <c r="CS358" s="60"/>
      <c r="CT358" s="60"/>
      <c r="CU358" s="60"/>
      <c r="CV358" s="60"/>
      <c r="CW358" s="60"/>
      <c r="CX358" s="60"/>
      <c r="CY358" s="60"/>
      <c r="CZ358" s="60"/>
      <c r="DA358" s="60"/>
      <c r="DB358" s="60"/>
      <c r="DC358" s="60"/>
      <c r="DD358" s="60"/>
      <c r="DE358" s="60"/>
      <c r="DF358" s="60"/>
      <c r="DG358" s="60"/>
      <c r="DH358" s="60"/>
      <c r="DI358" s="60"/>
      <c r="DJ358" s="60"/>
      <c r="DK358" s="60"/>
      <c r="DL358" s="60"/>
      <c r="DM358" s="60"/>
      <c r="DN358" s="60"/>
      <c r="DO358" s="60"/>
      <c r="DP358" s="60"/>
    </row>
    <row r="359" spans="2:120" x14ac:dyDescent="0.2">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BS359" s="60"/>
      <c r="BT359" s="60"/>
      <c r="BU359" s="76"/>
      <c r="BV359" s="76"/>
      <c r="BW359" s="76"/>
      <c r="BX359" s="76"/>
      <c r="BY359" s="76"/>
      <c r="BZ359" s="76"/>
      <c r="CA359" s="76"/>
      <c r="CL359" s="60"/>
      <c r="CM359" s="60"/>
      <c r="CN359" s="60"/>
      <c r="CO359" s="60"/>
      <c r="CP359" s="60"/>
      <c r="CQ359" s="60"/>
      <c r="CR359" s="60"/>
      <c r="CS359" s="60"/>
      <c r="CT359" s="60"/>
      <c r="CU359" s="60"/>
      <c r="CV359" s="60"/>
      <c r="CW359" s="60"/>
      <c r="CX359" s="60"/>
      <c r="CY359" s="60"/>
      <c r="CZ359" s="60"/>
      <c r="DA359" s="60"/>
      <c r="DB359" s="60"/>
      <c r="DC359" s="60"/>
      <c r="DD359" s="60"/>
      <c r="DE359" s="60"/>
      <c r="DF359" s="60"/>
      <c r="DG359" s="60"/>
      <c r="DH359" s="60"/>
      <c r="DI359" s="60"/>
      <c r="DJ359" s="60"/>
      <c r="DK359" s="60"/>
      <c r="DL359" s="60"/>
      <c r="DM359" s="60"/>
      <c r="DN359" s="60"/>
      <c r="DO359" s="60"/>
      <c r="DP359" s="60"/>
    </row>
    <row r="360" spans="2:120" x14ac:dyDescent="0.2">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BS360" s="60"/>
      <c r="BT360" s="60"/>
      <c r="BU360" s="76"/>
      <c r="BV360" s="76"/>
      <c r="BW360" s="76"/>
      <c r="BX360" s="76"/>
      <c r="BY360" s="76"/>
      <c r="BZ360" s="76"/>
      <c r="CA360" s="76"/>
      <c r="CL360" s="60"/>
      <c r="CM360" s="60"/>
      <c r="CN360" s="60"/>
      <c r="CO360" s="60"/>
      <c r="CP360" s="60"/>
      <c r="CQ360" s="60"/>
      <c r="CR360" s="60"/>
      <c r="CS360" s="60"/>
      <c r="CT360" s="60"/>
      <c r="CU360" s="60"/>
      <c r="CV360" s="60"/>
      <c r="CW360" s="60"/>
      <c r="CX360" s="60"/>
      <c r="CY360" s="60"/>
      <c r="CZ360" s="60"/>
      <c r="DA360" s="60"/>
      <c r="DB360" s="60"/>
      <c r="DC360" s="60"/>
      <c r="DD360" s="60"/>
      <c r="DE360" s="60"/>
      <c r="DF360" s="60"/>
      <c r="DG360" s="60"/>
      <c r="DH360" s="60"/>
      <c r="DI360" s="60"/>
      <c r="DJ360" s="60"/>
      <c r="DK360" s="60"/>
      <c r="DL360" s="60"/>
      <c r="DM360" s="60"/>
      <c r="DN360" s="60"/>
      <c r="DO360" s="60"/>
      <c r="DP360" s="60"/>
    </row>
    <row r="361" spans="2:120" x14ac:dyDescent="0.2">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BS361" s="60"/>
      <c r="BT361" s="60"/>
      <c r="BU361" s="76"/>
      <c r="BV361" s="76"/>
      <c r="BW361" s="76"/>
      <c r="BX361" s="76"/>
      <c r="BY361" s="76"/>
      <c r="BZ361" s="76"/>
      <c r="CA361" s="76"/>
      <c r="CL361" s="60"/>
      <c r="CM361" s="60"/>
      <c r="CN361" s="60"/>
      <c r="CO361" s="60"/>
      <c r="CP361" s="60"/>
      <c r="CQ361" s="60"/>
      <c r="CR361" s="60"/>
      <c r="CS361" s="60"/>
      <c r="CT361" s="60"/>
      <c r="CU361" s="60"/>
      <c r="CV361" s="60"/>
      <c r="CW361" s="60"/>
      <c r="CX361" s="60"/>
      <c r="CY361" s="60"/>
      <c r="CZ361" s="60"/>
      <c r="DA361" s="60"/>
      <c r="DB361" s="60"/>
      <c r="DC361" s="60"/>
      <c r="DD361" s="60"/>
      <c r="DE361" s="60"/>
      <c r="DF361" s="60"/>
      <c r="DG361" s="60"/>
      <c r="DH361" s="60"/>
      <c r="DI361" s="60"/>
      <c r="DJ361" s="60"/>
      <c r="DK361" s="60"/>
      <c r="DL361" s="60"/>
      <c r="DM361" s="60"/>
      <c r="DN361" s="60"/>
      <c r="DO361" s="60"/>
      <c r="DP361" s="60"/>
    </row>
    <row r="362" spans="2:120" x14ac:dyDescent="0.2">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BS362" s="60"/>
      <c r="BT362" s="60"/>
      <c r="BU362" s="76"/>
      <c r="BV362" s="76"/>
      <c r="BW362" s="76"/>
      <c r="BX362" s="76"/>
      <c r="BY362" s="76"/>
      <c r="BZ362" s="76"/>
      <c r="CA362" s="76"/>
      <c r="CL362" s="60"/>
      <c r="CM362" s="60"/>
      <c r="CN362" s="60"/>
      <c r="CO362" s="60"/>
      <c r="CP362" s="60"/>
      <c r="CQ362" s="60"/>
      <c r="CR362" s="60"/>
      <c r="CS362" s="60"/>
      <c r="CT362" s="60"/>
      <c r="CU362" s="60"/>
      <c r="CV362" s="60"/>
      <c r="CW362" s="60"/>
      <c r="CX362" s="60"/>
      <c r="CY362" s="60"/>
      <c r="CZ362" s="60"/>
      <c r="DA362" s="60"/>
      <c r="DB362" s="60"/>
      <c r="DC362" s="60"/>
      <c r="DD362" s="60"/>
      <c r="DE362" s="60"/>
      <c r="DF362" s="60"/>
      <c r="DG362" s="60"/>
      <c r="DH362" s="60"/>
      <c r="DI362" s="60"/>
      <c r="DJ362" s="60"/>
      <c r="DK362" s="60"/>
      <c r="DL362" s="60"/>
      <c r="DM362" s="60"/>
      <c r="DN362" s="60"/>
      <c r="DO362" s="60"/>
      <c r="DP362" s="60"/>
    </row>
    <row r="363" spans="2:120" x14ac:dyDescent="0.2">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BS363" s="60"/>
      <c r="BT363" s="60"/>
      <c r="BU363" s="76"/>
      <c r="BV363" s="76"/>
      <c r="BW363" s="76"/>
      <c r="BX363" s="76"/>
      <c r="BY363" s="76"/>
      <c r="BZ363" s="76"/>
      <c r="CA363" s="76"/>
      <c r="CL363" s="60"/>
      <c r="CM363" s="60"/>
      <c r="CN363" s="60"/>
      <c r="CO363" s="60"/>
      <c r="CP363" s="60"/>
      <c r="CQ363" s="60"/>
      <c r="CR363" s="60"/>
      <c r="CS363" s="60"/>
      <c r="CT363" s="60"/>
      <c r="CU363" s="60"/>
      <c r="CV363" s="60"/>
      <c r="CW363" s="60"/>
      <c r="CX363" s="60"/>
      <c r="CY363" s="60"/>
      <c r="CZ363" s="60"/>
      <c r="DA363" s="60"/>
      <c r="DB363" s="60"/>
      <c r="DC363" s="60"/>
      <c r="DD363" s="60"/>
      <c r="DE363" s="60"/>
      <c r="DF363" s="60"/>
      <c r="DG363" s="60"/>
      <c r="DH363" s="60"/>
      <c r="DI363" s="60"/>
      <c r="DJ363" s="60"/>
      <c r="DK363" s="60"/>
      <c r="DL363" s="60"/>
      <c r="DM363" s="60"/>
      <c r="DN363" s="60"/>
      <c r="DO363" s="60"/>
      <c r="DP363" s="60"/>
    </row>
    <row r="364" spans="2:120" x14ac:dyDescent="0.2">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BS364" s="60"/>
      <c r="BT364" s="60"/>
      <c r="BU364" s="76"/>
      <c r="BV364" s="76"/>
      <c r="BW364" s="76"/>
      <c r="BX364" s="76"/>
      <c r="BY364" s="76"/>
      <c r="BZ364" s="76"/>
      <c r="CA364" s="76"/>
      <c r="CL364" s="60"/>
      <c r="CM364" s="60"/>
      <c r="CN364" s="60"/>
      <c r="CO364" s="60"/>
      <c r="CP364" s="60"/>
      <c r="CQ364" s="60"/>
      <c r="CR364" s="60"/>
      <c r="CS364" s="60"/>
      <c r="CT364" s="60"/>
      <c r="CU364" s="60"/>
      <c r="CV364" s="60"/>
      <c r="CW364" s="60"/>
      <c r="CX364" s="60"/>
      <c r="CY364" s="60"/>
      <c r="CZ364" s="60"/>
      <c r="DA364" s="60"/>
      <c r="DB364" s="60"/>
      <c r="DC364" s="60"/>
      <c r="DD364" s="60"/>
      <c r="DE364" s="60"/>
      <c r="DF364" s="60"/>
      <c r="DG364" s="60"/>
      <c r="DH364" s="60"/>
      <c r="DI364" s="60"/>
      <c r="DJ364" s="60"/>
      <c r="DK364" s="60"/>
      <c r="DL364" s="60"/>
      <c r="DM364" s="60"/>
      <c r="DN364" s="60"/>
      <c r="DO364" s="60"/>
      <c r="DP364" s="60"/>
    </row>
    <row r="365" spans="2:120" x14ac:dyDescent="0.2">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BS365" s="60"/>
      <c r="BT365" s="60"/>
      <c r="BU365" s="76"/>
      <c r="BV365" s="76"/>
      <c r="BW365" s="76"/>
      <c r="BX365" s="76"/>
      <c r="BY365" s="76"/>
      <c r="BZ365" s="76"/>
      <c r="CA365" s="76"/>
      <c r="CL365" s="60"/>
      <c r="CM365" s="60"/>
      <c r="CN365" s="60"/>
      <c r="CO365" s="60"/>
      <c r="CP365" s="60"/>
      <c r="CQ365" s="60"/>
      <c r="CR365" s="60"/>
      <c r="CS365" s="60"/>
      <c r="CT365" s="60"/>
      <c r="CU365" s="60"/>
      <c r="CV365" s="60"/>
      <c r="CW365" s="60"/>
      <c r="CX365" s="60"/>
      <c r="CY365" s="60"/>
      <c r="CZ365" s="60"/>
      <c r="DA365" s="60"/>
      <c r="DB365" s="60"/>
      <c r="DC365" s="60"/>
      <c r="DD365" s="60"/>
      <c r="DE365" s="60"/>
      <c r="DF365" s="60"/>
      <c r="DG365" s="60"/>
      <c r="DH365" s="60"/>
      <c r="DI365" s="60"/>
      <c r="DJ365" s="60"/>
      <c r="DK365" s="60"/>
      <c r="DL365" s="60"/>
      <c r="DM365" s="60"/>
      <c r="DN365" s="60"/>
      <c r="DO365" s="60"/>
      <c r="DP365" s="60"/>
    </row>
    <row r="366" spans="2:120" x14ac:dyDescent="0.2">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BS366" s="60"/>
      <c r="BT366" s="60"/>
      <c r="BU366" s="76"/>
      <c r="BV366" s="76"/>
      <c r="BW366" s="76"/>
      <c r="BX366" s="76"/>
      <c r="BY366" s="76"/>
      <c r="BZ366" s="76"/>
      <c r="CA366" s="76"/>
      <c r="CL366" s="60"/>
      <c r="CM366" s="60"/>
      <c r="CN366" s="60"/>
      <c r="CO366" s="60"/>
      <c r="CP366" s="60"/>
      <c r="CQ366" s="60"/>
      <c r="CR366" s="60"/>
      <c r="CS366" s="60"/>
      <c r="CT366" s="60"/>
      <c r="CU366" s="60"/>
      <c r="CV366" s="60"/>
      <c r="CW366" s="60"/>
      <c r="CX366" s="60"/>
      <c r="CY366" s="60"/>
      <c r="CZ366" s="60"/>
      <c r="DA366" s="60"/>
      <c r="DB366" s="60"/>
      <c r="DC366" s="60"/>
      <c r="DD366" s="60"/>
      <c r="DE366" s="60"/>
      <c r="DF366" s="60"/>
      <c r="DG366" s="60"/>
      <c r="DH366" s="60"/>
      <c r="DI366" s="60"/>
      <c r="DJ366" s="60"/>
      <c r="DK366" s="60"/>
      <c r="DL366" s="60"/>
      <c r="DM366" s="60"/>
      <c r="DN366" s="60"/>
      <c r="DO366" s="60"/>
      <c r="DP366" s="60"/>
    </row>
    <row r="367" spans="2:120" x14ac:dyDescent="0.2">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BS367" s="60"/>
      <c r="BT367" s="60"/>
      <c r="BU367" s="76"/>
      <c r="BV367" s="76"/>
      <c r="BW367" s="76"/>
      <c r="BX367" s="76"/>
      <c r="BY367" s="76"/>
      <c r="BZ367" s="76"/>
      <c r="CA367" s="76"/>
      <c r="CL367" s="60"/>
      <c r="CM367" s="60"/>
      <c r="CN367" s="60"/>
      <c r="CO367" s="60"/>
      <c r="CP367" s="60"/>
      <c r="CQ367" s="60"/>
      <c r="CR367" s="60"/>
      <c r="CS367" s="60"/>
      <c r="CT367" s="60"/>
      <c r="CU367" s="60"/>
      <c r="CV367" s="60"/>
      <c r="CW367" s="60"/>
      <c r="CX367" s="60"/>
      <c r="CY367" s="60"/>
      <c r="CZ367" s="60"/>
      <c r="DA367" s="60"/>
      <c r="DB367" s="60"/>
      <c r="DC367" s="60"/>
      <c r="DD367" s="60"/>
      <c r="DE367" s="60"/>
      <c r="DF367" s="60"/>
      <c r="DG367" s="60"/>
      <c r="DH367" s="60"/>
      <c r="DI367" s="60"/>
      <c r="DJ367" s="60"/>
      <c r="DK367" s="60"/>
      <c r="DL367" s="60"/>
      <c r="DM367" s="60"/>
      <c r="DN367" s="60"/>
      <c r="DO367" s="60"/>
      <c r="DP367" s="60"/>
    </row>
    <row r="368" spans="2:120" x14ac:dyDescent="0.2">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BS368" s="60"/>
      <c r="BT368" s="60"/>
      <c r="BU368" s="76"/>
      <c r="BV368" s="76"/>
      <c r="BW368" s="76"/>
      <c r="BX368" s="76"/>
      <c r="BY368" s="76"/>
      <c r="BZ368" s="76"/>
      <c r="CA368" s="76"/>
      <c r="CL368" s="60"/>
      <c r="CM368" s="60"/>
      <c r="CN368" s="60"/>
      <c r="CO368" s="60"/>
      <c r="CP368" s="60"/>
      <c r="CQ368" s="60"/>
      <c r="CR368" s="60"/>
      <c r="CS368" s="60"/>
      <c r="CT368" s="60"/>
      <c r="CU368" s="60"/>
      <c r="CV368" s="60"/>
      <c r="CW368" s="60"/>
      <c r="CX368" s="60"/>
      <c r="CY368" s="60"/>
      <c r="CZ368" s="60"/>
      <c r="DA368" s="60"/>
      <c r="DB368" s="60"/>
      <c r="DC368" s="60"/>
      <c r="DD368" s="60"/>
      <c r="DE368" s="60"/>
      <c r="DF368" s="60"/>
      <c r="DG368" s="60"/>
      <c r="DH368" s="60"/>
      <c r="DI368" s="60"/>
      <c r="DJ368" s="60"/>
      <c r="DK368" s="60"/>
      <c r="DL368" s="60"/>
      <c r="DM368" s="60"/>
      <c r="DN368" s="60"/>
      <c r="DO368" s="60"/>
      <c r="DP368" s="60"/>
    </row>
    <row r="369" spans="2:120" x14ac:dyDescent="0.2">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BS369" s="60"/>
      <c r="BT369" s="60"/>
      <c r="BU369" s="76"/>
      <c r="BV369" s="76"/>
      <c r="BW369" s="76"/>
      <c r="BX369" s="76"/>
      <c r="BY369" s="76"/>
      <c r="BZ369" s="76"/>
      <c r="CA369" s="76"/>
      <c r="CL369" s="60"/>
      <c r="CM369" s="60"/>
      <c r="CN369" s="60"/>
      <c r="CO369" s="60"/>
      <c r="CP369" s="60"/>
      <c r="CQ369" s="60"/>
      <c r="CR369" s="60"/>
      <c r="CS369" s="60"/>
      <c r="CT369" s="60"/>
      <c r="CU369" s="60"/>
      <c r="CV369" s="60"/>
      <c r="CW369" s="60"/>
      <c r="CX369" s="60"/>
      <c r="CY369" s="60"/>
      <c r="CZ369" s="60"/>
      <c r="DA369" s="60"/>
      <c r="DB369" s="60"/>
      <c r="DC369" s="60"/>
      <c r="DD369" s="60"/>
      <c r="DE369" s="60"/>
      <c r="DF369" s="60"/>
      <c r="DG369" s="60"/>
      <c r="DH369" s="60"/>
      <c r="DI369" s="60"/>
      <c r="DJ369" s="60"/>
      <c r="DK369" s="60"/>
      <c r="DL369" s="60"/>
      <c r="DM369" s="60"/>
      <c r="DN369" s="60"/>
      <c r="DO369" s="60"/>
      <c r="DP369" s="60"/>
    </row>
    <row r="370" spans="2:120" x14ac:dyDescent="0.2">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BS370" s="60"/>
      <c r="BT370" s="60"/>
      <c r="BU370" s="76"/>
      <c r="BV370" s="76"/>
      <c r="BW370" s="76"/>
      <c r="BX370" s="76"/>
      <c r="BY370" s="76"/>
      <c r="BZ370" s="76"/>
      <c r="CA370" s="76"/>
      <c r="CL370" s="60"/>
      <c r="CM370" s="60"/>
      <c r="CN370" s="60"/>
      <c r="CO370" s="60"/>
      <c r="CP370" s="60"/>
      <c r="CQ370" s="60"/>
      <c r="CR370" s="60"/>
      <c r="CS370" s="60"/>
      <c r="CT370" s="60"/>
      <c r="CU370" s="60"/>
      <c r="CV370" s="60"/>
      <c r="CW370" s="60"/>
      <c r="CX370" s="60"/>
      <c r="CY370" s="60"/>
      <c r="CZ370" s="60"/>
      <c r="DA370" s="60"/>
      <c r="DB370" s="60"/>
      <c r="DC370" s="60"/>
      <c r="DD370" s="60"/>
      <c r="DE370" s="60"/>
      <c r="DF370" s="60"/>
      <c r="DG370" s="60"/>
      <c r="DH370" s="60"/>
      <c r="DI370" s="60"/>
      <c r="DJ370" s="60"/>
      <c r="DK370" s="60"/>
      <c r="DL370" s="60"/>
      <c r="DM370" s="60"/>
      <c r="DN370" s="60"/>
      <c r="DO370" s="60"/>
      <c r="DP370" s="60"/>
    </row>
    <row r="371" spans="2:120" x14ac:dyDescent="0.2">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BS371" s="60"/>
      <c r="BT371" s="60"/>
      <c r="BU371" s="76"/>
      <c r="BV371" s="76"/>
      <c r="BW371" s="76"/>
      <c r="BX371" s="76"/>
      <c r="BY371" s="76"/>
      <c r="BZ371" s="76"/>
      <c r="CA371" s="76"/>
      <c r="CL371" s="60"/>
      <c r="CM371" s="60"/>
      <c r="CN371" s="60"/>
      <c r="CO371" s="60"/>
      <c r="CP371" s="60"/>
      <c r="CQ371" s="60"/>
      <c r="CR371" s="60"/>
      <c r="CS371" s="60"/>
      <c r="CT371" s="60"/>
      <c r="CU371" s="60"/>
      <c r="CV371" s="60"/>
      <c r="CW371" s="60"/>
      <c r="CX371" s="60"/>
      <c r="CY371" s="60"/>
      <c r="CZ371" s="60"/>
      <c r="DA371" s="60"/>
      <c r="DB371" s="60"/>
      <c r="DC371" s="60"/>
      <c r="DD371" s="60"/>
      <c r="DE371" s="60"/>
      <c r="DF371" s="60"/>
      <c r="DG371" s="60"/>
      <c r="DH371" s="60"/>
      <c r="DI371" s="60"/>
      <c r="DJ371" s="60"/>
      <c r="DK371" s="60"/>
      <c r="DL371" s="60"/>
      <c r="DM371" s="60"/>
      <c r="DN371" s="60"/>
      <c r="DO371" s="60"/>
      <c r="DP371" s="60"/>
    </row>
    <row r="372" spans="2:120" x14ac:dyDescent="0.2">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BS372" s="60"/>
      <c r="BT372" s="60"/>
      <c r="BU372" s="76"/>
      <c r="BV372" s="76"/>
      <c r="BW372" s="76"/>
      <c r="BX372" s="76"/>
      <c r="BY372" s="76"/>
      <c r="BZ372" s="76"/>
      <c r="CA372" s="76"/>
      <c r="CL372" s="60"/>
      <c r="CM372" s="60"/>
      <c r="CN372" s="60"/>
      <c r="CO372" s="60"/>
      <c r="CP372" s="60"/>
      <c r="CQ372" s="60"/>
      <c r="CR372" s="60"/>
      <c r="CS372" s="60"/>
      <c r="CT372" s="60"/>
      <c r="CU372" s="60"/>
      <c r="CV372" s="60"/>
      <c r="CW372" s="60"/>
      <c r="CX372" s="60"/>
      <c r="CY372" s="60"/>
      <c r="CZ372" s="60"/>
      <c r="DA372" s="60"/>
      <c r="DB372" s="60"/>
      <c r="DC372" s="60"/>
      <c r="DD372" s="60"/>
      <c r="DE372" s="60"/>
      <c r="DF372" s="60"/>
      <c r="DG372" s="60"/>
      <c r="DH372" s="60"/>
      <c r="DI372" s="60"/>
      <c r="DJ372" s="60"/>
      <c r="DK372" s="60"/>
      <c r="DL372" s="60"/>
      <c r="DM372" s="60"/>
      <c r="DN372" s="60"/>
      <c r="DO372" s="60"/>
      <c r="DP372" s="60"/>
    </row>
    <row r="373" spans="2:120" x14ac:dyDescent="0.2">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BS373" s="60"/>
      <c r="BT373" s="60"/>
      <c r="BU373" s="76"/>
      <c r="BV373" s="76"/>
      <c r="BW373" s="76"/>
      <c r="BX373" s="76"/>
      <c r="BY373" s="76"/>
      <c r="BZ373" s="76"/>
      <c r="CA373" s="76"/>
      <c r="CL373" s="60"/>
      <c r="CM373" s="60"/>
      <c r="CN373" s="60"/>
      <c r="CO373" s="60"/>
      <c r="CP373" s="60"/>
      <c r="CQ373" s="60"/>
      <c r="CR373" s="60"/>
      <c r="CS373" s="60"/>
      <c r="CT373" s="60"/>
      <c r="CU373" s="60"/>
      <c r="CV373" s="60"/>
      <c r="CW373" s="60"/>
      <c r="CX373" s="60"/>
      <c r="CY373" s="60"/>
      <c r="CZ373" s="60"/>
      <c r="DA373" s="60"/>
      <c r="DB373" s="60"/>
      <c r="DC373" s="60"/>
      <c r="DD373" s="60"/>
      <c r="DE373" s="60"/>
      <c r="DF373" s="60"/>
      <c r="DG373" s="60"/>
      <c r="DH373" s="60"/>
      <c r="DI373" s="60"/>
      <c r="DJ373" s="60"/>
      <c r="DK373" s="60"/>
      <c r="DL373" s="60"/>
      <c r="DM373" s="60"/>
      <c r="DN373" s="60"/>
      <c r="DO373" s="60"/>
      <c r="DP373" s="60"/>
    </row>
    <row r="374" spans="2:120" x14ac:dyDescent="0.2">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BS374" s="60"/>
      <c r="BT374" s="60"/>
      <c r="BU374" s="76"/>
      <c r="BV374" s="76"/>
      <c r="BW374" s="76"/>
      <c r="BX374" s="76"/>
      <c r="BY374" s="76"/>
      <c r="BZ374" s="76"/>
      <c r="CA374" s="76"/>
      <c r="CL374" s="60"/>
      <c r="CM374" s="60"/>
      <c r="CN374" s="60"/>
      <c r="CO374" s="60"/>
      <c r="CP374" s="60"/>
      <c r="CQ374" s="60"/>
      <c r="CR374" s="60"/>
      <c r="CS374" s="60"/>
      <c r="CT374" s="60"/>
      <c r="CU374" s="60"/>
      <c r="CV374" s="60"/>
      <c r="CW374" s="60"/>
      <c r="CX374" s="60"/>
      <c r="CY374" s="60"/>
      <c r="CZ374" s="60"/>
      <c r="DA374" s="60"/>
      <c r="DB374" s="60"/>
      <c r="DC374" s="60"/>
      <c r="DD374" s="60"/>
      <c r="DE374" s="60"/>
      <c r="DF374" s="60"/>
      <c r="DG374" s="60"/>
      <c r="DH374" s="60"/>
      <c r="DI374" s="60"/>
      <c r="DJ374" s="60"/>
      <c r="DK374" s="60"/>
      <c r="DL374" s="60"/>
      <c r="DM374" s="60"/>
      <c r="DN374" s="60"/>
      <c r="DO374" s="60"/>
      <c r="DP374" s="60"/>
    </row>
    <row r="375" spans="2:120" x14ac:dyDescent="0.2">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BS375" s="60"/>
      <c r="BT375" s="60"/>
      <c r="BU375" s="76"/>
      <c r="BV375" s="76"/>
      <c r="BW375" s="76"/>
      <c r="BX375" s="76"/>
      <c r="BY375" s="76"/>
      <c r="BZ375" s="76"/>
      <c r="CA375" s="76"/>
      <c r="CL375" s="60"/>
      <c r="CM375" s="60"/>
      <c r="CN375" s="60"/>
      <c r="CO375" s="60"/>
      <c r="CP375" s="60"/>
      <c r="CQ375" s="60"/>
      <c r="CR375" s="60"/>
      <c r="CS375" s="60"/>
      <c r="CT375" s="60"/>
      <c r="CU375" s="60"/>
      <c r="CV375" s="60"/>
      <c r="CW375" s="60"/>
      <c r="CX375" s="60"/>
      <c r="CY375" s="60"/>
      <c r="CZ375" s="60"/>
      <c r="DA375" s="60"/>
      <c r="DB375" s="60"/>
      <c r="DC375" s="60"/>
      <c r="DD375" s="60"/>
      <c r="DE375" s="60"/>
      <c r="DF375" s="60"/>
      <c r="DG375" s="60"/>
      <c r="DH375" s="60"/>
      <c r="DI375" s="60"/>
      <c r="DJ375" s="60"/>
      <c r="DK375" s="60"/>
      <c r="DL375" s="60"/>
      <c r="DM375" s="60"/>
      <c r="DN375" s="60"/>
      <c r="DO375" s="60"/>
      <c r="DP375" s="60"/>
    </row>
    <row r="376" spans="2:120" x14ac:dyDescent="0.2">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BS376" s="60"/>
      <c r="BT376" s="60"/>
      <c r="BU376" s="76"/>
      <c r="BV376" s="76"/>
      <c r="BW376" s="76"/>
      <c r="BX376" s="76"/>
      <c r="BY376" s="76"/>
      <c r="BZ376" s="76"/>
      <c r="CA376" s="76"/>
      <c r="CL376" s="60"/>
      <c r="CM376" s="60"/>
      <c r="CN376" s="60"/>
      <c r="CO376" s="60"/>
      <c r="CP376" s="60"/>
      <c r="CQ376" s="60"/>
      <c r="CR376" s="60"/>
      <c r="CS376" s="60"/>
      <c r="CT376" s="60"/>
      <c r="CU376" s="60"/>
      <c r="CV376" s="60"/>
      <c r="CW376" s="60"/>
      <c r="CX376" s="60"/>
      <c r="CY376" s="60"/>
      <c r="CZ376" s="60"/>
      <c r="DA376" s="60"/>
      <c r="DB376" s="60"/>
      <c r="DC376" s="60"/>
      <c r="DD376" s="60"/>
      <c r="DE376" s="60"/>
      <c r="DF376" s="60"/>
      <c r="DG376" s="60"/>
      <c r="DH376" s="60"/>
      <c r="DI376" s="60"/>
      <c r="DJ376" s="60"/>
      <c r="DK376" s="60"/>
      <c r="DL376" s="60"/>
      <c r="DM376" s="60"/>
      <c r="DN376" s="60"/>
      <c r="DO376" s="60"/>
      <c r="DP376" s="60"/>
    </row>
    <row r="377" spans="2:120" x14ac:dyDescent="0.2">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BS377" s="60"/>
      <c r="BT377" s="60"/>
      <c r="BU377" s="76"/>
      <c r="BV377" s="76"/>
      <c r="BW377" s="76"/>
      <c r="BX377" s="76"/>
      <c r="BY377" s="76"/>
      <c r="BZ377" s="76"/>
      <c r="CA377" s="76"/>
      <c r="CL377" s="60"/>
      <c r="CM377" s="60"/>
      <c r="CN377" s="60"/>
      <c r="CO377" s="60"/>
      <c r="CP377" s="60"/>
      <c r="CQ377" s="60"/>
      <c r="CR377" s="60"/>
      <c r="CS377" s="60"/>
      <c r="CT377" s="60"/>
      <c r="CU377" s="60"/>
      <c r="CV377" s="60"/>
      <c r="CW377" s="60"/>
      <c r="CX377" s="60"/>
      <c r="CY377" s="60"/>
      <c r="CZ377" s="60"/>
      <c r="DA377" s="60"/>
      <c r="DB377" s="60"/>
      <c r="DC377" s="60"/>
      <c r="DD377" s="60"/>
      <c r="DE377" s="60"/>
      <c r="DF377" s="60"/>
      <c r="DG377" s="60"/>
      <c r="DH377" s="60"/>
      <c r="DI377" s="60"/>
      <c r="DJ377" s="60"/>
      <c r="DK377" s="60"/>
      <c r="DL377" s="60"/>
      <c r="DM377" s="60"/>
      <c r="DN377" s="60"/>
      <c r="DO377" s="60"/>
      <c r="DP377" s="60"/>
    </row>
    <row r="378" spans="2:120" x14ac:dyDescent="0.2">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BS378" s="60"/>
      <c r="BT378" s="60"/>
      <c r="BU378" s="76"/>
      <c r="BV378" s="76"/>
      <c r="BW378" s="76"/>
      <c r="BX378" s="76"/>
      <c r="BY378" s="76"/>
      <c r="BZ378" s="76"/>
      <c r="CA378" s="76"/>
      <c r="CL378" s="60"/>
      <c r="CM378" s="60"/>
      <c r="CN378" s="60"/>
      <c r="CO378" s="60"/>
      <c r="CP378" s="60"/>
      <c r="CQ378" s="60"/>
      <c r="CR378" s="60"/>
      <c r="CS378" s="60"/>
      <c r="CT378" s="60"/>
      <c r="CU378" s="60"/>
      <c r="CV378" s="60"/>
      <c r="CW378" s="60"/>
      <c r="CX378" s="60"/>
      <c r="CY378" s="60"/>
      <c r="CZ378" s="60"/>
      <c r="DA378" s="60"/>
      <c r="DB378" s="60"/>
      <c r="DC378" s="60"/>
      <c r="DD378" s="60"/>
      <c r="DE378" s="60"/>
      <c r="DF378" s="60"/>
      <c r="DG378" s="60"/>
      <c r="DH378" s="60"/>
      <c r="DI378" s="60"/>
      <c r="DJ378" s="60"/>
      <c r="DK378" s="60"/>
      <c r="DL378" s="60"/>
      <c r="DM378" s="60"/>
      <c r="DN378" s="60"/>
      <c r="DO378" s="60"/>
      <c r="DP378" s="60"/>
    </row>
    <row r="379" spans="2:120" x14ac:dyDescent="0.2">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BS379" s="60"/>
      <c r="BT379" s="60"/>
      <c r="BU379" s="76"/>
      <c r="BV379" s="76"/>
      <c r="BW379" s="76"/>
      <c r="BX379" s="76"/>
      <c r="BY379" s="76"/>
      <c r="BZ379" s="76"/>
      <c r="CA379" s="76"/>
      <c r="CL379" s="60"/>
      <c r="CM379" s="60"/>
      <c r="CN379" s="60"/>
      <c r="CO379" s="60"/>
      <c r="CP379" s="60"/>
      <c r="CQ379" s="60"/>
      <c r="CR379" s="60"/>
      <c r="CS379" s="60"/>
      <c r="CT379" s="60"/>
      <c r="CU379" s="60"/>
      <c r="CV379" s="60"/>
      <c r="CW379" s="60"/>
      <c r="CX379" s="60"/>
      <c r="CY379" s="60"/>
      <c r="CZ379" s="60"/>
      <c r="DA379" s="60"/>
      <c r="DB379" s="60"/>
      <c r="DC379" s="60"/>
      <c r="DD379" s="60"/>
      <c r="DE379" s="60"/>
      <c r="DF379" s="60"/>
      <c r="DG379" s="60"/>
      <c r="DH379" s="60"/>
      <c r="DI379" s="60"/>
      <c r="DJ379" s="60"/>
      <c r="DK379" s="60"/>
      <c r="DL379" s="60"/>
      <c r="DM379" s="60"/>
      <c r="DN379" s="60"/>
      <c r="DO379" s="60"/>
      <c r="DP379" s="60"/>
    </row>
    <row r="380" spans="2:120" x14ac:dyDescent="0.2">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BS380" s="60"/>
      <c r="BT380" s="60"/>
      <c r="BU380" s="76"/>
      <c r="BV380" s="76"/>
      <c r="BW380" s="76"/>
      <c r="BX380" s="76"/>
      <c r="BY380" s="76"/>
      <c r="BZ380" s="76"/>
      <c r="CA380" s="76"/>
      <c r="CL380" s="60"/>
      <c r="CM380" s="60"/>
      <c r="CN380" s="60"/>
      <c r="CO380" s="60"/>
      <c r="CP380" s="60"/>
      <c r="CQ380" s="60"/>
      <c r="CR380" s="60"/>
      <c r="CS380" s="60"/>
      <c r="CT380" s="60"/>
      <c r="CU380" s="60"/>
      <c r="CV380" s="60"/>
      <c r="CW380" s="60"/>
      <c r="CX380" s="60"/>
      <c r="CY380" s="60"/>
      <c r="CZ380" s="60"/>
      <c r="DA380" s="60"/>
      <c r="DB380" s="60"/>
      <c r="DC380" s="60"/>
      <c r="DD380" s="60"/>
      <c r="DE380" s="60"/>
      <c r="DF380" s="60"/>
      <c r="DG380" s="60"/>
      <c r="DH380" s="60"/>
      <c r="DI380" s="60"/>
      <c r="DJ380" s="60"/>
      <c r="DK380" s="60"/>
      <c r="DL380" s="60"/>
      <c r="DM380" s="60"/>
      <c r="DN380" s="60"/>
      <c r="DO380" s="60"/>
      <c r="DP380" s="60"/>
    </row>
    <row r="381" spans="2:120" x14ac:dyDescent="0.2">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BS381" s="60"/>
      <c r="BT381" s="60"/>
      <c r="BU381" s="76"/>
      <c r="BV381" s="76"/>
      <c r="BW381" s="76"/>
      <c r="BX381" s="76"/>
      <c r="BY381" s="76"/>
      <c r="BZ381" s="76"/>
      <c r="CA381" s="76"/>
      <c r="CL381" s="60"/>
      <c r="CM381" s="60"/>
      <c r="CN381" s="60"/>
      <c r="CO381" s="60"/>
      <c r="CP381" s="60"/>
      <c r="CQ381" s="60"/>
      <c r="CR381" s="60"/>
      <c r="CS381" s="60"/>
      <c r="CT381" s="60"/>
      <c r="CU381" s="60"/>
      <c r="CV381" s="60"/>
      <c r="CW381" s="60"/>
      <c r="CX381" s="60"/>
      <c r="CY381" s="60"/>
      <c r="CZ381" s="60"/>
      <c r="DA381" s="60"/>
      <c r="DB381" s="60"/>
      <c r="DC381" s="60"/>
      <c r="DD381" s="60"/>
      <c r="DE381" s="60"/>
      <c r="DF381" s="60"/>
      <c r="DG381" s="60"/>
      <c r="DH381" s="60"/>
      <c r="DI381" s="60"/>
      <c r="DJ381" s="60"/>
      <c r="DK381" s="60"/>
      <c r="DL381" s="60"/>
      <c r="DM381" s="60"/>
      <c r="DN381" s="60"/>
      <c r="DO381" s="60"/>
      <c r="DP381" s="60"/>
    </row>
    <row r="382" spans="2:120" x14ac:dyDescent="0.2">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BS382" s="60"/>
      <c r="BT382" s="60"/>
      <c r="BU382" s="76"/>
      <c r="BV382" s="76"/>
      <c r="BW382" s="76"/>
      <c r="BX382" s="76"/>
      <c r="BY382" s="76"/>
      <c r="BZ382" s="76"/>
      <c r="CA382" s="76"/>
      <c r="CL382" s="60"/>
      <c r="CM382" s="60"/>
      <c r="CN382" s="60"/>
      <c r="CO382" s="60"/>
      <c r="CP382" s="60"/>
      <c r="CQ382" s="60"/>
      <c r="CR382" s="60"/>
      <c r="CS382" s="60"/>
      <c r="CT382" s="60"/>
      <c r="CU382" s="60"/>
      <c r="CV382" s="60"/>
      <c r="CW382" s="60"/>
      <c r="CX382" s="60"/>
      <c r="CY382" s="60"/>
      <c r="CZ382" s="60"/>
      <c r="DA382" s="60"/>
      <c r="DB382" s="60"/>
      <c r="DC382" s="60"/>
      <c r="DD382" s="60"/>
      <c r="DE382" s="60"/>
      <c r="DF382" s="60"/>
      <c r="DG382" s="60"/>
      <c r="DH382" s="60"/>
      <c r="DI382" s="60"/>
      <c r="DJ382" s="60"/>
      <c r="DK382" s="60"/>
      <c r="DL382" s="60"/>
      <c r="DM382" s="60"/>
      <c r="DN382" s="60"/>
      <c r="DO382" s="60"/>
      <c r="DP382" s="60"/>
    </row>
    <row r="383" spans="2:120" x14ac:dyDescent="0.2">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BS383" s="60"/>
      <c r="BT383" s="60"/>
      <c r="BU383" s="76"/>
      <c r="BV383" s="76"/>
      <c r="BW383" s="76"/>
      <c r="BX383" s="76"/>
      <c r="BY383" s="76"/>
      <c r="BZ383" s="76"/>
      <c r="CA383" s="76"/>
      <c r="CL383" s="60"/>
      <c r="CM383" s="60"/>
      <c r="CN383" s="60"/>
      <c r="CO383" s="60"/>
      <c r="CP383" s="60"/>
      <c r="CQ383" s="60"/>
      <c r="CR383" s="60"/>
      <c r="CS383" s="60"/>
      <c r="CT383" s="60"/>
      <c r="CU383" s="60"/>
      <c r="CV383" s="60"/>
      <c r="CW383" s="60"/>
      <c r="CX383" s="60"/>
      <c r="CY383" s="60"/>
      <c r="CZ383" s="60"/>
      <c r="DA383" s="60"/>
      <c r="DB383" s="60"/>
      <c r="DC383" s="60"/>
      <c r="DD383" s="60"/>
      <c r="DE383" s="60"/>
      <c r="DF383" s="60"/>
      <c r="DG383" s="60"/>
      <c r="DH383" s="60"/>
      <c r="DI383" s="60"/>
      <c r="DJ383" s="60"/>
      <c r="DK383" s="60"/>
      <c r="DL383" s="60"/>
      <c r="DM383" s="60"/>
      <c r="DN383" s="60"/>
      <c r="DO383" s="60"/>
      <c r="DP383" s="60"/>
    </row>
    <row r="384" spans="2:120" x14ac:dyDescent="0.2">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BS384" s="60"/>
      <c r="BT384" s="60"/>
      <c r="BU384" s="76"/>
      <c r="BV384" s="76"/>
      <c r="BW384" s="76"/>
      <c r="BX384" s="76"/>
      <c r="BY384" s="76"/>
      <c r="BZ384" s="76"/>
      <c r="CA384" s="76"/>
      <c r="CL384" s="60"/>
      <c r="CM384" s="60"/>
      <c r="CN384" s="60"/>
      <c r="CO384" s="60"/>
      <c r="CP384" s="60"/>
      <c r="CQ384" s="60"/>
      <c r="CR384" s="60"/>
      <c r="CS384" s="60"/>
      <c r="CT384" s="60"/>
      <c r="CU384" s="60"/>
      <c r="CV384" s="60"/>
      <c r="CW384" s="60"/>
      <c r="CX384" s="60"/>
      <c r="CY384" s="60"/>
      <c r="CZ384" s="60"/>
      <c r="DA384" s="60"/>
      <c r="DB384" s="60"/>
      <c r="DC384" s="60"/>
      <c r="DD384" s="60"/>
      <c r="DE384" s="60"/>
      <c r="DF384" s="60"/>
      <c r="DG384" s="60"/>
      <c r="DH384" s="60"/>
      <c r="DI384" s="60"/>
      <c r="DJ384" s="60"/>
      <c r="DK384" s="60"/>
      <c r="DL384" s="60"/>
      <c r="DM384" s="60"/>
      <c r="DN384" s="60"/>
      <c r="DO384" s="60"/>
      <c r="DP384" s="60"/>
    </row>
    <row r="385" spans="2:120" x14ac:dyDescent="0.2">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BS385" s="60"/>
      <c r="BT385" s="60"/>
      <c r="BU385" s="76"/>
      <c r="BV385" s="76"/>
      <c r="BW385" s="76"/>
      <c r="BX385" s="76"/>
      <c r="BY385" s="76"/>
      <c r="BZ385" s="76"/>
      <c r="CA385" s="76"/>
      <c r="CL385" s="60"/>
      <c r="CM385" s="60"/>
      <c r="CN385" s="60"/>
      <c r="CO385" s="60"/>
      <c r="CP385" s="60"/>
      <c r="CQ385" s="60"/>
      <c r="CR385" s="60"/>
      <c r="CS385" s="60"/>
      <c r="CT385" s="60"/>
      <c r="CU385" s="60"/>
      <c r="CV385" s="60"/>
      <c r="CW385" s="60"/>
      <c r="CX385" s="60"/>
      <c r="CY385" s="60"/>
      <c r="CZ385" s="60"/>
      <c r="DA385" s="60"/>
      <c r="DB385" s="60"/>
      <c r="DC385" s="60"/>
      <c r="DD385" s="60"/>
      <c r="DE385" s="60"/>
      <c r="DF385" s="60"/>
      <c r="DG385" s="60"/>
      <c r="DH385" s="60"/>
      <c r="DI385" s="60"/>
      <c r="DJ385" s="60"/>
      <c r="DK385" s="60"/>
      <c r="DL385" s="60"/>
      <c r="DM385" s="60"/>
      <c r="DN385" s="60"/>
      <c r="DO385" s="60"/>
      <c r="DP385" s="60"/>
    </row>
    <row r="386" spans="2:120" x14ac:dyDescent="0.2">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BS386" s="60"/>
      <c r="BT386" s="60"/>
      <c r="BU386" s="76"/>
      <c r="BV386" s="76"/>
      <c r="BW386" s="76"/>
      <c r="BX386" s="76"/>
      <c r="BY386" s="76"/>
      <c r="BZ386" s="76"/>
      <c r="CA386" s="76"/>
      <c r="CL386" s="60"/>
      <c r="CM386" s="60"/>
      <c r="CN386" s="60"/>
      <c r="CO386" s="60"/>
      <c r="CP386" s="60"/>
      <c r="CQ386" s="60"/>
      <c r="CR386" s="60"/>
      <c r="CS386" s="60"/>
      <c r="CT386" s="60"/>
      <c r="CU386" s="60"/>
      <c r="CV386" s="60"/>
      <c r="CW386" s="60"/>
      <c r="CX386" s="60"/>
      <c r="CY386" s="60"/>
      <c r="CZ386" s="60"/>
      <c r="DA386" s="60"/>
      <c r="DB386" s="60"/>
      <c r="DC386" s="60"/>
      <c r="DD386" s="60"/>
      <c r="DE386" s="60"/>
      <c r="DF386" s="60"/>
      <c r="DG386" s="60"/>
      <c r="DH386" s="60"/>
      <c r="DI386" s="60"/>
      <c r="DJ386" s="60"/>
      <c r="DK386" s="60"/>
      <c r="DL386" s="60"/>
      <c r="DM386" s="60"/>
      <c r="DN386" s="60"/>
      <c r="DO386" s="60"/>
      <c r="DP386" s="60"/>
    </row>
    <row r="387" spans="2:120" x14ac:dyDescent="0.2">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BS387" s="60"/>
      <c r="BT387" s="60"/>
      <c r="BU387" s="76"/>
      <c r="BV387" s="76"/>
      <c r="BW387" s="76"/>
      <c r="BX387" s="76"/>
      <c r="BY387" s="76"/>
      <c r="BZ387" s="76"/>
      <c r="CA387" s="76"/>
      <c r="CL387" s="60"/>
      <c r="CM387" s="60"/>
      <c r="CN387" s="60"/>
      <c r="CO387" s="60"/>
      <c r="CP387" s="60"/>
      <c r="CQ387" s="60"/>
      <c r="CR387" s="60"/>
      <c r="CS387" s="60"/>
      <c r="CT387" s="60"/>
      <c r="CU387" s="60"/>
      <c r="CV387" s="60"/>
      <c r="CW387" s="60"/>
      <c r="CX387" s="60"/>
      <c r="CY387" s="60"/>
      <c r="CZ387" s="60"/>
      <c r="DA387" s="60"/>
      <c r="DB387" s="60"/>
      <c r="DC387" s="60"/>
      <c r="DD387" s="60"/>
      <c r="DE387" s="60"/>
      <c r="DF387" s="60"/>
      <c r="DG387" s="60"/>
      <c r="DH387" s="60"/>
      <c r="DI387" s="60"/>
      <c r="DJ387" s="60"/>
      <c r="DK387" s="60"/>
      <c r="DL387" s="60"/>
      <c r="DM387" s="60"/>
      <c r="DN387" s="60"/>
      <c r="DO387" s="60"/>
      <c r="DP387" s="60"/>
    </row>
    <row r="388" spans="2:120" x14ac:dyDescent="0.2">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BS388" s="60"/>
      <c r="BT388" s="60"/>
      <c r="BU388" s="76"/>
      <c r="BV388" s="76"/>
      <c r="BW388" s="76"/>
      <c r="BX388" s="76"/>
      <c r="BY388" s="76"/>
      <c r="BZ388" s="76"/>
      <c r="CA388" s="76"/>
      <c r="CL388" s="60"/>
      <c r="CM388" s="60"/>
      <c r="CN388" s="60"/>
      <c r="CO388" s="60"/>
      <c r="CP388" s="60"/>
      <c r="CQ388" s="60"/>
      <c r="CR388" s="60"/>
      <c r="CS388" s="60"/>
      <c r="CT388" s="60"/>
      <c r="CU388" s="60"/>
      <c r="CV388" s="60"/>
      <c r="CW388" s="60"/>
      <c r="CX388" s="60"/>
      <c r="CY388" s="60"/>
      <c r="CZ388" s="60"/>
      <c r="DA388" s="60"/>
      <c r="DB388" s="60"/>
      <c r="DC388" s="60"/>
      <c r="DD388" s="60"/>
      <c r="DE388" s="60"/>
      <c r="DF388" s="60"/>
      <c r="DG388" s="60"/>
      <c r="DH388" s="60"/>
      <c r="DI388" s="60"/>
      <c r="DJ388" s="60"/>
      <c r="DK388" s="60"/>
      <c r="DL388" s="60"/>
      <c r="DM388" s="60"/>
      <c r="DN388" s="60"/>
      <c r="DO388" s="60"/>
      <c r="DP388" s="60"/>
    </row>
    <row r="389" spans="2:120" x14ac:dyDescent="0.2">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BS389" s="60"/>
      <c r="BT389" s="60"/>
      <c r="BU389" s="76"/>
      <c r="BV389" s="76"/>
      <c r="BW389" s="76"/>
      <c r="BX389" s="76"/>
      <c r="BY389" s="76"/>
      <c r="BZ389" s="76"/>
      <c r="CA389" s="76"/>
      <c r="CL389" s="60"/>
      <c r="CM389" s="60"/>
      <c r="CN389" s="60"/>
      <c r="CO389" s="60"/>
      <c r="CP389" s="60"/>
      <c r="CQ389" s="60"/>
      <c r="CR389" s="60"/>
      <c r="CS389" s="60"/>
      <c r="CT389" s="60"/>
      <c r="CU389" s="60"/>
      <c r="CV389" s="60"/>
      <c r="CW389" s="60"/>
      <c r="CX389" s="60"/>
      <c r="CY389" s="60"/>
      <c r="CZ389" s="60"/>
      <c r="DA389" s="60"/>
      <c r="DB389" s="60"/>
      <c r="DC389" s="60"/>
      <c r="DD389" s="60"/>
      <c r="DE389" s="60"/>
      <c r="DF389" s="60"/>
      <c r="DG389" s="60"/>
      <c r="DH389" s="60"/>
      <c r="DI389" s="60"/>
      <c r="DJ389" s="60"/>
      <c r="DK389" s="60"/>
      <c r="DL389" s="60"/>
      <c r="DM389" s="60"/>
      <c r="DN389" s="60"/>
      <c r="DO389" s="60"/>
      <c r="DP389" s="60"/>
    </row>
    <row r="390" spans="2:120" x14ac:dyDescent="0.2">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BS390" s="60"/>
      <c r="BT390" s="60"/>
      <c r="BU390" s="76"/>
      <c r="BV390" s="76"/>
      <c r="BW390" s="76"/>
      <c r="BX390" s="76"/>
      <c r="BY390" s="76"/>
      <c r="BZ390" s="76"/>
      <c r="CA390" s="76"/>
      <c r="CL390" s="60"/>
      <c r="CM390" s="60"/>
      <c r="CN390" s="60"/>
      <c r="CO390" s="60"/>
      <c r="CP390" s="60"/>
      <c r="CQ390" s="60"/>
      <c r="CR390" s="60"/>
      <c r="CS390" s="60"/>
      <c r="CT390" s="60"/>
      <c r="CU390" s="60"/>
      <c r="CV390" s="60"/>
      <c r="CW390" s="60"/>
      <c r="CX390" s="60"/>
      <c r="CY390" s="60"/>
      <c r="CZ390" s="60"/>
      <c r="DA390" s="60"/>
      <c r="DB390" s="60"/>
      <c r="DC390" s="60"/>
      <c r="DD390" s="60"/>
      <c r="DE390" s="60"/>
      <c r="DF390" s="60"/>
      <c r="DG390" s="60"/>
      <c r="DH390" s="60"/>
      <c r="DI390" s="60"/>
      <c r="DJ390" s="60"/>
      <c r="DK390" s="60"/>
      <c r="DL390" s="60"/>
      <c r="DM390" s="60"/>
      <c r="DN390" s="60"/>
      <c r="DO390" s="60"/>
      <c r="DP390" s="60"/>
    </row>
    <row r="391" spans="2:120" x14ac:dyDescent="0.2">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BS391" s="60"/>
      <c r="BT391" s="60"/>
      <c r="BU391" s="76"/>
      <c r="BV391" s="76"/>
      <c r="BW391" s="76"/>
      <c r="BX391" s="76"/>
      <c r="BY391" s="76"/>
      <c r="BZ391" s="76"/>
      <c r="CA391" s="76"/>
      <c r="CL391" s="60"/>
      <c r="CM391" s="60"/>
      <c r="CN391" s="60"/>
      <c r="CO391" s="60"/>
      <c r="CP391" s="60"/>
      <c r="CQ391" s="60"/>
      <c r="CR391" s="60"/>
      <c r="CS391" s="60"/>
      <c r="CT391" s="60"/>
      <c r="CU391" s="60"/>
      <c r="CV391" s="60"/>
      <c r="CW391" s="60"/>
      <c r="CX391" s="60"/>
      <c r="CY391" s="60"/>
      <c r="CZ391" s="60"/>
      <c r="DA391" s="60"/>
      <c r="DB391" s="60"/>
      <c r="DC391" s="60"/>
      <c r="DD391" s="60"/>
      <c r="DE391" s="60"/>
      <c r="DF391" s="60"/>
      <c r="DG391" s="60"/>
      <c r="DH391" s="60"/>
      <c r="DI391" s="60"/>
      <c r="DJ391" s="60"/>
      <c r="DK391" s="60"/>
      <c r="DL391" s="60"/>
      <c r="DM391" s="60"/>
      <c r="DN391" s="60"/>
      <c r="DO391" s="60"/>
      <c r="DP391" s="60"/>
    </row>
    <row r="392" spans="2:120" x14ac:dyDescent="0.2">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BS392" s="60"/>
      <c r="BT392" s="60"/>
      <c r="BU392" s="76"/>
      <c r="BV392" s="76"/>
      <c r="BW392" s="76"/>
      <c r="BX392" s="76"/>
      <c r="BY392" s="76"/>
      <c r="BZ392" s="76"/>
      <c r="CA392" s="76"/>
      <c r="CL392" s="60"/>
      <c r="CM392" s="60"/>
      <c r="CN392" s="60"/>
      <c r="CO392" s="60"/>
      <c r="CP392" s="60"/>
      <c r="CQ392" s="60"/>
      <c r="CR392" s="60"/>
      <c r="CS392" s="60"/>
      <c r="CT392" s="60"/>
      <c r="CU392" s="60"/>
      <c r="CV392" s="60"/>
      <c r="CW392" s="60"/>
      <c r="CX392" s="60"/>
      <c r="CY392" s="60"/>
      <c r="CZ392" s="60"/>
      <c r="DA392" s="60"/>
      <c r="DB392" s="60"/>
      <c r="DC392" s="60"/>
      <c r="DD392" s="60"/>
      <c r="DE392" s="60"/>
      <c r="DF392" s="60"/>
      <c r="DG392" s="60"/>
      <c r="DH392" s="60"/>
      <c r="DI392" s="60"/>
      <c r="DJ392" s="60"/>
      <c r="DK392" s="60"/>
      <c r="DL392" s="60"/>
      <c r="DM392" s="60"/>
      <c r="DN392" s="60"/>
      <c r="DO392" s="60"/>
      <c r="DP392" s="60"/>
    </row>
    <row r="393" spans="2:120" x14ac:dyDescent="0.2">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BS393" s="60"/>
      <c r="BT393" s="60"/>
      <c r="BU393" s="76"/>
      <c r="BV393" s="76"/>
      <c r="BW393" s="76"/>
      <c r="BX393" s="76"/>
      <c r="BY393" s="76"/>
      <c r="BZ393" s="76"/>
      <c r="CA393" s="76"/>
      <c r="CL393" s="60"/>
      <c r="CM393" s="60"/>
      <c r="CN393" s="60"/>
      <c r="CO393" s="60"/>
      <c r="CP393" s="60"/>
      <c r="CQ393" s="60"/>
      <c r="CR393" s="60"/>
      <c r="CS393" s="60"/>
      <c r="CT393" s="60"/>
      <c r="CU393" s="60"/>
      <c r="CV393" s="60"/>
      <c r="CW393" s="60"/>
      <c r="CX393" s="60"/>
      <c r="CY393" s="60"/>
      <c r="CZ393" s="60"/>
      <c r="DA393" s="60"/>
      <c r="DB393" s="60"/>
      <c r="DC393" s="60"/>
      <c r="DD393" s="60"/>
      <c r="DE393" s="60"/>
      <c r="DF393" s="60"/>
      <c r="DG393" s="60"/>
      <c r="DH393" s="60"/>
      <c r="DI393" s="60"/>
      <c r="DJ393" s="60"/>
      <c r="DK393" s="60"/>
      <c r="DL393" s="60"/>
      <c r="DM393" s="60"/>
      <c r="DN393" s="60"/>
      <c r="DO393" s="60"/>
      <c r="DP393" s="60"/>
    </row>
    <row r="394" spans="2:120" x14ac:dyDescent="0.2">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BS394" s="60"/>
      <c r="BT394" s="60"/>
      <c r="BU394" s="76"/>
      <c r="BV394" s="76"/>
      <c r="BW394" s="76"/>
      <c r="BX394" s="76"/>
      <c r="BY394" s="76"/>
      <c r="BZ394" s="76"/>
      <c r="CA394" s="76"/>
      <c r="CL394" s="60"/>
      <c r="CM394" s="60"/>
      <c r="CN394" s="60"/>
      <c r="CO394" s="60"/>
      <c r="CP394" s="60"/>
      <c r="CQ394" s="60"/>
      <c r="CR394" s="60"/>
      <c r="CS394" s="60"/>
      <c r="CT394" s="60"/>
      <c r="CU394" s="60"/>
      <c r="CV394" s="60"/>
      <c r="CW394" s="60"/>
      <c r="CX394" s="60"/>
      <c r="CY394" s="60"/>
      <c r="CZ394" s="60"/>
      <c r="DA394" s="60"/>
      <c r="DB394" s="60"/>
      <c r="DC394" s="60"/>
      <c r="DD394" s="60"/>
      <c r="DE394" s="60"/>
      <c r="DF394" s="60"/>
      <c r="DG394" s="60"/>
      <c r="DH394" s="60"/>
      <c r="DI394" s="60"/>
      <c r="DJ394" s="60"/>
      <c r="DK394" s="60"/>
      <c r="DL394" s="60"/>
      <c r="DM394" s="60"/>
      <c r="DN394" s="60"/>
      <c r="DO394" s="60"/>
      <c r="DP394" s="60"/>
    </row>
    <row r="395" spans="2:120" x14ac:dyDescent="0.2">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BS395" s="60"/>
      <c r="BT395" s="60"/>
      <c r="BU395" s="76"/>
      <c r="BV395" s="76"/>
      <c r="BW395" s="76"/>
      <c r="BX395" s="76"/>
      <c r="BY395" s="76"/>
      <c r="BZ395" s="76"/>
      <c r="CA395" s="76"/>
      <c r="CL395" s="60"/>
      <c r="CM395" s="60"/>
      <c r="CN395" s="60"/>
      <c r="CO395" s="60"/>
      <c r="CP395" s="60"/>
      <c r="CQ395" s="60"/>
      <c r="CR395" s="60"/>
      <c r="CS395" s="60"/>
      <c r="CT395" s="60"/>
      <c r="CU395" s="60"/>
      <c r="CV395" s="60"/>
      <c r="CW395" s="60"/>
      <c r="CX395" s="60"/>
      <c r="CY395" s="60"/>
      <c r="CZ395" s="60"/>
      <c r="DA395" s="60"/>
      <c r="DB395" s="60"/>
      <c r="DC395" s="60"/>
      <c r="DD395" s="60"/>
      <c r="DE395" s="60"/>
      <c r="DF395" s="60"/>
      <c r="DG395" s="60"/>
      <c r="DH395" s="60"/>
      <c r="DI395" s="60"/>
      <c r="DJ395" s="60"/>
      <c r="DK395" s="60"/>
      <c r="DL395" s="60"/>
      <c r="DM395" s="60"/>
      <c r="DN395" s="60"/>
      <c r="DO395" s="60"/>
      <c r="DP395" s="60"/>
    </row>
    <row r="396" spans="2:120" x14ac:dyDescent="0.2">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BS396" s="60"/>
      <c r="BT396" s="60"/>
      <c r="BU396" s="76"/>
      <c r="BV396" s="76"/>
      <c r="BW396" s="76"/>
      <c r="BX396" s="76"/>
      <c r="BY396" s="76"/>
      <c r="BZ396" s="76"/>
      <c r="CA396" s="76"/>
      <c r="CL396" s="60"/>
      <c r="CM396" s="60"/>
      <c r="CN396" s="60"/>
      <c r="CO396" s="60"/>
      <c r="CP396" s="60"/>
      <c r="CQ396" s="60"/>
      <c r="CR396" s="60"/>
      <c r="CS396" s="60"/>
      <c r="CT396" s="60"/>
      <c r="CU396" s="60"/>
      <c r="CV396" s="60"/>
      <c r="CW396" s="60"/>
      <c r="CX396" s="60"/>
      <c r="CY396" s="60"/>
      <c r="CZ396" s="60"/>
      <c r="DA396" s="60"/>
      <c r="DB396" s="60"/>
      <c r="DC396" s="60"/>
      <c r="DD396" s="60"/>
      <c r="DE396" s="60"/>
      <c r="DF396" s="60"/>
      <c r="DG396" s="60"/>
      <c r="DH396" s="60"/>
      <c r="DI396" s="60"/>
      <c r="DJ396" s="60"/>
      <c r="DK396" s="60"/>
      <c r="DL396" s="60"/>
      <c r="DM396" s="60"/>
      <c r="DN396" s="60"/>
      <c r="DO396" s="60"/>
      <c r="DP396" s="60"/>
    </row>
    <row r="397" spans="2:120" x14ac:dyDescent="0.2">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BS397" s="60"/>
      <c r="BT397" s="60"/>
      <c r="BU397" s="76"/>
      <c r="BV397" s="76"/>
      <c r="BW397" s="76"/>
      <c r="BX397" s="76"/>
      <c r="BY397" s="76"/>
      <c r="BZ397" s="76"/>
      <c r="CA397" s="76"/>
      <c r="CL397" s="60"/>
      <c r="CM397" s="60"/>
      <c r="CN397" s="60"/>
      <c r="CO397" s="60"/>
      <c r="CP397" s="60"/>
      <c r="CQ397" s="60"/>
      <c r="CR397" s="60"/>
      <c r="CS397" s="60"/>
      <c r="CT397" s="60"/>
      <c r="CU397" s="60"/>
      <c r="CV397" s="60"/>
      <c r="CW397" s="60"/>
      <c r="CX397" s="60"/>
      <c r="CY397" s="60"/>
      <c r="CZ397" s="60"/>
      <c r="DA397" s="60"/>
      <c r="DB397" s="60"/>
      <c r="DC397" s="60"/>
      <c r="DD397" s="60"/>
      <c r="DE397" s="60"/>
      <c r="DF397" s="60"/>
      <c r="DG397" s="60"/>
      <c r="DH397" s="60"/>
      <c r="DI397" s="60"/>
      <c r="DJ397" s="60"/>
      <c r="DK397" s="60"/>
      <c r="DL397" s="60"/>
      <c r="DM397" s="60"/>
      <c r="DN397" s="60"/>
      <c r="DO397" s="60"/>
      <c r="DP397" s="60"/>
    </row>
    <row r="398" spans="2:120" x14ac:dyDescent="0.2">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BS398" s="60"/>
      <c r="BT398" s="60"/>
      <c r="BU398" s="76"/>
      <c r="BV398" s="76"/>
      <c r="BW398" s="76"/>
      <c r="BX398" s="76"/>
      <c r="BY398" s="76"/>
      <c r="BZ398" s="76"/>
      <c r="CA398" s="76"/>
      <c r="CL398" s="60"/>
      <c r="CM398" s="60"/>
      <c r="CN398" s="60"/>
      <c r="CO398" s="60"/>
      <c r="CP398" s="60"/>
      <c r="CQ398" s="60"/>
      <c r="CR398" s="60"/>
      <c r="CS398" s="60"/>
      <c r="CT398" s="60"/>
      <c r="CU398" s="60"/>
      <c r="CV398" s="60"/>
      <c r="CW398" s="60"/>
      <c r="CX398" s="60"/>
      <c r="CY398" s="60"/>
      <c r="CZ398" s="60"/>
      <c r="DA398" s="60"/>
      <c r="DB398" s="60"/>
      <c r="DC398" s="60"/>
      <c r="DD398" s="60"/>
      <c r="DE398" s="60"/>
      <c r="DF398" s="60"/>
      <c r="DG398" s="60"/>
      <c r="DH398" s="60"/>
      <c r="DI398" s="60"/>
      <c r="DJ398" s="60"/>
      <c r="DK398" s="60"/>
      <c r="DL398" s="60"/>
      <c r="DM398" s="60"/>
      <c r="DN398" s="60"/>
      <c r="DO398" s="60"/>
      <c r="DP398" s="60"/>
    </row>
    <row r="399" spans="2:120" x14ac:dyDescent="0.2">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BS399" s="60"/>
      <c r="BT399" s="60"/>
      <c r="BU399" s="76"/>
      <c r="BV399" s="76"/>
      <c r="BW399" s="76"/>
      <c r="BX399" s="76"/>
      <c r="BY399" s="76"/>
      <c r="BZ399" s="76"/>
      <c r="CA399" s="76"/>
      <c r="CL399" s="60"/>
      <c r="CM399" s="60"/>
      <c r="CN399" s="60"/>
      <c r="CO399" s="60"/>
      <c r="CP399" s="60"/>
      <c r="CQ399" s="60"/>
      <c r="CR399" s="60"/>
      <c r="CS399" s="60"/>
      <c r="CT399" s="60"/>
      <c r="CU399" s="60"/>
      <c r="CV399" s="60"/>
      <c r="CW399" s="60"/>
      <c r="CX399" s="60"/>
      <c r="CY399" s="60"/>
      <c r="CZ399" s="60"/>
      <c r="DA399" s="60"/>
      <c r="DB399" s="60"/>
      <c r="DC399" s="60"/>
      <c r="DD399" s="60"/>
      <c r="DE399" s="60"/>
      <c r="DF399" s="60"/>
      <c r="DG399" s="60"/>
      <c r="DH399" s="60"/>
      <c r="DI399" s="60"/>
      <c r="DJ399" s="60"/>
      <c r="DK399" s="60"/>
      <c r="DL399" s="60"/>
      <c r="DM399" s="60"/>
      <c r="DN399" s="60"/>
      <c r="DO399" s="60"/>
      <c r="DP399" s="60"/>
    </row>
    <row r="400" spans="2:120" x14ac:dyDescent="0.2">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BS400" s="60"/>
      <c r="BT400" s="60"/>
      <c r="BU400" s="76"/>
      <c r="BV400" s="76"/>
      <c r="BW400" s="76"/>
      <c r="BX400" s="76"/>
      <c r="BY400" s="76"/>
      <c r="BZ400" s="76"/>
      <c r="CA400" s="76"/>
      <c r="CL400" s="60"/>
      <c r="CM400" s="60"/>
      <c r="CN400" s="60"/>
      <c r="CO400" s="60"/>
      <c r="CP400" s="60"/>
      <c r="CQ400" s="60"/>
      <c r="CR400" s="60"/>
      <c r="CS400" s="60"/>
      <c r="CT400" s="60"/>
      <c r="CU400" s="60"/>
      <c r="CV400" s="60"/>
      <c r="CW400" s="60"/>
      <c r="CX400" s="60"/>
      <c r="CY400" s="60"/>
      <c r="CZ400" s="60"/>
      <c r="DA400" s="60"/>
      <c r="DB400" s="60"/>
      <c r="DC400" s="60"/>
      <c r="DD400" s="60"/>
      <c r="DE400" s="60"/>
      <c r="DF400" s="60"/>
      <c r="DG400" s="60"/>
      <c r="DH400" s="60"/>
      <c r="DI400" s="60"/>
      <c r="DJ400" s="60"/>
      <c r="DK400" s="60"/>
      <c r="DL400" s="60"/>
      <c r="DM400" s="60"/>
      <c r="DN400" s="60"/>
      <c r="DO400" s="60"/>
      <c r="DP400" s="60"/>
    </row>
    <row r="401" spans="2:120" x14ac:dyDescent="0.2">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BS401" s="60"/>
      <c r="BT401" s="60"/>
      <c r="BU401" s="76"/>
      <c r="BV401" s="76"/>
      <c r="BW401" s="76"/>
      <c r="BX401" s="76"/>
      <c r="BY401" s="76"/>
      <c r="BZ401" s="76"/>
      <c r="CA401" s="76"/>
      <c r="CL401" s="60"/>
      <c r="CM401" s="60"/>
      <c r="CN401" s="60"/>
      <c r="CO401" s="60"/>
      <c r="CP401" s="60"/>
      <c r="CQ401" s="60"/>
      <c r="CR401" s="60"/>
      <c r="CS401" s="60"/>
      <c r="CT401" s="60"/>
      <c r="CU401" s="60"/>
      <c r="CV401" s="60"/>
      <c r="CW401" s="60"/>
      <c r="CX401" s="60"/>
      <c r="CY401" s="60"/>
      <c r="CZ401" s="60"/>
      <c r="DA401" s="60"/>
      <c r="DB401" s="60"/>
      <c r="DC401" s="60"/>
      <c r="DD401" s="60"/>
      <c r="DE401" s="60"/>
      <c r="DF401" s="60"/>
      <c r="DG401" s="60"/>
      <c r="DH401" s="60"/>
      <c r="DI401" s="60"/>
      <c r="DJ401" s="60"/>
      <c r="DK401" s="60"/>
      <c r="DL401" s="60"/>
      <c r="DM401" s="60"/>
      <c r="DN401" s="60"/>
      <c r="DO401" s="60"/>
      <c r="DP401" s="60"/>
    </row>
    <row r="402" spans="2:120" x14ac:dyDescent="0.2">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BS402" s="60"/>
      <c r="BT402" s="60"/>
      <c r="BU402" s="76"/>
      <c r="BV402" s="76"/>
      <c r="BW402" s="76"/>
      <c r="BX402" s="76"/>
      <c r="BY402" s="76"/>
      <c r="BZ402" s="76"/>
      <c r="CA402" s="76"/>
      <c r="CL402" s="60"/>
      <c r="CM402" s="60"/>
      <c r="CN402" s="60"/>
      <c r="CO402" s="60"/>
      <c r="CP402" s="60"/>
      <c r="CQ402" s="60"/>
      <c r="CR402" s="60"/>
      <c r="CS402" s="60"/>
      <c r="CT402" s="60"/>
      <c r="CU402" s="60"/>
      <c r="CV402" s="60"/>
      <c r="CW402" s="60"/>
      <c r="CX402" s="60"/>
      <c r="CY402" s="60"/>
      <c r="CZ402" s="60"/>
      <c r="DA402" s="60"/>
      <c r="DB402" s="60"/>
      <c r="DC402" s="60"/>
      <c r="DD402" s="60"/>
      <c r="DE402" s="60"/>
      <c r="DF402" s="60"/>
      <c r="DG402" s="60"/>
      <c r="DH402" s="60"/>
      <c r="DI402" s="60"/>
      <c r="DJ402" s="60"/>
      <c r="DK402" s="60"/>
      <c r="DL402" s="60"/>
      <c r="DM402" s="60"/>
      <c r="DN402" s="60"/>
      <c r="DO402" s="60"/>
      <c r="DP402" s="60"/>
    </row>
    <row r="403" spans="2:120" x14ac:dyDescent="0.2">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BS403" s="60"/>
      <c r="BT403" s="60"/>
      <c r="BU403" s="76"/>
      <c r="BV403" s="76"/>
      <c r="BW403" s="76"/>
      <c r="BX403" s="76"/>
      <c r="BY403" s="76"/>
      <c r="BZ403" s="76"/>
      <c r="CA403" s="76"/>
      <c r="CL403" s="60"/>
      <c r="CM403" s="60"/>
      <c r="CN403" s="60"/>
      <c r="CO403" s="60"/>
      <c r="CP403" s="60"/>
      <c r="CQ403" s="60"/>
      <c r="CR403" s="60"/>
      <c r="CS403" s="60"/>
      <c r="CT403" s="60"/>
      <c r="CU403" s="60"/>
      <c r="CV403" s="60"/>
      <c r="CW403" s="60"/>
      <c r="CX403" s="60"/>
      <c r="CY403" s="60"/>
      <c r="CZ403" s="60"/>
      <c r="DA403" s="60"/>
      <c r="DB403" s="60"/>
      <c r="DC403" s="60"/>
      <c r="DD403" s="60"/>
      <c r="DE403" s="60"/>
      <c r="DF403" s="60"/>
      <c r="DG403" s="60"/>
      <c r="DH403" s="60"/>
      <c r="DI403" s="60"/>
      <c r="DJ403" s="60"/>
      <c r="DK403" s="60"/>
      <c r="DL403" s="60"/>
      <c r="DM403" s="60"/>
      <c r="DN403" s="60"/>
      <c r="DO403" s="60"/>
      <c r="DP403" s="60"/>
    </row>
    <row r="404" spans="2:120" x14ac:dyDescent="0.2">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BS404" s="60"/>
      <c r="BT404" s="60"/>
      <c r="BU404" s="76"/>
      <c r="BV404" s="76"/>
      <c r="BW404" s="76"/>
      <c r="BX404" s="76"/>
      <c r="BY404" s="76"/>
      <c r="BZ404" s="76"/>
      <c r="CA404" s="76"/>
      <c r="CL404" s="60"/>
      <c r="CM404" s="60"/>
      <c r="CN404" s="60"/>
      <c r="CO404" s="60"/>
      <c r="CP404" s="60"/>
      <c r="CQ404" s="60"/>
      <c r="CR404" s="60"/>
      <c r="CS404" s="60"/>
      <c r="CT404" s="60"/>
      <c r="CU404" s="60"/>
      <c r="CV404" s="60"/>
      <c r="CW404" s="60"/>
      <c r="CX404" s="60"/>
      <c r="CY404" s="60"/>
      <c r="CZ404" s="60"/>
      <c r="DA404" s="60"/>
      <c r="DB404" s="60"/>
      <c r="DC404" s="60"/>
      <c r="DD404" s="60"/>
      <c r="DE404" s="60"/>
      <c r="DF404" s="60"/>
      <c r="DG404" s="60"/>
      <c r="DH404" s="60"/>
      <c r="DI404" s="60"/>
      <c r="DJ404" s="60"/>
      <c r="DK404" s="60"/>
      <c r="DL404" s="60"/>
      <c r="DM404" s="60"/>
      <c r="DN404" s="60"/>
      <c r="DO404" s="60"/>
      <c r="DP404" s="60"/>
    </row>
    <row r="405" spans="2:120" x14ac:dyDescent="0.2">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BS405" s="60"/>
      <c r="BT405" s="60"/>
      <c r="BU405" s="76"/>
      <c r="BV405" s="76"/>
      <c r="BW405" s="76"/>
      <c r="BX405" s="76"/>
      <c r="BY405" s="76"/>
      <c r="BZ405" s="76"/>
      <c r="CA405" s="76"/>
      <c r="CL405" s="60"/>
      <c r="CM405" s="60"/>
      <c r="CN405" s="60"/>
      <c r="CO405" s="60"/>
      <c r="CP405" s="60"/>
      <c r="CQ405" s="60"/>
      <c r="CR405" s="60"/>
      <c r="CS405" s="60"/>
      <c r="CT405" s="60"/>
      <c r="CU405" s="60"/>
      <c r="CV405" s="60"/>
      <c r="CW405" s="60"/>
      <c r="CX405" s="60"/>
      <c r="CY405" s="60"/>
      <c r="CZ405" s="60"/>
      <c r="DA405" s="60"/>
      <c r="DB405" s="60"/>
      <c r="DC405" s="60"/>
      <c r="DD405" s="60"/>
      <c r="DE405" s="60"/>
      <c r="DF405" s="60"/>
      <c r="DG405" s="60"/>
      <c r="DH405" s="60"/>
      <c r="DI405" s="60"/>
      <c r="DJ405" s="60"/>
      <c r="DK405" s="60"/>
      <c r="DL405" s="60"/>
      <c r="DM405" s="60"/>
      <c r="DN405" s="60"/>
      <c r="DO405" s="60"/>
      <c r="DP405" s="60"/>
    </row>
    <row r="406" spans="2:120" x14ac:dyDescent="0.2">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BS406" s="60"/>
      <c r="BT406" s="60"/>
      <c r="BU406" s="76"/>
      <c r="BV406" s="76"/>
      <c r="BW406" s="76"/>
      <c r="BX406" s="76"/>
      <c r="BY406" s="76"/>
      <c r="BZ406" s="76"/>
      <c r="CA406" s="76"/>
      <c r="CL406" s="60"/>
      <c r="CM406" s="60"/>
      <c r="CN406" s="60"/>
      <c r="CO406" s="60"/>
      <c r="CP406" s="60"/>
      <c r="CQ406" s="60"/>
      <c r="CR406" s="60"/>
      <c r="CS406" s="60"/>
      <c r="CT406" s="60"/>
      <c r="CU406" s="60"/>
      <c r="CV406" s="60"/>
      <c r="CW406" s="60"/>
      <c r="CX406" s="60"/>
      <c r="CY406" s="60"/>
      <c r="CZ406" s="60"/>
      <c r="DA406" s="60"/>
      <c r="DB406" s="60"/>
      <c r="DC406" s="60"/>
      <c r="DD406" s="60"/>
      <c r="DE406" s="60"/>
      <c r="DF406" s="60"/>
      <c r="DG406" s="60"/>
      <c r="DH406" s="60"/>
      <c r="DI406" s="60"/>
      <c r="DJ406" s="60"/>
      <c r="DK406" s="60"/>
      <c r="DL406" s="60"/>
      <c r="DM406" s="60"/>
      <c r="DN406" s="60"/>
      <c r="DO406" s="60"/>
      <c r="DP406" s="60"/>
    </row>
    <row r="407" spans="2:120" x14ac:dyDescent="0.2">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BS407" s="60"/>
      <c r="BT407" s="60"/>
      <c r="BU407" s="76"/>
      <c r="BV407" s="76"/>
      <c r="BW407" s="76"/>
      <c r="BX407" s="76"/>
      <c r="BY407" s="76"/>
      <c r="BZ407" s="76"/>
      <c r="CA407" s="76"/>
      <c r="CL407" s="60"/>
      <c r="CM407" s="60"/>
      <c r="CN407" s="60"/>
      <c r="CO407" s="60"/>
      <c r="CP407" s="60"/>
      <c r="CQ407" s="60"/>
      <c r="CR407" s="60"/>
      <c r="CS407" s="60"/>
      <c r="CT407" s="60"/>
      <c r="CU407" s="60"/>
      <c r="CV407" s="60"/>
      <c r="CW407" s="60"/>
      <c r="CX407" s="60"/>
      <c r="CY407" s="60"/>
      <c r="CZ407" s="60"/>
      <c r="DA407" s="60"/>
      <c r="DB407" s="60"/>
      <c r="DC407" s="60"/>
      <c r="DD407" s="60"/>
      <c r="DE407" s="60"/>
      <c r="DF407" s="60"/>
      <c r="DG407" s="60"/>
      <c r="DH407" s="60"/>
      <c r="DI407" s="60"/>
      <c r="DJ407" s="60"/>
      <c r="DK407" s="60"/>
      <c r="DL407" s="60"/>
      <c r="DM407" s="60"/>
      <c r="DN407" s="60"/>
      <c r="DO407" s="60"/>
      <c r="DP407" s="60"/>
    </row>
    <row r="408" spans="2:120" x14ac:dyDescent="0.2">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BS408" s="60"/>
      <c r="BT408" s="60"/>
      <c r="BU408" s="76"/>
      <c r="BV408" s="76"/>
      <c r="BW408" s="76"/>
      <c r="BX408" s="76"/>
      <c r="BY408" s="76"/>
      <c r="BZ408" s="76"/>
      <c r="CA408" s="76"/>
      <c r="CL408" s="60"/>
      <c r="CM408" s="60"/>
      <c r="CN408" s="60"/>
      <c r="CO408" s="60"/>
      <c r="CP408" s="60"/>
      <c r="CQ408" s="60"/>
      <c r="CR408" s="60"/>
      <c r="CS408" s="60"/>
      <c r="CT408" s="60"/>
      <c r="CU408" s="60"/>
      <c r="CV408" s="60"/>
      <c r="CW408" s="60"/>
      <c r="CX408" s="60"/>
      <c r="CY408" s="60"/>
      <c r="CZ408" s="60"/>
      <c r="DA408" s="60"/>
      <c r="DB408" s="60"/>
      <c r="DC408" s="60"/>
      <c r="DD408" s="60"/>
      <c r="DE408" s="60"/>
      <c r="DF408" s="60"/>
      <c r="DG408" s="60"/>
      <c r="DH408" s="60"/>
      <c r="DI408" s="60"/>
      <c r="DJ408" s="60"/>
      <c r="DK408" s="60"/>
      <c r="DL408" s="60"/>
      <c r="DM408" s="60"/>
      <c r="DN408" s="60"/>
      <c r="DO408" s="60"/>
      <c r="DP408" s="60"/>
    </row>
    <row r="409" spans="2:120" x14ac:dyDescent="0.2">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BS409" s="60"/>
      <c r="BT409" s="60"/>
      <c r="BU409" s="76"/>
      <c r="BV409" s="76"/>
      <c r="BW409" s="76"/>
      <c r="BX409" s="76"/>
      <c r="BY409" s="76"/>
      <c r="BZ409" s="76"/>
      <c r="CA409" s="76"/>
      <c r="CL409" s="60"/>
      <c r="CM409" s="60"/>
      <c r="CN409" s="60"/>
      <c r="CO409" s="60"/>
      <c r="CP409" s="60"/>
      <c r="CQ409" s="60"/>
      <c r="CR409" s="60"/>
      <c r="CS409" s="60"/>
      <c r="CT409" s="60"/>
      <c r="CU409" s="60"/>
      <c r="CV409" s="60"/>
      <c r="CW409" s="60"/>
      <c r="CX409" s="60"/>
      <c r="CY409" s="60"/>
      <c r="CZ409" s="60"/>
      <c r="DA409" s="60"/>
      <c r="DB409" s="60"/>
      <c r="DC409" s="60"/>
      <c r="DD409" s="60"/>
      <c r="DE409" s="60"/>
      <c r="DF409" s="60"/>
      <c r="DG409" s="60"/>
      <c r="DH409" s="60"/>
      <c r="DI409" s="60"/>
      <c r="DJ409" s="60"/>
      <c r="DK409" s="60"/>
      <c r="DL409" s="60"/>
      <c r="DM409" s="60"/>
      <c r="DN409" s="60"/>
      <c r="DO409" s="60"/>
      <c r="DP409" s="60"/>
    </row>
    <row r="410" spans="2:120" x14ac:dyDescent="0.2">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BS410" s="60"/>
      <c r="BT410" s="60"/>
      <c r="BU410" s="76"/>
      <c r="BV410" s="76"/>
      <c r="BW410" s="76"/>
      <c r="BX410" s="76"/>
      <c r="BY410" s="76"/>
      <c r="BZ410" s="76"/>
      <c r="CA410" s="76"/>
      <c r="CL410" s="60"/>
      <c r="CM410" s="60"/>
      <c r="CN410" s="60"/>
      <c r="CO410" s="60"/>
      <c r="CP410" s="60"/>
      <c r="CQ410" s="60"/>
      <c r="CR410" s="60"/>
      <c r="CS410" s="60"/>
      <c r="CT410" s="60"/>
      <c r="CU410" s="60"/>
      <c r="CV410" s="60"/>
      <c r="CW410" s="60"/>
      <c r="CX410" s="60"/>
      <c r="CY410" s="60"/>
      <c r="CZ410" s="60"/>
      <c r="DA410" s="60"/>
      <c r="DB410" s="60"/>
      <c r="DC410" s="60"/>
      <c r="DD410" s="60"/>
      <c r="DE410" s="60"/>
      <c r="DF410" s="60"/>
      <c r="DG410" s="60"/>
      <c r="DH410" s="60"/>
      <c r="DI410" s="60"/>
      <c r="DJ410" s="60"/>
      <c r="DK410" s="60"/>
      <c r="DL410" s="60"/>
      <c r="DM410" s="60"/>
      <c r="DN410" s="60"/>
      <c r="DO410" s="60"/>
      <c r="DP410" s="60"/>
    </row>
    <row r="411" spans="2:120" x14ac:dyDescent="0.2">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BS411" s="60"/>
      <c r="BT411" s="60"/>
      <c r="BU411" s="76"/>
      <c r="BV411" s="76"/>
      <c r="BW411" s="76"/>
      <c r="BX411" s="76"/>
      <c r="BY411" s="76"/>
      <c r="BZ411" s="76"/>
      <c r="CA411" s="76"/>
      <c r="CL411" s="60"/>
      <c r="CM411" s="60"/>
      <c r="CN411" s="60"/>
      <c r="CO411" s="60"/>
      <c r="CP411" s="60"/>
      <c r="CQ411" s="60"/>
      <c r="CR411" s="60"/>
      <c r="CS411" s="60"/>
      <c r="CT411" s="60"/>
      <c r="CU411" s="60"/>
      <c r="CV411" s="60"/>
      <c r="CW411" s="60"/>
      <c r="CX411" s="60"/>
      <c r="CY411" s="60"/>
      <c r="CZ411" s="60"/>
      <c r="DA411" s="60"/>
      <c r="DB411" s="60"/>
      <c r="DC411" s="60"/>
      <c r="DD411" s="60"/>
      <c r="DE411" s="60"/>
      <c r="DF411" s="60"/>
      <c r="DG411" s="60"/>
      <c r="DH411" s="60"/>
      <c r="DI411" s="60"/>
      <c r="DJ411" s="60"/>
      <c r="DK411" s="60"/>
      <c r="DL411" s="60"/>
      <c r="DM411" s="60"/>
      <c r="DN411" s="60"/>
      <c r="DO411" s="60"/>
      <c r="DP411" s="60"/>
    </row>
    <row r="412" spans="2:120" x14ac:dyDescent="0.2">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BS412" s="60"/>
      <c r="BT412" s="60"/>
      <c r="BU412" s="76"/>
      <c r="BV412" s="76"/>
      <c r="BW412" s="76"/>
      <c r="BX412" s="76"/>
      <c r="BY412" s="76"/>
      <c r="BZ412" s="76"/>
      <c r="CA412" s="76"/>
      <c r="CL412" s="60"/>
      <c r="CM412" s="60"/>
      <c r="CN412" s="60"/>
      <c r="CO412" s="60"/>
      <c r="CP412" s="60"/>
      <c r="CQ412" s="60"/>
      <c r="CR412" s="60"/>
      <c r="CS412" s="60"/>
      <c r="CT412" s="60"/>
      <c r="CU412" s="60"/>
      <c r="CV412" s="60"/>
      <c r="CW412" s="60"/>
      <c r="CX412" s="60"/>
      <c r="CY412" s="60"/>
      <c r="CZ412" s="60"/>
      <c r="DA412" s="60"/>
      <c r="DB412" s="60"/>
      <c r="DC412" s="60"/>
      <c r="DD412" s="60"/>
      <c r="DE412" s="60"/>
      <c r="DF412" s="60"/>
      <c r="DG412" s="60"/>
      <c r="DH412" s="60"/>
      <c r="DI412" s="60"/>
      <c r="DJ412" s="60"/>
      <c r="DK412" s="60"/>
      <c r="DL412" s="60"/>
      <c r="DM412" s="60"/>
      <c r="DN412" s="60"/>
      <c r="DO412" s="60"/>
      <c r="DP412" s="60"/>
    </row>
    <row r="413" spans="2:120" x14ac:dyDescent="0.2">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BS413" s="60"/>
      <c r="BT413" s="60"/>
      <c r="BU413" s="76"/>
      <c r="BV413" s="76"/>
      <c r="BW413" s="76"/>
      <c r="BX413" s="76"/>
      <c r="BY413" s="76"/>
      <c r="BZ413" s="76"/>
      <c r="CA413" s="76"/>
      <c r="CL413" s="60"/>
      <c r="CM413" s="60"/>
      <c r="CN413" s="60"/>
      <c r="CO413" s="60"/>
      <c r="CP413" s="60"/>
      <c r="CQ413" s="60"/>
      <c r="CR413" s="60"/>
      <c r="CS413" s="60"/>
      <c r="CT413" s="60"/>
      <c r="CU413" s="60"/>
      <c r="CV413" s="60"/>
      <c r="CW413" s="60"/>
      <c r="CX413" s="60"/>
      <c r="CY413" s="60"/>
      <c r="CZ413" s="60"/>
      <c r="DA413" s="60"/>
      <c r="DB413" s="60"/>
      <c r="DC413" s="60"/>
      <c r="DD413" s="60"/>
      <c r="DE413" s="60"/>
      <c r="DF413" s="60"/>
      <c r="DG413" s="60"/>
      <c r="DH413" s="60"/>
      <c r="DI413" s="60"/>
      <c r="DJ413" s="60"/>
      <c r="DK413" s="60"/>
      <c r="DL413" s="60"/>
      <c r="DM413" s="60"/>
      <c r="DN413" s="60"/>
      <c r="DO413" s="60"/>
      <c r="DP413" s="60"/>
    </row>
    <row r="414" spans="2:120" x14ac:dyDescent="0.2">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BS414" s="60"/>
      <c r="BT414" s="60"/>
      <c r="BU414" s="76"/>
      <c r="BV414" s="76"/>
      <c r="BW414" s="76"/>
      <c r="BX414" s="76"/>
      <c r="BY414" s="76"/>
      <c r="BZ414" s="76"/>
      <c r="CA414" s="76"/>
      <c r="CL414" s="60"/>
      <c r="CM414" s="60"/>
      <c r="CN414" s="60"/>
      <c r="CO414" s="60"/>
      <c r="CP414" s="60"/>
      <c r="CQ414" s="60"/>
      <c r="CR414" s="60"/>
      <c r="CS414" s="60"/>
      <c r="CT414" s="60"/>
      <c r="CU414" s="60"/>
      <c r="CV414" s="60"/>
      <c r="CW414" s="60"/>
      <c r="CX414" s="60"/>
      <c r="CY414" s="60"/>
      <c r="CZ414" s="60"/>
      <c r="DA414" s="60"/>
      <c r="DB414" s="60"/>
      <c r="DC414" s="60"/>
      <c r="DD414" s="60"/>
      <c r="DE414" s="60"/>
      <c r="DF414" s="60"/>
      <c r="DG414" s="60"/>
      <c r="DH414" s="60"/>
      <c r="DI414" s="60"/>
      <c r="DJ414" s="60"/>
      <c r="DK414" s="60"/>
      <c r="DL414" s="60"/>
      <c r="DM414" s="60"/>
      <c r="DN414" s="60"/>
      <c r="DO414" s="60"/>
      <c r="DP414" s="60"/>
    </row>
    <row r="415" spans="2:120" x14ac:dyDescent="0.2">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BS415" s="60"/>
      <c r="BT415" s="60"/>
      <c r="BU415" s="76"/>
      <c r="BV415" s="76"/>
      <c r="BW415" s="76"/>
      <c r="BX415" s="76"/>
      <c r="BY415" s="76"/>
      <c r="BZ415" s="76"/>
      <c r="CA415" s="76"/>
      <c r="CL415" s="60"/>
      <c r="CM415" s="60"/>
      <c r="CN415" s="60"/>
      <c r="CO415" s="60"/>
      <c r="CP415" s="60"/>
      <c r="CQ415" s="60"/>
      <c r="CR415" s="60"/>
      <c r="CS415" s="60"/>
      <c r="CT415" s="60"/>
      <c r="CU415" s="60"/>
      <c r="CV415" s="60"/>
      <c r="CW415" s="60"/>
      <c r="CX415" s="60"/>
      <c r="CY415" s="60"/>
      <c r="CZ415" s="60"/>
      <c r="DA415" s="60"/>
      <c r="DB415" s="60"/>
      <c r="DC415" s="60"/>
      <c r="DD415" s="60"/>
      <c r="DE415" s="60"/>
      <c r="DF415" s="60"/>
      <c r="DG415" s="60"/>
      <c r="DH415" s="60"/>
      <c r="DI415" s="60"/>
      <c r="DJ415" s="60"/>
      <c r="DK415" s="60"/>
      <c r="DL415" s="60"/>
      <c r="DM415" s="60"/>
      <c r="DN415" s="60"/>
      <c r="DO415" s="60"/>
      <c r="DP415" s="60"/>
    </row>
    <row r="416" spans="2:120" x14ac:dyDescent="0.2">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BS416" s="60"/>
      <c r="BT416" s="60"/>
      <c r="BU416" s="76"/>
      <c r="BV416" s="76"/>
      <c r="BW416" s="76"/>
      <c r="BX416" s="76"/>
      <c r="BY416" s="76"/>
      <c r="BZ416" s="76"/>
      <c r="CA416" s="76"/>
      <c r="CL416" s="60"/>
      <c r="CM416" s="60"/>
      <c r="CN416" s="60"/>
      <c r="CO416" s="60"/>
      <c r="CP416" s="60"/>
      <c r="CQ416" s="60"/>
      <c r="CR416" s="60"/>
      <c r="CS416" s="60"/>
      <c r="CT416" s="60"/>
      <c r="CU416" s="60"/>
      <c r="CV416" s="60"/>
      <c r="CW416" s="60"/>
      <c r="CX416" s="60"/>
      <c r="CY416" s="60"/>
      <c r="CZ416" s="60"/>
      <c r="DA416" s="60"/>
      <c r="DB416" s="60"/>
      <c r="DC416" s="60"/>
      <c r="DD416" s="60"/>
      <c r="DE416" s="60"/>
      <c r="DF416" s="60"/>
      <c r="DG416" s="60"/>
      <c r="DH416" s="60"/>
      <c r="DI416" s="60"/>
      <c r="DJ416" s="60"/>
      <c r="DK416" s="60"/>
      <c r="DL416" s="60"/>
      <c r="DM416" s="60"/>
      <c r="DN416" s="60"/>
      <c r="DO416" s="60"/>
      <c r="DP416" s="60"/>
    </row>
    <row r="417" spans="2:120" x14ac:dyDescent="0.2">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BS417" s="60"/>
      <c r="BT417" s="60"/>
      <c r="BU417" s="76"/>
      <c r="BV417" s="76"/>
      <c r="BW417" s="76"/>
      <c r="BX417" s="76"/>
      <c r="BY417" s="76"/>
      <c r="BZ417" s="76"/>
      <c r="CA417" s="76"/>
      <c r="CL417" s="60"/>
      <c r="CM417" s="60"/>
      <c r="CN417" s="60"/>
      <c r="CO417" s="60"/>
      <c r="CP417" s="60"/>
      <c r="CQ417" s="60"/>
      <c r="CR417" s="60"/>
      <c r="CS417" s="60"/>
      <c r="CT417" s="60"/>
      <c r="CU417" s="60"/>
      <c r="CV417" s="60"/>
      <c r="CW417" s="60"/>
      <c r="CX417" s="60"/>
      <c r="CY417" s="60"/>
      <c r="CZ417" s="60"/>
      <c r="DA417" s="60"/>
      <c r="DB417" s="60"/>
      <c r="DC417" s="60"/>
      <c r="DD417" s="60"/>
      <c r="DE417" s="60"/>
      <c r="DF417" s="60"/>
      <c r="DG417" s="60"/>
      <c r="DH417" s="60"/>
      <c r="DI417" s="60"/>
      <c r="DJ417" s="60"/>
      <c r="DK417" s="60"/>
      <c r="DL417" s="60"/>
      <c r="DM417" s="60"/>
      <c r="DN417" s="60"/>
      <c r="DO417" s="60"/>
      <c r="DP417" s="60"/>
    </row>
    <row r="418" spans="2:120" x14ac:dyDescent="0.2">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BS418" s="60"/>
      <c r="BT418" s="60"/>
      <c r="BU418" s="76"/>
      <c r="BV418" s="76"/>
      <c r="BW418" s="76"/>
      <c r="BX418" s="76"/>
      <c r="BY418" s="76"/>
      <c r="BZ418" s="76"/>
      <c r="CA418" s="76"/>
      <c r="CL418" s="60"/>
      <c r="CM418" s="60"/>
      <c r="CN418" s="60"/>
      <c r="CO418" s="60"/>
      <c r="CP418" s="60"/>
      <c r="CQ418" s="60"/>
      <c r="CR418" s="60"/>
      <c r="CS418" s="60"/>
      <c r="CT418" s="60"/>
      <c r="CU418" s="60"/>
      <c r="CV418" s="60"/>
      <c r="CW418" s="60"/>
      <c r="CX418" s="60"/>
      <c r="CY418" s="60"/>
      <c r="CZ418" s="60"/>
      <c r="DA418" s="60"/>
      <c r="DB418" s="60"/>
      <c r="DC418" s="60"/>
      <c r="DD418" s="60"/>
      <c r="DE418" s="60"/>
      <c r="DF418" s="60"/>
      <c r="DG418" s="60"/>
      <c r="DH418" s="60"/>
      <c r="DI418" s="60"/>
      <c r="DJ418" s="60"/>
      <c r="DK418" s="60"/>
      <c r="DL418" s="60"/>
      <c r="DM418" s="60"/>
      <c r="DN418" s="60"/>
      <c r="DO418" s="60"/>
      <c r="DP418" s="60"/>
    </row>
    <row r="419" spans="2:120" x14ac:dyDescent="0.2">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BS419" s="60"/>
      <c r="BT419" s="60"/>
      <c r="BU419" s="76"/>
      <c r="BV419" s="76"/>
      <c r="BW419" s="76"/>
      <c r="BX419" s="76"/>
      <c r="BY419" s="76"/>
      <c r="BZ419" s="76"/>
      <c r="CA419" s="76"/>
      <c r="CL419" s="60"/>
      <c r="CM419" s="60"/>
      <c r="CN419" s="60"/>
      <c r="CO419" s="60"/>
      <c r="CP419" s="60"/>
      <c r="CQ419" s="60"/>
      <c r="CR419" s="60"/>
      <c r="CS419" s="60"/>
      <c r="CT419" s="60"/>
      <c r="CU419" s="60"/>
      <c r="CV419" s="60"/>
      <c r="CW419" s="60"/>
      <c r="CX419" s="60"/>
      <c r="CY419" s="60"/>
      <c r="CZ419" s="60"/>
      <c r="DA419" s="60"/>
      <c r="DB419" s="60"/>
      <c r="DC419" s="60"/>
      <c r="DD419" s="60"/>
      <c r="DE419" s="60"/>
      <c r="DF419" s="60"/>
      <c r="DG419" s="60"/>
      <c r="DH419" s="60"/>
      <c r="DI419" s="60"/>
      <c r="DJ419" s="60"/>
      <c r="DK419" s="60"/>
      <c r="DL419" s="60"/>
      <c r="DM419" s="60"/>
      <c r="DN419" s="60"/>
      <c r="DO419" s="60"/>
      <c r="DP419" s="60"/>
    </row>
    <row r="420" spans="2:120" x14ac:dyDescent="0.2">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BS420" s="60"/>
      <c r="BT420" s="60"/>
      <c r="BU420" s="76"/>
      <c r="BV420" s="76"/>
      <c r="BW420" s="76"/>
      <c r="BX420" s="76"/>
      <c r="BY420" s="76"/>
      <c r="BZ420" s="76"/>
      <c r="CA420" s="76"/>
      <c r="CL420" s="60"/>
      <c r="CM420" s="60"/>
      <c r="CN420" s="60"/>
      <c r="CO420" s="60"/>
      <c r="CP420" s="60"/>
      <c r="CQ420" s="60"/>
      <c r="CR420" s="60"/>
      <c r="CS420" s="60"/>
      <c r="CT420" s="60"/>
      <c r="CU420" s="60"/>
      <c r="CV420" s="60"/>
      <c r="CW420" s="60"/>
      <c r="CX420" s="60"/>
      <c r="CY420" s="60"/>
      <c r="CZ420" s="60"/>
      <c r="DA420" s="60"/>
      <c r="DB420" s="60"/>
      <c r="DC420" s="60"/>
      <c r="DD420" s="60"/>
      <c r="DE420" s="60"/>
      <c r="DF420" s="60"/>
      <c r="DG420" s="60"/>
      <c r="DH420" s="60"/>
      <c r="DI420" s="60"/>
      <c r="DJ420" s="60"/>
      <c r="DK420" s="60"/>
      <c r="DL420" s="60"/>
      <c r="DM420" s="60"/>
      <c r="DN420" s="60"/>
      <c r="DO420" s="60"/>
      <c r="DP420" s="60"/>
    </row>
    <row r="421" spans="2:120" x14ac:dyDescent="0.2">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BS421" s="60"/>
      <c r="BT421" s="60"/>
      <c r="BU421" s="76"/>
      <c r="BV421" s="76"/>
      <c r="BW421" s="76"/>
      <c r="BX421" s="76"/>
      <c r="BY421" s="76"/>
      <c r="BZ421" s="76"/>
      <c r="CA421" s="76"/>
      <c r="CL421" s="60"/>
      <c r="CM421" s="60"/>
      <c r="CN421" s="60"/>
      <c r="CO421" s="60"/>
      <c r="CP421" s="60"/>
      <c r="CQ421" s="60"/>
      <c r="CR421" s="60"/>
      <c r="CS421" s="60"/>
      <c r="CT421" s="60"/>
      <c r="CU421" s="60"/>
      <c r="CV421" s="60"/>
      <c r="CW421" s="60"/>
      <c r="CX421" s="60"/>
      <c r="CY421" s="60"/>
      <c r="CZ421" s="60"/>
      <c r="DA421" s="60"/>
      <c r="DB421" s="60"/>
      <c r="DC421" s="60"/>
      <c r="DD421" s="60"/>
      <c r="DE421" s="60"/>
      <c r="DF421" s="60"/>
      <c r="DG421" s="60"/>
      <c r="DH421" s="60"/>
      <c r="DI421" s="60"/>
      <c r="DJ421" s="60"/>
      <c r="DK421" s="60"/>
      <c r="DL421" s="60"/>
      <c r="DM421" s="60"/>
      <c r="DN421" s="60"/>
      <c r="DO421" s="60"/>
      <c r="DP421" s="60"/>
    </row>
    <row r="422" spans="2:120" x14ac:dyDescent="0.2">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BS422" s="60"/>
      <c r="BT422" s="60"/>
      <c r="BU422" s="76"/>
      <c r="BV422" s="76"/>
      <c r="BW422" s="76"/>
      <c r="BX422" s="76"/>
      <c r="BY422" s="76"/>
      <c r="BZ422" s="76"/>
      <c r="CA422" s="76"/>
      <c r="CL422" s="60"/>
      <c r="CM422" s="60"/>
      <c r="CN422" s="60"/>
      <c r="CO422" s="60"/>
      <c r="CP422" s="60"/>
      <c r="CQ422" s="60"/>
      <c r="CR422" s="60"/>
      <c r="CS422" s="60"/>
      <c r="CT422" s="60"/>
      <c r="CU422" s="60"/>
      <c r="CV422" s="60"/>
      <c r="CW422" s="60"/>
      <c r="CX422" s="60"/>
      <c r="CY422" s="60"/>
      <c r="CZ422" s="60"/>
      <c r="DA422" s="60"/>
      <c r="DB422" s="60"/>
      <c r="DC422" s="60"/>
      <c r="DD422" s="60"/>
      <c r="DE422" s="60"/>
      <c r="DF422" s="60"/>
      <c r="DG422" s="60"/>
      <c r="DH422" s="60"/>
      <c r="DI422" s="60"/>
      <c r="DJ422" s="60"/>
      <c r="DK422" s="60"/>
      <c r="DL422" s="60"/>
      <c r="DM422" s="60"/>
      <c r="DN422" s="60"/>
      <c r="DO422" s="60"/>
      <c r="DP422" s="60"/>
    </row>
    <row r="423" spans="2:120" x14ac:dyDescent="0.2">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BS423" s="60"/>
      <c r="BT423" s="60"/>
      <c r="BU423" s="76"/>
      <c r="BV423" s="76"/>
      <c r="BW423" s="76"/>
      <c r="BX423" s="76"/>
      <c r="BY423" s="76"/>
      <c r="BZ423" s="76"/>
      <c r="CA423" s="76"/>
      <c r="CL423" s="60"/>
      <c r="CM423" s="60"/>
      <c r="CN423" s="60"/>
      <c r="CO423" s="60"/>
      <c r="CP423" s="60"/>
      <c r="CQ423" s="60"/>
      <c r="CR423" s="60"/>
      <c r="CS423" s="60"/>
      <c r="CT423" s="60"/>
      <c r="CU423" s="60"/>
      <c r="CV423" s="60"/>
      <c r="CW423" s="60"/>
      <c r="CX423" s="60"/>
      <c r="CY423" s="60"/>
      <c r="CZ423" s="60"/>
      <c r="DA423" s="60"/>
      <c r="DB423" s="60"/>
      <c r="DC423" s="60"/>
      <c r="DD423" s="60"/>
      <c r="DE423" s="60"/>
      <c r="DF423" s="60"/>
      <c r="DG423" s="60"/>
      <c r="DH423" s="60"/>
      <c r="DI423" s="60"/>
      <c r="DJ423" s="60"/>
      <c r="DK423" s="60"/>
      <c r="DL423" s="60"/>
      <c r="DM423" s="60"/>
      <c r="DN423" s="60"/>
      <c r="DO423" s="60"/>
      <c r="DP423" s="60"/>
    </row>
    <row r="424" spans="2:120" x14ac:dyDescent="0.2">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BS424" s="60"/>
      <c r="BT424" s="60"/>
      <c r="BU424" s="76"/>
      <c r="BV424" s="76"/>
      <c r="BW424" s="76"/>
      <c r="BX424" s="76"/>
      <c r="BY424" s="76"/>
      <c r="BZ424" s="76"/>
      <c r="CA424" s="76"/>
      <c r="CL424" s="60"/>
      <c r="CM424" s="60"/>
      <c r="CN424" s="60"/>
      <c r="CO424" s="60"/>
      <c r="CP424" s="60"/>
      <c r="CQ424" s="60"/>
      <c r="CR424" s="60"/>
      <c r="CS424" s="60"/>
      <c r="CT424" s="60"/>
      <c r="CU424" s="60"/>
      <c r="CV424" s="60"/>
      <c r="CW424" s="60"/>
      <c r="CX424" s="60"/>
      <c r="CY424" s="60"/>
      <c r="CZ424" s="60"/>
      <c r="DA424" s="60"/>
      <c r="DB424" s="60"/>
      <c r="DC424" s="60"/>
      <c r="DD424" s="60"/>
      <c r="DE424" s="60"/>
      <c r="DF424" s="60"/>
      <c r="DG424" s="60"/>
      <c r="DH424" s="60"/>
      <c r="DI424" s="60"/>
      <c r="DJ424" s="60"/>
      <c r="DK424" s="60"/>
      <c r="DL424" s="60"/>
      <c r="DM424" s="60"/>
      <c r="DN424" s="60"/>
      <c r="DO424" s="60"/>
      <c r="DP424" s="60"/>
    </row>
    <row r="425" spans="2:120" x14ac:dyDescent="0.2">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BS425" s="60"/>
      <c r="BT425" s="60"/>
      <c r="BU425" s="76"/>
      <c r="BV425" s="76"/>
      <c r="BW425" s="76"/>
      <c r="BX425" s="76"/>
      <c r="BY425" s="76"/>
      <c r="BZ425" s="76"/>
      <c r="CA425" s="76"/>
      <c r="CL425" s="60"/>
      <c r="CM425" s="60"/>
      <c r="CN425" s="60"/>
      <c r="CO425" s="60"/>
      <c r="CP425" s="60"/>
      <c r="CQ425" s="60"/>
      <c r="CR425" s="60"/>
      <c r="CS425" s="60"/>
      <c r="CT425" s="60"/>
      <c r="CU425" s="60"/>
      <c r="CV425" s="60"/>
      <c r="CW425" s="60"/>
      <c r="CX425" s="60"/>
      <c r="CY425" s="60"/>
      <c r="CZ425" s="60"/>
      <c r="DA425" s="60"/>
      <c r="DB425" s="60"/>
      <c r="DC425" s="60"/>
      <c r="DD425" s="60"/>
      <c r="DE425" s="60"/>
      <c r="DF425" s="60"/>
      <c r="DG425" s="60"/>
      <c r="DH425" s="60"/>
      <c r="DI425" s="60"/>
      <c r="DJ425" s="60"/>
      <c r="DK425" s="60"/>
      <c r="DL425" s="60"/>
      <c r="DM425" s="60"/>
      <c r="DN425" s="60"/>
      <c r="DO425" s="60"/>
      <c r="DP425" s="60"/>
    </row>
    <row r="426" spans="2:120" x14ac:dyDescent="0.2">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BS426" s="60"/>
      <c r="BT426" s="60"/>
      <c r="BU426" s="76"/>
      <c r="BV426" s="76"/>
      <c r="BW426" s="76"/>
      <c r="BX426" s="76"/>
      <c r="BY426" s="76"/>
      <c r="BZ426" s="76"/>
      <c r="CA426" s="76"/>
      <c r="CL426" s="60"/>
      <c r="CM426" s="60"/>
      <c r="CN426" s="60"/>
      <c r="CO426" s="60"/>
      <c r="CP426" s="60"/>
      <c r="CQ426" s="60"/>
      <c r="CR426" s="60"/>
      <c r="CS426" s="60"/>
      <c r="CT426" s="60"/>
      <c r="CU426" s="60"/>
      <c r="CV426" s="60"/>
      <c r="CW426" s="60"/>
      <c r="CX426" s="60"/>
      <c r="CY426" s="60"/>
      <c r="CZ426" s="60"/>
      <c r="DA426" s="60"/>
      <c r="DB426" s="60"/>
      <c r="DC426" s="60"/>
      <c r="DD426" s="60"/>
      <c r="DE426" s="60"/>
      <c r="DF426" s="60"/>
      <c r="DG426" s="60"/>
      <c r="DH426" s="60"/>
      <c r="DI426" s="60"/>
      <c r="DJ426" s="60"/>
      <c r="DK426" s="60"/>
      <c r="DL426" s="60"/>
      <c r="DM426" s="60"/>
      <c r="DN426" s="60"/>
      <c r="DO426" s="60"/>
      <c r="DP426" s="60"/>
    </row>
    <row r="427" spans="2:120" x14ac:dyDescent="0.2">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BS427" s="60"/>
      <c r="BT427" s="60"/>
      <c r="BU427" s="76"/>
      <c r="BV427" s="76"/>
      <c r="BW427" s="76"/>
      <c r="BX427" s="76"/>
      <c r="BY427" s="76"/>
      <c r="BZ427" s="76"/>
      <c r="CA427" s="76"/>
      <c r="CL427" s="60"/>
      <c r="CM427" s="60"/>
      <c r="CN427" s="60"/>
      <c r="CO427" s="60"/>
      <c r="CP427" s="60"/>
      <c r="CQ427" s="60"/>
      <c r="CR427" s="60"/>
      <c r="CS427" s="60"/>
      <c r="CT427" s="60"/>
      <c r="CU427" s="60"/>
      <c r="CV427" s="60"/>
      <c r="CW427" s="60"/>
      <c r="CX427" s="60"/>
      <c r="CY427" s="60"/>
      <c r="CZ427" s="60"/>
      <c r="DA427" s="60"/>
      <c r="DB427" s="60"/>
      <c r="DC427" s="60"/>
      <c r="DD427" s="60"/>
      <c r="DE427" s="60"/>
      <c r="DF427" s="60"/>
      <c r="DG427" s="60"/>
      <c r="DH427" s="60"/>
      <c r="DI427" s="60"/>
      <c r="DJ427" s="60"/>
      <c r="DK427" s="60"/>
      <c r="DL427" s="60"/>
      <c r="DM427" s="60"/>
      <c r="DN427" s="60"/>
      <c r="DO427" s="60"/>
      <c r="DP427" s="60"/>
    </row>
    <row r="428" spans="2:120" x14ac:dyDescent="0.2">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BS428" s="60"/>
      <c r="BT428" s="60"/>
      <c r="BU428" s="76"/>
      <c r="BV428" s="76"/>
      <c r="BW428" s="76"/>
      <c r="BX428" s="76"/>
      <c r="BY428" s="76"/>
      <c r="BZ428" s="76"/>
      <c r="CA428" s="76"/>
      <c r="CL428" s="60"/>
      <c r="CM428" s="60"/>
      <c r="CN428" s="60"/>
      <c r="CO428" s="60"/>
      <c r="CP428" s="60"/>
      <c r="CQ428" s="60"/>
      <c r="CR428" s="60"/>
      <c r="CS428" s="60"/>
      <c r="CT428" s="60"/>
      <c r="CU428" s="60"/>
      <c r="CV428" s="60"/>
      <c r="CW428" s="60"/>
      <c r="CX428" s="60"/>
      <c r="CY428" s="60"/>
      <c r="CZ428" s="60"/>
      <c r="DA428" s="60"/>
      <c r="DB428" s="60"/>
      <c r="DC428" s="60"/>
      <c r="DD428" s="60"/>
      <c r="DE428" s="60"/>
      <c r="DF428" s="60"/>
      <c r="DG428" s="60"/>
      <c r="DH428" s="60"/>
      <c r="DI428" s="60"/>
      <c r="DJ428" s="60"/>
      <c r="DK428" s="60"/>
      <c r="DL428" s="60"/>
      <c r="DM428" s="60"/>
      <c r="DN428" s="60"/>
      <c r="DO428" s="60"/>
      <c r="DP428" s="60"/>
    </row>
    <row r="429" spans="2:120" x14ac:dyDescent="0.2">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BS429" s="60"/>
      <c r="BT429" s="60"/>
      <c r="BU429" s="76"/>
      <c r="BV429" s="76"/>
      <c r="BW429" s="76"/>
      <c r="BX429" s="76"/>
      <c r="BY429" s="76"/>
      <c r="BZ429" s="76"/>
      <c r="CA429" s="76"/>
      <c r="CL429" s="60"/>
      <c r="CM429" s="60"/>
      <c r="CN429" s="60"/>
      <c r="CO429" s="60"/>
      <c r="CP429" s="60"/>
      <c r="CQ429" s="60"/>
      <c r="CR429" s="60"/>
      <c r="CS429" s="60"/>
      <c r="CT429" s="60"/>
      <c r="CU429" s="60"/>
      <c r="CV429" s="60"/>
      <c r="CW429" s="60"/>
      <c r="CX429" s="60"/>
      <c r="CY429" s="60"/>
      <c r="CZ429" s="60"/>
      <c r="DA429" s="60"/>
      <c r="DB429" s="60"/>
      <c r="DC429" s="60"/>
      <c r="DD429" s="60"/>
      <c r="DE429" s="60"/>
      <c r="DF429" s="60"/>
      <c r="DG429" s="60"/>
      <c r="DH429" s="60"/>
      <c r="DI429" s="60"/>
      <c r="DJ429" s="60"/>
      <c r="DK429" s="60"/>
      <c r="DL429" s="60"/>
      <c r="DM429" s="60"/>
      <c r="DN429" s="60"/>
      <c r="DO429" s="60"/>
      <c r="DP429" s="60"/>
    </row>
    <row r="430" spans="2:120" x14ac:dyDescent="0.2">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BS430" s="60"/>
      <c r="BT430" s="60"/>
      <c r="BU430" s="76"/>
      <c r="BV430" s="76"/>
      <c r="BW430" s="76"/>
      <c r="BX430" s="76"/>
      <c r="BY430" s="76"/>
      <c r="BZ430" s="76"/>
      <c r="CA430" s="76"/>
      <c r="CL430" s="60"/>
      <c r="CM430" s="60"/>
      <c r="CN430" s="60"/>
      <c r="CO430" s="60"/>
      <c r="CP430" s="60"/>
      <c r="CQ430" s="60"/>
      <c r="CR430" s="60"/>
      <c r="CS430" s="60"/>
      <c r="CT430" s="60"/>
      <c r="CU430" s="60"/>
      <c r="CV430" s="60"/>
      <c r="CW430" s="60"/>
      <c r="CX430" s="60"/>
      <c r="CY430" s="60"/>
      <c r="CZ430" s="60"/>
      <c r="DA430" s="60"/>
      <c r="DB430" s="60"/>
      <c r="DC430" s="60"/>
      <c r="DD430" s="60"/>
      <c r="DE430" s="60"/>
      <c r="DF430" s="60"/>
      <c r="DG430" s="60"/>
      <c r="DH430" s="60"/>
      <c r="DI430" s="60"/>
      <c r="DJ430" s="60"/>
      <c r="DK430" s="60"/>
      <c r="DL430" s="60"/>
      <c r="DM430" s="60"/>
      <c r="DN430" s="60"/>
      <c r="DO430" s="60"/>
      <c r="DP430" s="60"/>
    </row>
    <row r="431" spans="2:120" x14ac:dyDescent="0.2">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BS431" s="60"/>
      <c r="BT431" s="60"/>
      <c r="BU431" s="76"/>
      <c r="BV431" s="76"/>
      <c r="BW431" s="76"/>
      <c r="BX431" s="76"/>
      <c r="BY431" s="76"/>
      <c r="BZ431" s="76"/>
      <c r="CA431" s="76"/>
      <c r="CL431" s="60"/>
      <c r="CM431" s="60"/>
      <c r="CN431" s="60"/>
      <c r="CO431" s="60"/>
      <c r="CP431" s="60"/>
      <c r="CQ431" s="60"/>
      <c r="CR431" s="60"/>
      <c r="CS431" s="60"/>
      <c r="CT431" s="60"/>
      <c r="CU431" s="60"/>
      <c r="CV431" s="60"/>
      <c r="CW431" s="60"/>
      <c r="CX431" s="60"/>
      <c r="CY431" s="60"/>
      <c r="CZ431" s="60"/>
      <c r="DA431" s="60"/>
      <c r="DB431" s="60"/>
      <c r="DC431" s="60"/>
      <c r="DD431" s="60"/>
      <c r="DE431" s="60"/>
      <c r="DF431" s="60"/>
      <c r="DG431" s="60"/>
      <c r="DH431" s="60"/>
      <c r="DI431" s="60"/>
      <c r="DJ431" s="60"/>
      <c r="DK431" s="60"/>
      <c r="DL431" s="60"/>
      <c r="DM431" s="60"/>
      <c r="DN431" s="60"/>
      <c r="DO431" s="60"/>
      <c r="DP431" s="60"/>
    </row>
    <row r="432" spans="2:120" x14ac:dyDescent="0.2">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BS432" s="60"/>
      <c r="BT432" s="60"/>
      <c r="BU432" s="76"/>
      <c r="BV432" s="76"/>
      <c r="BW432" s="76"/>
      <c r="BX432" s="76"/>
      <c r="BY432" s="76"/>
      <c r="BZ432" s="76"/>
      <c r="CA432" s="76"/>
      <c r="CL432" s="60"/>
      <c r="CM432" s="60"/>
      <c r="CN432" s="60"/>
      <c r="CO432" s="60"/>
      <c r="CP432" s="60"/>
      <c r="CQ432" s="60"/>
      <c r="CR432" s="60"/>
      <c r="CS432" s="60"/>
      <c r="CT432" s="60"/>
      <c r="CU432" s="60"/>
      <c r="CV432" s="60"/>
      <c r="CW432" s="60"/>
      <c r="CX432" s="60"/>
      <c r="CY432" s="60"/>
      <c r="CZ432" s="60"/>
      <c r="DA432" s="60"/>
      <c r="DB432" s="60"/>
      <c r="DC432" s="60"/>
      <c r="DD432" s="60"/>
      <c r="DE432" s="60"/>
      <c r="DF432" s="60"/>
      <c r="DG432" s="60"/>
      <c r="DH432" s="60"/>
      <c r="DI432" s="60"/>
      <c r="DJ432" s="60"/>
      <c r="DK432" s="60"/>
      <c r="DL432" s="60"/>
      <c r="DM432" s="60"/>
      <c r="DN432" s="60"/>
      <c r="DO432" s="60"/>
      <c r="DP432" s="60"/>
    </row>
    <row r="433" spans="2:120" x14ac:dyDescent="0.2">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BS433" s="60"/>
      <c r="BT433" s="60"/>
      <c r="BU433" s="76"/>
      <c r="BV433" s="76"/>
      <c r="BW433" s="76"/>
      <c r="BX433" s="76"/>
      <c r="BY433" s="76"/>
      <c r="BZ433" s="76"/>
      <c r="CA433" s="76"/>
      <c r="CL433" s="60"/>
      <c r="CM433" s="60"/>
      <c r="CN433" s="60"/>
      <c r="CO433" s="60"/>
      <c r="CP433" s="60"/>
      <c r="CQ433" s="60"/>
      <c r="CR433" s="60"/>
      <c r="CS433" s="60"/>
      <c r="CT433" s="60"/>
      <c r="CU433" s="60"/>
      <c r="CV433" s="60"/>
      <c r="CW433" s="60"/>
      <c r="CX433" s="60"/>
      <c r="CY433" s="60"/>
      <c r="CZ433" s="60"/>
      <c r="DA433" s="60"/>
      <c r="DB433" s="60"/>
      <c r="DC433" s="60"/>
      <c r="DD433" s="60"/>
      <c r="DE433" s="60"/>
      <c r="DF433" s="60"/>
      <c r="DG433" s="60"/>
      <c r="DH433" s="60"/>
      <c r="DI433" s="60"/>
      <c r="DJ433" s="60"/>
      <c r="DK433" s="60"/>
      <c r="DL433" s="60"/>
      <c r="DM433" s="60"/>
      <c r="DN433" s="60"/>
      <c r="DO433" s="60"/>
      <c r="DP433" s="60"/>
    </row>
    <row r="434" spans="2:120" x14ac:dyDescent="0.2">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BS434" s="60"/>
      <c r="BT434" s="60"/>
      <c r="BU434" s="76"/>
      <c r="BV434" s="76"/>
      <c r="BW434" s="76"/>
      <c r="BX434" s="76"/>
      <c r="BY434" s="76"/>
      <c r="BZ434" s="76"/>
      <c r="CA434" s="76"/>
      <c r="CL434" s="60"/>
      <c r="CM434" s="60"/>
      <c r="CN434" s="60"/>
      <c r="CO434" s="60"/>
      <c r="CP434" s="60"/>
      <c r="CQ434" s="60"/>
      <c r="CR434" s="60"/>
      <c r="CS434" s="60"/>
      <c r="CT434" s="60"/>
      <c r="CU434" s="60"/>
      <c r="CV434" s="60"/>
      <c r="CW434" s="60"/>
      <c r="CX434" s="60"/>
      <c r="CY434" s="60"/>
      <c r="CZ434" s="60"/>
      <c r="DA434" s="60"/>
      <c r="DB434" s="60"/>
      <c r="DC434" s="60"/>
      <c r="DD434" s="60"/>
      <c r="DE434" s="60"/>
      <c r="DF434" s="60"/>
      <c r="DG434" s="60"/>
      <c r="DH434" s="60"/>
      <c r="DI434" s="60"/>
      <c r="DJ434" s="60"/>
      <c r="DK434" s="60"/>
      <c r="DL434" s="60"/>
      <c r="DM434" s="60"/>
      <c r="DN434" s="60"/>
      <c r="DO434" s="60"/>
      <c r="DP434" s="60"/>
    </row>
    <row r="435" spans="2:120" x14ac:dyDescent="0.2">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BS435" s="60"/>
      <c r="BT435" s="60"/>
      <c r="BU435" s="76"/>
      <c r="BV435" s="76"/>
      <c r="BW435" s="76"/>
      <c r="BX435" s="76"/>
      <c r="BY435" s="76"/>
      <c r="BZ435" s="76"/>
      <c r="CA435" s="76"/>
      <c r="CL435" s="60"/>
      <c r="CM435" s="60"/>
      <c r="CN435" s="60"/>
      <c r="CO435" s="60"/>
      <c r="CP435" s="60"/>
      <c r="CQ435" s="60"/>
      <c r="CR435" s="60"/>
      <c r="CS435" s="60"/>
      <c r="CT435" s="60"/>
      <c r="CU435" s="60"/>
      <c r="CV435" s="60"/>
      <c r="CW435" s="60"/>
      <c r="CX435" s="60"/>
      <c r="CY435" s="60"/>
      <c r="CZ435" s="60"/>
      <c r="DA435" s="60"/>
      <c r="DB435" s="60"/>
      <c r="DC435" s="60"/>
      <c r="DD435" s="60"/>
      <c r="DE435" s="60"/>
      <c r="DF435" s="60"/>
      <c r="DG435" s="60"/>
      <c r="DH435" s="60"/>
      <c r="DI435" s="60"/>
      <c r="DJ435" s="60"/>
      <c r="DK435" s="60"/>
      <c r="DL435" s="60"/>
      <c r="DM435" s="60"/>
      <c r="DN435" s="60"/>
      <c r="DO435" s="60"/>
      <c r="DP435" s="60"/>
    </row>
    <row r="436" spans="2:120" x14ac:dyDescent="0.2">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BS436" s="60"/>
      <c r="BT436" s="60"/>
      <c r="BU436" s="76"/>
      <c r="BV436" s="76"/>
      <c r="BW436" s="76"/>
      <c r="BX436" s="76"/>
      <c r="BY436" s="76"/>
      <c r="BZ436" s="76"/>
      <c r="CA436" s="76"/>
      <c r="CL436" s="60"/>
      <c r="CM436" s="60"/>
      <c r="CN436" s="60"/>
      <c r="CO436" s="60"/>
      <c r="CP436" s="60"/>
      <c r="CQ436" s="60"/>
      <c r="CR436" s="60"/>
      <c r="CS436" s="60"/>
      <c r="CT436" s="60"/>
      <c r="CU436" s="60"/>
      <c r="CV436" s="60"/>
      <c r="CW436" s="60"/>
      <c r="CX436" s="60"/>
      <c r="CY436" s="60"/>
      <c r="CZ436" s="60"/>
      <c r="DA436" s="60"/>
      <c r="DB436" s="60"/>
      <c r="DC436" s="60"/>
      <c r="DD436" s="60"/>
      <c r="DE436" s="60"/>
      <c r="DF436" s="60"/>
      <c r="DG436" s="60"/>
      <c r="DH436" s="60"/>
      <c r="DI436" s="60"/>
      <c r="DJ436" s="60"/>
      <c r="DK436" s="60"/>
      <c r="DL436" s="60"/>
      <c r="DM436" s="60"/>
      <c r="DN436" s="60"/>
      <c r="DO436" s="60"/>
      <c r="DP436" s="60"/>
    </row>
    <row r="437" spans="2:120" x14ac:dyDescent="0.2">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BS437" s="60"/>
      <c r="BT437" s="60"/>
      <c r="BU437" s="76"/>
      <c r="BV437" s="76"/>
      <c r="BW437" s="76"/>
      <c r="BX437" s="76"/>
      <c r="BY437" s="76"/>
      <c r="BZ437" s="76"/>
      <c r="CA437" s="76"/>
      <c r="CL437" s="60"/>
      <c r="CM437" s="60"/>
      <c r="CN437" s="60"/>
      <c r="CO437" s="60"/>
      <c r="CP437" s="60"/>
      <c r="CQ437" s="60"/>
      <c r="CR437" s="60"/>
      <c r="CS437" s="60"/>
      <c r="CT437" s="60"/>
      <c r="CU437" s="60"/>
      <c r="CV437" s="60"/>
      <c r="CW437" s="60"/>
      <c r="CX437" s="60"/>
      <c r="CY437" s="60"/>
      <c r="CZ437" s="60"/>
      <c r="DA437" s="60"/>
      <c r="DB437" s="60"/>
      <c r="DC437" s="60"/>
      <c r="DD437" s="60"/>
      <c r="DE437" s="60"/>
      <c r="DF437" s="60"/>
      <c r="DG437" s="60"/>
      <c r="DH437" s="60"/>
      <c r="DI437" s="60"/>
      <c r="DJ437" s="60"/>
      <c r="DK437" s="60"/>
      <c r="DL437" s="60"/>
      <c r="DM437" s="60"/>
      <c r="DN437" s="60"/>
      <c r="DO437" s="60"/>
      <c r="DP437" s="60"/>
    </row>
    <row r="438" spans="2:120" x14ac:dyDescent="0.2">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BS438" s="60"/>
      <c r="BT438" s="60"/>
      <c r="BU438" s="76"/>
      <c r="BV438" s="76"/>
      <c r="BW438" s="76"/>
      <c r="BX438" s="76"/>
      <c r="BY438" s="76"/>
      <c r="BZ438" s="76"/>
      <c r="CA438" s="76"/>
      <c r="CL438" s="60"/>
      <c r="CM438" s="60"/>
      <c r="CN438" s="60"/>
      <c r="CO438" s="60"/>
      <c r="CP438" s="60"/>
      <c r="CQ438" s="60"/>
      <c r="CR438" s="60"/>
      <c r="CS438" s="60"/>
      <c r="CT438" s="60"/>
      <c r="CU438" s="60"/>
      <c r="CV438" s="60"/>
      <c r="CW438" s="60"/>
      <c r="CX438" s="60"/>
      <c r="CY438" s="60"/>
      <c r="CZ438" s="60"/>
      <c r="DA438" s="60"/>
      <c r="DB438" s="60"/>
      <c r="DC438" s="60"/>
      <c r="DD438" s="60"/>
      <c r="DE438" s="60"/>
      <c r="DF438" s="60"/>
      <c r="DG438" s="60"/>
      <c r="DH438" s="60"/>
      <c r="DI438" s="60"/>
      <c r="DJ438" s="60"/>
      <c r="DK438" s="60"/>
      <c r="DL438" s="60"/>
      <c r="DM438" s="60"/>
      <c r="DN438" s="60"/>
      <c r="DO438" s="60"/>
      <c r="DP438" s="60"/>
    </row>
    <row r="439" spans="2:120" x14ac:dyDescent="0.2">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BS439" s="60"/>
      <c r="BT439" s="60"/>
      <c r="BU439" s="76"/>
      <c r="BV439" s="76"/>
      <c r="BW439" s="76"/>
      <c r="BX439" s="76"/>
      <c r="BY439" s="76"/>
      <c r="BZ439" s="76"/>
      <c r="CA439" s="76"/>
      <c r="CL439" s="60"/>
      <c r="CM439" s="60"/>
      <c r="CN439" s="60"/>
      <c r="CO439" s="60"/>
      <c r="CP439" s="60"/>
      <c r="CQ439" s="60"/>
      <c r="CR439" s="60"/>
      <c r="CS439" s="60"/>
      <c r="CT439" s="60"/>
      <c r="CU439" s="60"/>
      <c r="CV439" s="60"/>
      <c r="CW439" s="60"/>
      <c r="CX439" s="60"/>
      <c r="CY439" s="60"/>
      <c r="CZ439" s="60"/>
      <c r="DA439" s="60"/>
      <c r="DB439" s="60"/>
      <c r="DC439" s="60"/>
      <c r="DD439" s="60"/>
      <c r="DE439" s="60"/>
      <c r="DF439" s="60"/>
      <c r="DG439" s="60"/>
      <c r="DH439" s="60"/>
      <c r="DI439" s="60"/>
      <c r="DJ439" s="60"/>
      <c r="DK439" s="60"/>
      <c r="DL439" s="60"/>
      <c r="DM439" s="60"/>
      <c r="DN439" s="60"/>
      <c r="DO439" s="60"/>
      <c r="DP439" s="60"/>
    </row>
    <row r="440" spans="2:120" x14ac:dyDescent="0.2">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BS440" s="60"/>
      <c r="BT440" s="60"/>
      <c r="BU440" s="76"/>
      <c r="BV440" s="76"/>
      <c r="BW440" s="76"/>
      <c r="BX440" s="76"/>
      <c r="BY440" s="76"/>
      <c r="BZ440" s="76"/>
      <c r="CA440" s="76"/>
      <c r="CL440" s="60"/>
      <c r="CM440" s="60"/>
      <c r="CN440" s="60"/>
      <c r="CO440" s="60"/>
      <c r="CP440" s="60"/>
      <c r="CQ440" s="60"/>
      <c r="CR440" s="60"/>
      <c r="CS440" s="60"/>
      <c r="CT440" s="60"/>
      <c r="CU440" s="60"/>
      <c r="CV440" s="60"/>
      <c r="CW440" s="60"/>
      <c r="CX440" s="60"/>
      <c r="CY440" s="60"/>
      <c r="CZ440" s="60"/>
      <c r="DA440" s="60"/>
      <c r="DB440" s="60"/>
      <c r="DC440" s="60"/>
      <c r="DD440" s="60"/>
      <c r="DE440" s="60"/>
      <c r="DF440" s="60"/>
      <c r="DG440" s="60"/>
      <c r="DH440" s="60"/>
      <c r="DI440" s="60"/>
      <c r="DJ440" s="60"/>
      <c r="DK440" s="60"/>
      <c r="DL440" s="60"/>
      <c r="DM440" s="60"/>
      <c r="DN440" s="60"/>
      <c r="DO440" s="60"/>
      <c r="DP440" s="60"/>
    </row>
    <row r="441" spans="2:120" x14ac:dyDescent="0.2">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BS441" s="60"/>
      <c r="BT441" s="60"/>
      <c r="BU441" s="76"/>
      <c r="BV441" s="76"/>
      <c r="BW441" s="76"/>
      <c r="BX441" s="76"/>
      <c r="BY441" s="76"/>
      <c r="BZ441" s="76"/>
      <c r="CA441" s="76"/>
      <c r="CL441" s="60"/>
      <c r="CM441" s="60"/>
      <c r="CN441" s="60"/>
      <c r="CO441" s="60"/>
      <c r="CP441" s="60"/>
      <c r="CQ441" s="60"/>
      <c r="CR441" s="60"/>
      <c r="CS441" s="60"/>
      <c r="CT441" s="60"/>
      <c r="CU441" s="60"/>
      <c r="CV441" s="60"/>
      <c r="CW441" s="60"/>
      <c r="CX441" s="60"/>
      <c r="CY441" s="60"/>
      <c r="CZ441" s="60"/>
      <c r="DA441" s="60"/>
      <c r="DB441" s="60"/>
      <c r="DC441" s="60"/>
      <c r="DD441" s="60"/>
      <c r="DE441" s="60"/>
      <c r="DF441" s="60"/>
      <c r="DG441" s="60"/>
      <c r="DH441" s="60"/>
      <c r="DI441" s="60"/>
      <c r="DJ441" s="60"/>
      <c r="DK441" s="60"/>
      <c r="DL441" s="60"/>
      <c r="DM441" s="60"/>
      <c r="DN441" s="60"/>
      <c r="DO441" s="60"/>
      <c r="DP441" s="60"/>
    </row>
    <row r="442" spans="2:120" x14ac:dyDescent="0.2">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BS442" s="60"/>
      <c r="BT442" s="60"/>
      <c r="BU442" s="76"/>
      <c r="BV442" s="76"/>
      <c r="BW442" s="76"/>
      <c r="BX442" s="76"/>
      <c r="BY442" s="76"/>
      <c r="BZ442" s="76"/>
      <c r="CA442" s="76"/>
      <c r="CL442" s="60"/>
      <c r="CM442" s="60"/>
      <c r="CN442" s="60"/>
      <c r="CO442" s="60"/>
      <c r="CP442" s="60"/>
      <c r="CQ442" s="60"/>
      <c r="CR442" s="60"/>
      <c r="CS442" s="60"/>
      <c r="CT442" s="60"/>
      <c r="CU442" s="60"/>
      <c r="CV442" s="60"/>
      <c r="CW442" s="60"/>
      <c r="CX442" s="60"/>
      <c r="CY442" s="60"/>
      <c r="CZ442" s="60"/>
      <c r="DA442" s="60"/>
      <c r="DB442" s="60"/>
      <c r="DC442" s="60"/>
      <c r="DD442" s="60"/>
      <c r="DE442" s="60"/>
      <c r="DF442" s="60"/>
      <c r="DG442" s="60"/>
      <c r="DH442" s="60"/>
      <c r="DI442" s="60"/>
      <c r="DJ442" s="60"/>
      <c r="DK442" s="60"/>
      <c r="DL442" s="60"/>
      <c r="DM442" s="60"/>
      <c r="DN442" s="60"/>
      <c r="DO442" s="60"/>
      <c r="DP442" s="60"/>
    </row>
    <row r="443" spans="2:120" x14ac:dyDescent="0.2">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BS443" s="60"/>
      <c r="BT443" s="60"/>
      <c r="BU443" s="76"/>
      <c r="BV443" s="76"/>
      <c r="BW443" s="76"/>
      <c r="BX443" s="76"/>
      <c r="BY443" s="76"/>
      <c r="BZ443" s="76"/>
      <c r="CA443" s="76"/>
      <c r="CL443" s="60"/>
      <c r="CM443" s="60"/>
      <c r="CN443" s="60"/>
      <c r="CO443" s="60"/>
      <c r="CP443" s="60"/>
      <c r="CQ443" s="60"/>
      <c r="CR443" s="60"/>
      <c r="CS443" s="60"/>
      <c r="CT443" s="60"/>
      <c r="CU443" s="60"/>
      <c r="CV443" s="60"/>
      <c r="CW443" s="60"/>
      <c r="CX443" s="60"/>
      <c r="CY443" s="60"/>
      <c r="CZ443" s="60"/>
      <c r="DA443" s="60"/>
      <c r="DB443" s="60"/>
      <c r="DC443" s="60"/>
      <c r="DD443" s="60"/>
      <c r="DE443" s="60"/>
      <c r="DF443" s="60"/>
      <c r="DG443" s="60"/>
      <c r="DH443" s="60"/>
      <c r="DI443" s="60"/>
      <c r="DJ443" s="60"/>
      <c r="DK443" s="60"/>
      <c r="DL443" s="60"/>
      <c r="DM443" s="60"/>
      <c r="DN443" s="60"/>
      <c r="DO443" s="60"/>
      <c r="DP443" s="60"/>
    </row>
    <row r="444" spans="2:120" x14ac:dyDescent="0.2">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BS444" s="60"/>
      <c r="BT444" s="60"/>
      <c r="BU444" s="76"/>
      <c r="BV444" s="76"/>
      <c r="BW444" s="76"/>
      <c r="BX444" s="76"/>
      <c r="BY444" s="76"/>
      <c r="BZ444" s="76"/>
      <c r="CA444" s="76"/>
      <c r="CL444" s="60"/>
      <c r="CM444" s="60"/>
      <c r="CN444" s="60"/>
      <c r="CO444" s="60"/>
      <c r="CP444" s="60"/>
      <c r="CQ444" s="60"/>
      <c r="CR444" s="60"/>
      <c r="CS444" s="60"/>
      <c r="CT444" s="60"/>
      <c r="CU444" s="60"/>
      <c r="CV444" s="60"/>
      <c r="CW444" s="60"/>
      <c r="CX444" s="60"/>
      <c r="CY444" s="60"/>
      <c r="CZ444" s="60"/>
      <c r="DA444" s="60"/>
      <c r="DB444" s="60"/>
      <c r="DC444" s="60"/>
      <c r="DD444" s="60"/>
      <c r="DE444" s="60"/>
      <c r="DF444" s="60"/>
      <c r="DG444" s="60"/>
      <c r="DH444" s="60"/>
      <c r="DI444" s="60"/>
      <c r="DJ444" s="60"/>
      <c r="DK444" s="60"/>
      <c r="DL444" s="60"/>
      <c r="DM444" s="60"/>
      <c r="DN444" s="60"/>
      <c r="DO444" s="60"/>
      <c r="DP444" s="60"/>
    </row>
    <row r="445" spans="2:120" x14ac:dyDescent="0.2">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BS445" s="60"/>
      <c r="BT445" s="60"/>
      <c r="BU445" s="76"/>
      <c r="BV445" s="76"/>
      <c r="BW445" s="76"/>
      <c r="BX445" s="76"/>
      <c r="BY445" s="76"/>
      <c r="BZ445" s="76"/>
      <c r="CA445" s="76"/>
      <c r="CL445" s="60"/>
      <c r="CM445" s="60"/>
      <c r="CN445" s="60"/>
      <c r="CO445" s="60"/>
      <c r="CP445" s="60"/>
      <c r="CQ445" s="60"/>
      <c r="CR445" s="60"/>
      <c r="CS445" s="60"/>
      <c r="CT445" s="60"/>
      <c r="CU445" s="60"/>
      <c r="CV445" s="60"/>
      <c r="CW445" s="60"/>
      <c r="CX445" s="60"/>
      <c r="CY445" s="60"/>
      <c r="CZ445" s="60"/>
      <c r="DA445" s="60"/>
      <c r="DB445" s="60"/>
      <c r="DC445" s="60"/>
      <c r="DD445" s="60"/>
      <c r="DE445" s="60"/>
      <c r="DF445" s="60"/>
      <c r="DG445" s="60"/>
      <c r="DH445" s="60"/>
      <c r="DI445" s="60"/>
      <c r="DJ445" s="60"/>
      <c r="DK445" s="60"/>
      <c r="DL445" s="60"/>
      <c r="DM445" s="60"/>
      <c r="DN445" s="60"/>
      <c r="DO445" s="60"/>
      <c r="DP445" s="60"/>
    </row>
    <row r="446" spans="2:120" x14ac:dyDescent="0.2">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BS446" s="60"/>
      <c r="BT446" s="60"/>
      <c r="BU446" s="76"/>
      <c r="BV446" s="76"/>
      <c r="BW446" s="76"/>
      <c r="BX446" s="76"/>
      <c r="BY446" s="76"/>
      <c r="BZ446" s="76"/>
      <c r="CA446" s="76"/>
      <c r="CL446" s="60"/>
      <c r="CM446" s="60"/>
      <c r="CN446" s="60"/>
      <c r="CO446" s="60"/>
      <c r="CP446" s="60"/>
      <c r="CQ446" s="60"/>
      <c r="CR446" s="60"/>
      <c r="CS446" s="60"/>
      <c r="CT446" s="60"/>
      <c r="CU446" s="60"/>
      <c r="CV446" s="60"/>
      <c r="CW446" s="60"/>
      <c r="CX446" s="60"/>
      <c r="CY446" s="60"/>
      <c r="CZ446" s="60"/>
      <c r="DA446" s="60"/>
      <c r="DB446" s="60"/>
      <c r="DC446" s="60"/>
      <c r="DD446" s="60"/>
      <c r="DE446" s="60"/>
      <c r="DF446" s="60"/>
      <c r="DG446" s="60"/>
      <c r="DH446" s="60"/>
      <c r="DI446" s="60"/>
      <c r="DJ446" s="60"/>
      <c r="DK446" s="60"/>
      <c r="DL446" s="60"/>
      <c r="DM446" s="60"/>
      <c r="DN446" s="60"/>
      <c r="DO446" s="60"/>
      <c r="DP446" s="60"/>
    </row>
    <row r="447" spans="2:120" x14ac:dyDescent="0.2">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BS447" s="60"/>
      <c r="BT447" s="60"/>
      <c r="BU447" s="76"/>
      <c r="BV447" s="76"/>
      <c r="BW447" s="76"/>
      <c r="BX447" s="76"/>
      <c r="BY447" s="76"/>
      <c r="BZ447" s="76"/>
      <c r="CA447" s="76"/>
      <c r="CL447" s="60"/>
      <c r="CM447" s="60"/>
      <c r="CN447" s="60"/>
      <c r="CO447" s="60"/>
      <c r="CP447" s="60"/>
      <c r="CQ447" s="60"/>
      <c r="CR447" s="60"/>
      <c r="CS447" s="60"/>
      <c r="CT447" s="60"/>
      <c r="CU447" s="60"/>
      <c r="CV447" s="60"/>
      <c r="CW447" s="60"/>
      <c r="CX447" s="60"/>
      <c r="CY447" s="60"/>
      <c r="CZ447" s="60"/>
      <c r="DA447" s="60"/>
      <c r="DB447" s="60"/>
      <c r="DC447" s="60"/>
      <c r="DD447" s="60"/>
      <c r="DE447" s="60"/>
      <c r="DF447" s="60"/>
      <c r="DG447" s="60"/>
      <c r="DH447" s="60"/>
      <c r="DI447" s="60"/>
      <c r="DJ447" s="60"/>
      <c r="DK447" s="60"/>
      <c r="DL447" s="60"/>
      <c r="DM447" s="60"/>
      <c r="DN447" s="60"/>
      <c r="DO447" s="60"/>
      <c r="DP447" s="60"/>
    </row>
    <row r="448" spans="2:120" x14ac:dyDescent="0.2">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BS448" s="60"/>
      <c r="BT448" s="60"/>
      <c r="BU448" s="76"/>
      <c r="BV448" s="76"/>
      <c r="BW448" s="76"/>
      <c r="BX448" s="76"/>
      <c r="BY448" s="76"/>
      <c r="BZ448" s="76"/>
      <c r="CA448" s="76"/>
      <c r="CL448" s="60"/>
      <c r="CM448" s="60"/>
      <c r="CN448" s="60"/>
      <c r="CO448" s="60"/>
      <c r="CP448" s="60"/>
      <c r="CQ448" s="60"/>
      <c r="CR448" s="60"/>
      <c r="CS448" s="60"/>
      <c r="CT448" s="60"/>
      <c r="CU448" s="60"/>
      <c r="CV448" s="60"/>
      <c r="CW448" s="60"/>
      <c r="CX448" s="60"/>
      <c r="CY448" s="60"/>
      <c r="CZ448" s="60"/>
      <c r="DA448" s="60"/>
      <c r="DB448" s="60"/>
      <c r="DC448" s="60"/>
      <c r="DD448" s="60"/>
      <c r="DE448" s="60"/>
      <c r="DF448" s="60"/>
      <c r="DG448" s="60"/>
      <c r="DH448" s="60"/>
      <c r="DI448" s="60"/>
      <c r="DJ448" s="60"/>
      <c r="DK448" s="60"/>
      <c r="DL448" s="60"/>
      <c r="DM448" s="60"/>
      <c r="DN448" s="60"/>
      <c r="DO448" s="60"/>
      <c r="DP448" s="60"/>
    </row>
    <row r="449" spans="2:120" x14ac:dyDescent="0.2">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BS449" s="60"/>
      <c r="BT449" s="60"/>
      <c r="BU449" s="76"/>
      <c r="BV449" s="76"/>
      <c r="BW449" s="76"/>
      <c r="BX449" s="76"/>
      <c r="BY449" s="76"/>
      <c r="BZ449" s="76"/>
      <c r="CA449" s="76"/>
      <c r="CL449" s="60"/>
      <c r="CM449" s="60"/>
      <c r="CN449" s="60"/>
      <c r="CO449" s="60"/>
      <c r="CP449" s="60"/>
      <c r="CQ449" s="60"/>
      <c r="CR449" s="60"/>
      <c r="CS449" s="60"/>
      <c r="CT449" s="60"/>
      <c r="CU449" s="60"/>
      <c r="CV449" s="60"/>
      <c r="CW449" s="60"/>
      <c r="CX449" s="60"/>
      <c r="CY449" s="60"/>
      <c r="CZ449" s="60"/>
      <c r="DA449" s="60"/>
      <c r="DB449" s="60"/>
      <c r="DC449" s="60"/>
      <c r="DD449" s="60"/>
      <c r="DE449" s="60"/>
      <c r="DF449" s="60"/>
      <c r="DG449" s="60"/>
      <c r="DH449" s="60"/>
      <c r="DI449" s="60"/>
      <c r="DJ449" s="60"/>
      <c r="DK449" s="60"/>
      <c r="DL449" s="60"/>
      <c r="DM449" s="60"/>
      <c r="DN449" s="60"/>
      <c r="DO449" s="60"/>
      <c r="DP449" s="60"/>
    </row>
    <row r="450" spans="2:120" x14ac:dyDescent="0.2">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BS450" s="60"/>
      <c r="BT450" s="60"/>
      <c r="BU450" s="76"/>
      <c r="BV450" s="76"/>
      <c r="BW450" s="76"/>
      <c r="BX450" s="76"/>
      <c r="BY450" s="76"/>
      <c r="BZ450" s="76"/>
      <c r="CA450" s="76"/>
      <c r="CL450" s="60"/>
      <c r="CM450" s="60"/>
      <c r="CN450" s="60"/>
      <c r="CO450" s="60"/>
      <c r="CP450" s="60"/>
      <c r="CQ450" s="60"/>
      <c r="CR450" s="60"/>
      <c r="CS450" s="60"/>
      <c r="CT450" s="60"/>
      <c r="CU450" s="60"/>
      <c r="CV450" s="60"/>
      <c r="CW450" s="60"/>
      <c r="CX450" s="60"/>
      <c r="CY450" s="60"/>
      <c r="CZ450" s="60"/>
      <c r="DA450" s="60"/>
      <c r="DB450" s="60"/>
      <c r="DC450" s="60"/>
      <c r="DD450" s="60"/>
      <c r="DE450" s="60"/>
      <c r="DF450" s="60"/>
      <c r="DG450" s="60"/>
      <c r="DH450" s="60"/>
      <c r="DI450" s="60"/>
      <c r="DJ450" s="60"/>
      <c r="DK450" s="60"/>
      <c r="DL450" s="60"/>
      <c r="DM450" s="60"/>
      <c r="DN450" s="60"/>
      <c r="DO450" s="60"/>
      <c r="DP450" s="60"/>
    </row>
    <row r="451" spans="2:120" x14ac:dyDescent="0.2">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BS451" s="60"/>
      <c r="BT451" s="60"/>
      <c r="BU451" s="76"/>
      <c r="BV451" s="76"/>
      <c r="BW451" s="76"/>
      <c r="BX451" s="76"/>
      <c r="BY451" s="76"/>
      <c r="BZ451" s="76"/>
      <c r="CA451" s="76"/>
      <c r="CL451" s="60"/>
      <c r="CM451" s="60"/>
      <c r="CN451" s="60"/>
      <c r="CO451" s="60"/>
      <c r="CP451" s="60"/>
      <c r="CQ451" s="60"/>
      <c r="CR451" s="60"/>
      <c r="CS451" s="60"/>
      <c r="CT451" s="60"/>
      <c r="CU451" s="60"/>
      <c r="CV451" s="60"/>
      <c r="CW451" s="60"/>
      <c r="CX451" s="60"/>
      <c r="CY451" s="60"/>
      <c r="CZ451" s="60"/>
      <c r="DA451" s="60"/>
      <c r="DB451" s="60"/>
      <c r="DC451" s="60"/>
      <c r="DD451" s="60"/>
      <c r="DE451" s="60"/>
      <c r="DF451" s="60"/>
      <c r="DG451" s="60"/>
      <c r="DH451" s="60"/>
      <c r="DI451" s="60"/>
      <c r="DJ451" s="60"/>
      <c r="DK451" s="60"/>
      <c r="DL451" s="60"/>
      <c r="DM451" s="60"/>
      <c r="DN451" s="60"/>
      <c r="DO451" s="60"/>
      <c r="DP451" s="60"/>
    </row>
    <row r="452" spans="2:120" x14ac:dyDescent="0.2">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BS452" s="60"/>
      <c r="BT452" s="60"/>
      <c r="BU452" s="76"/>
      <c r="BV452" s="76"/>
      <c r="BW452" s="76"/>
      <c r="BX452" s="76"/>
      <c r="BY452" s="76"/>
      <c r="BZ452" s="76"/>
      <c r="CA452" s="76"/>
      <c r="CL452" s="60"/>
      <c r="CM452" s="60"/>
      <c r="CN452" s="60"/>
      <c r="CO452" s="60"/>
      <c r="CP452" s="60"/>
      <c r="CQ452" s="60"/>
      <c r="CR452" s="60"/>
      <c r="CS452" s="60"/>
      <c r="CT452" s="60"/>
      <c r="CU452" s="60"/>
      <c r="CV452" s="60"/>
      <c r="CW452" s="60"/>
      <c r="CX452" s="60"/>
      <c r="CY452" s="60"/>
      <c r="CZ452" s="60"/>
      <c r="DA452" s="60"/>
      <c r="DB452" s="60"/>
      <c r="DC452" s="60"/>
      <c r="DD452" s="60"/>
      <c r="DE452" s="60"/>
      <c r="DF452" s="60"/>
      <c r="DG452" s="60"/>
      <c r="DH452" s="60"/>
      <c r="DI452" s="60"/>
      <c r="DJ452" s="60"/>
      <c r="DK452" s="60"/>
      <c r="DL452" s="60"/>
      <c r="DM452" s="60"/>
      <c r="DN452" s="60"/>
      <c r="DO452" s="60"/>
      <c r="DP452" s="60"/>
    </row>
    <row r="453" spans="2:120" x14ac:dyDescent="0.2">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BS453" s="60"/>
      <c r="BT453" s="60"/>
      <c r="BU453" s="76"/>
      <c r="BV453" s="76"/>
      <c r="BW453" s="76"/>
      <c r="BX453" s="76"/>
      <c r="BY453" s="76"/>
      <c r="BZ453" s="76"/>
      <c r="CA453" s="76"/>
      <c r="CL453" s="60"/>
      <c r="CM453" s="60"/>
      <c r="CN453" s="60"/>
      <c r="CO453" s="60"/>
      <c r="CP453" s="60"/>
      <c r="CQ453" s="60"/>
      <c r="CR453" s="60"/>
      <c r="CS453" s="60"/>
      <c r="CT453" s="60"/>
      <c r="CU453" s="60"/>
      <c r="CV453" s="60"/>
      <c r="CW453" s="60"/>
      <c r="CX453" s="60"/>
      <c r="CY453" s="60"/>
      <c r="CZ453" s="60"/>
      <c r="DA453" s="60"/>
      <c r="DB453" s="60"/>
      <c r="DC453" s="60"/>
      <c r="DD453" s="60"/>
      <c r="DE453" s="60"/>
      <c r="DF453" s="60"/>
      <c r="DG453" s="60"/>
      <c r="DH453" s="60"/>
      <c r="DI453" s="60"/>
      <c r="DJ453" s="60"/>
      <c r="DK453" s="60"/>
      <c r="DL453" s="60"/>
      <c r="DM453" s="60"/>
      <c r="DN453" s="60"/>
      <c r="DO453" s="60"/>
      <c r="DP453" s="60"/>
    </row>
    <row r="454" spans="2:120" x14ac:dyDescent="0.2">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BS454" s="60"/>
      <c r="BT454" s="60"/>
      <c r="BU454" s="76"/>
      <c r="BV454" s="76"/>
      <c r="BW454" s="76"/>
      <c r="BX454" s="76"/>
      <c r="BY454" s="76"/>
      <c r="BZ454" s="76"/>
      <c r="CA454" s="76"/>
      <c r="CL454" s="60"/>
      <c r="CM454" s="60"/>
      <c r="CN454" s="60"/>
      <c r="CO454" s="60"/>
      <c r="CP454" s="60"/>
      <c r="CQ454" s="60"/>
      <c r="CR454" s="60"/>
      <c r="CS454" s="60"/>
      <c r="CT454" s="60"/>
      <c r="CU454" s="60"/>
      <c r="CV454" s="60"/>
      <c r="CW454" s="60"/>
      <c r="CX454" s="60"/>
      <c r="CY454" s="60"/>
      <c r="CZ454" s="60"/>
      <c r="DA454" s="60"/>
      <c r="DB454" s="60"/>
      <c r="DC454" s="60"/>
      <c r="DD454" s="60"/>
      <c r="DE454" s="60"/>
      <c r="DF454" s="60"/>
      <c r="DG454" s="60"/>
      <c r="DH454" s="60"/>
      <c r="DI454" s="60"/>
      <c r="DJ454" s="60"/>
      <c r="DK454" s="60"/>
      <c r="DL454" s="60"/>
      <c r="DM454" s="60"/>
      <c r="DN454" s="60"/>
      <c r="DO454" s="60"/>
      <c r="DP454" s="60"/>
    </row>
    <row r="455" spans="2:120" x14ac:dyDescent="0.2">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BS455" s="60"/>
      <c r="BT455" s="60"/>
      <c r="BU455" s="76"/>
      <c r="BV455" s="76"/>
      <c r="BW455" s="76"/>
      <c r="BX455" s="76"/>
      <c r="BY455" s="76"/>
      <c r="BZ455" s="76"/>
      <c r="CA455" s="76"/>
      <c r="CL455" s="60"/>
      <c r="CM455" s="60"/>
      <c r="CN455" s="60"/>
      <c r="CO455" s="60"/>
      <c r="CP455" s="60"/>
      <c r="CQ455" s="60"/>
      <c r="CR455" s="60"/>
      <c r="CS455" s="60"/>
      <c r="CT455" s="60"/>
      <c r="CU455" s="60"/>
      <c r="CV455" s="60"/>
      <c r="CW455" s="60"/>
      <c r="CX455" s="60"/>
      <c r="CY455" s="60"/>
      <c r="CZ455" s="60"/>
      <c r="DA455" s="60"/>
      <c r="DB455" s="60"/>
      <c r="DC455" s="60"/>
      <c r="DD455" s="60"/>
      <c r="DE455" s="60"/>
      <c r="DF455" s="60"/>
      <c r="DG455" s="60"/>
      <c r="DH455" s="60"/>
      <c r="DI455" s="60"/>
      <c r="DJ455" s="60"/>
      <c r="DK455" s="60"/>
      <c r="DL455" s="60"/>
      <c r="DM455" s="60"/>
      <c r="DN455" s="60"/>
      <c r="DO455" s="60"/>
      <c r="DP455" s="60"/>
    </row>
    <row r="456" spans="2:120" x14ac:dyDescent="0.2">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BS456" s="60"/>
      <c r="BT456" s="60"/>
      <c r="BU456" s="76"/>
      <c r="BV456" s="76"/>
      <c r="BW456" s="76"/>
      <c r="BX456" s="76"/>
      <c r="BY456" s="76"/>
      <c r="BZ456" s="76"/>
      <c r="CA456" s="76"/>
      <c r="CL456" s="60"/>
      <c r="CM456" s="60"/>
      <c r="CN456" s="60"/>
      <c r="CO456" s="60"/>
      <c r="CP456" s="60"/>
      <c r="CQ456" s="60"/>
      <c r="CR456" s="60"/>
      <c r="CS456" s="60"/>
      <c r="CT456" s="60"/>
      <c r="CU456" s="60"/>
      <c r="CV456" s="60"/>
      <c r="CW456" s="60"/>
      <c r="CX456" s="60"/>
      <c r="CY456" s="60"/>
      <c r="CZ456" s="60"/>
      <c r="DA456" s="60"/>
      <c r="DB456" s="60"/>
      <c r="DC456" s="60"/>
      <c r="DD456" s="60"/>
      <c r="DE456" s="60"/>
      <c r="DF456" s="60"/>
      <c r="DG456" s="60"/>
      <c r="DH456" s="60"/>
      <c r="DI456" s="60"/>
      <c r="DJ456" s="60"/>
      <c r="DK456" s="60"/>
      <c r="DL456" s="60"/>
      <c r="DM456" s="60"/>
      <c r="DN456" s="60"/>
      <c r="DO456" s="60"/>
      <c r="DP456" s="60"/>
    </row>
    <row r="457" spans="2:120" x14ac:dyDescent="0.2">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BS457" s="60"/>
      <c r="BT457" s="60"/>
      <c r="BU457" s="76"/>
      <c r="BV457" s="76"/>
      <c r="BW457" s="76"/>
      <c r="BX457" s="76"/>
      <c r="BY457" s="76"/>
      <c r="BZ457" s="76"/>
      <c r="CA457" s="76"/>
      <c r="CL457" s="60"/>
      <c r="CM457" s="60"/>
      <c r="CN457" s="60"/>
      <c r="CO457" s="60"/>
      <c r="CP457" s="60"/>
      <c r="CQ457" s="60"/>
      <c r="CR457" s="60"/>
      <c r="CS457" s="60"/>
      <c r="CT457" s="60"/>
      <c r="CU457" s="60"/>
      <c r="CV457" s="60"/>
      <c r="CW457" s="60"/>
      <c r="CX457" s="60"/>
      <c r="CY457" s="60"/>
      <c r="CZ457" s="60"/>
      <c r="DA457" s="60"/>
      <c r="DB457" s="60"/>
      <c r="DC457" s="60"/>
      <c r="DD457" s="60"/>
      <c r="DE457" s="60"/>
      <c r="DF457" s="60"/>
      <c r="DG457" s="60"/>
      <c r="DH457" s="60"/>
      <c r="DI457" s="60"/>
      <c r="DJ457" s="60"/>
      <c r="DK457" s="60"/>
      <c r="DL457" s="60"/>
      <c r="DM457" s="60"/>
      <c r="DN457" s="60"/>
      <c r="DO457" s="60"/>
      <c r="DP457" s="60"/>
    </row>
    <row r="458" spans="2:120" x14ac:dyDescent="0.2">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BS458" s="60"/>
      <c r="BT458" s="60"/>
      <c r="BU458" s="76"/>
      <c r="BV458" s="76"/>
      <c r="BW458" s="76"/>
      <c r="BX458" s="76"/>
      <c r="BY458" s="76"/>
      <c r="BZ458" s="76"/>
      <c r="CA458" s="76"/>
      <c r="CL458" s="60"/>
      <c r="CM458" s="60"/>
      <c r="CN458" s="60"/>
      <c r="CO458" s="60"/>
      <c r="CP458" s="60"/>
      <c r="CQ458" s="60"/>
      <c r="CR458" s="60"/>
      <c r="CS458" s="60"/>
      <c r="CT458" s="60"/>
      <c r="CU458" s="60"/>
      <c r="CV458" s="60"/>
      <c r="CW458" s="60"/>
      <c r="CX458" s="60"/>
      <c r="CY458" s="60"/>
      <c r="CZ458" s="60"/>
      <c r="DA458" s="60"/>
      <c r="DB458" s="60"/>
      <c r="DC458" s="60"/>
      <c r="DD458" s="60"/>
      <c r="DE458" s="60"/>
      <c r="DF458" s="60"/>
      <c r="DG458" s="60"/>
      <c r="DH458" s="60"/>
      <c r="DI458" s="60"/>
      <c r="DJ458" s="60"/>
      <c r="DK458" s="60"/>
      <c r="DL458" s="60"/>
      <c r="DM458" s="60"/>
      <c r="DN458" s="60"/>
      <c r="DO458" s="60"/>
      <c r="DP458" s="60"/>
    </row>
    <row r="459" spans="2:120" x14ac:dyDescent="0.2">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BS459" s="60"/>
      <c r="BT459" s="60"/>
      <c r="BU459" s="76"/>
      <c r="BV459" s="76"/>
      <c r="BW459" s="76"/>
      <c r="BX459" s="76"/>
      <c r="BY459" s="76"/>
      <c r="BZ459" s="76"/>
      <c r="CA459" s="76"/>
      <c r="CL459" s="60"/>
      <c r="CM459" s="60"/>
      <c r="CN459" s="60"/>
      <c r="CO459" s="60"/>
      <c r="CP459" s="60"/>
      <c r="CQ459" s="60"/>
      <c r="CR459" s="60"/>
      <c r="CS459" s="60"/>
      <c r="CT459" s="60"/>
      <c r="CU459" s="60"/>
      <c r="CV459" s="60"/>
      <c r="CW459" s="60"/>
      <c r="CX459" s="60"/>
      <c r="CY459" s="60"/>
      <c r="CZ459" s="60"/>
      <c r="DA459" s="60"/>
      <c r="DB459" s="60"/>
      <c r="DC459" s="60"/>
      <c r="DD459" s="60"/>
      <c r="DE459" s="60"/>
      <c r="DF459" s="60"/>
      <c r="DG459" s="60"/>
      <c r="DH459" s="60"/>
      <c r="DI459" s="60"/>
      <c r="DJ459" s="60"/>
      <c r="DK459" s="60"/>
      <c r="DL459" s="60"/>
      <c r="DM459" s="60"/>
      <c r="DN459" s="60"/>
      <c r="DO459" s="60"/>
      <c r="DP459" s="60"/>
    </row>
    <row r="460" spans="2:120" x14ac:dyDescent="0.2">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BS460" s="60"/>
      <c r="BT460" s="60"/>
      <c r="BU460" s="76"/>
      <c r="BV460" s="76"/>
      <c r="BW460" s="76"/>
      <c r="BX460" s="76"/>
      <c r="BY460" s="76"/>
      <c r="BZ460" s="76"/>
      <c r="CA460" s="76"/>
      <c r="CL460" s="60"/>
      <c r="CM460" s="60"/>
      <c r="CN460" s="60"/>
      <c r="CO460" s="60"/>
      <c r="CP460" s="60"/>
      <c r="CQ460" s="60"/>
      <c r="CR460" s="60"/>
      <c r="CS460" s="60"/>
      <c r="CT460" s="60"/>
      <c r="CU460" s="60"/>
      <c r="CV460" s="60"/>
      <c r="CW460" s="60"/>
      <c r="CX460" s="60"/>
      <c r="CY460" s="60"/>
      <c r="CZ460" s="60"/>
      <c r="DA460" s="60"/>
      <c r="DB460" s="60"/>
      <c r="DC460" s="60"/>
      <c r="DD460" s="60"/>
      <c r="DE460" s="60"/>
      <c r="DF460" s="60"/>
      <c r="DG460" s="60"/>
      <c r="DH460" s="60"/>
      <c r="DI460" s="60"/>
      <c r="DJ460" s="60"/>
      <c r="DK460" s="60"/>
      <c r="DL460" s="60"/>
      <c r="DM460" s="60"/>
      <c r="DN460" s="60"/>
      <c r="DO460" s="60"/>
      <c r="DP460" s="60"/>
    </row>
    <row r="461" spans="2:120" x14ac:dyDescent="0.2">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BS461" s="60"/>
      <c r="BT461" s="60"/>
      <c r="BU461" s="76"/>
      <c r="BV461" s="76"/>
      <c r="BW461" s="76"/>
      <c r="BX461" s="76"/>
      <c r="BY461" s="76"/>
      <c r="BZ461" s="76"/>
      <c r="CA461" s="76"/>
      <c r="CL461" s="60"/>
      <c r="CM461" s="60"/>
      <c r="CN461" s="60"/>
      <c r="CO461" s="60"/>
      <c r="CP461" s="60"/>
      <c r="CQ461" s="60"/>
      <c r="CR461" s="60"/>
      <c r="CS461" s="60"/>
      <c r="CT461" s="60"/>
      <c r="CU461" s="60"/>
      <c r="CV461" s="60"/>
      <c r="CW461" s="60"/>
      <c r="CX461" s="60"/>
      <c r="CY461" s="60"/>
      <c r="CZ461" s="60"/>
      <c r="DA461" s="60"/>
      <c r="DB461" s="60"/>
      <c r="DC461" s="60"/>
      <c r="DD461" s="60"/>
      <c r="DE461" s="60"/>
      <c r="DF461" s="60"/>
      <c r="DG461" s="60"/>
      <c r="DH461" s="60"/>
      <c r="DI461" s="60"/>
      <c r="DJ461" s="60"/>
      <c r="DK461" s="60"/>
      <c r="DL461" s="60"/>
      <c r="DM461" s="60"/>
      <c r="DN461" s="60"/>
      <c r="DO461" s="60"/>
      <c r="DP461" s="60"/>
    </row>
    <row r="462" spans="2:120" x14ac:dyDescent="0.2">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BS462" s="60"/>
      <c r="BT462" s="60"/>
      <c r="BU462" s="76"/>
      <c r="BV462" s="76"/>
      <c r="BW462" s="76"/>
      <c r="BX462" s="76"/>
      <c r="BY462" s="76"/>
      <c r="BZ462" s="76"/>
      <c r="CA462" s="76"/>
      <c r="CL462" s="60"/>
      <c r="CM462" s="60"/>
      <c r="CN462" s="60"/>
      <c r="CO462" s="60"/>
      <c r="CP462" s="60"/>
      <c r="CQ462" s="60"/>
      <c r="CR462" s="60"/>
      <c r="CS462" s="60"/>
      <c r="CT462" s="60"/>
      <c r="CU462" s="60"/>
      <c r="CV462" s="60"/>
      <c r="CW462" s="60"/>
      <c r="CX462" s="60"/>
      <c r="CY462" s="60"/>
      <c r="CZ462" s="60"/>
      <c r="DA462" s="60"/>
      <c r="DB462" s="60"/>
      <c r="DC462" s="60"/>
      <c r="DD462" s="60"/>
      <c r="DE462" s="60"/>
      <c r="DF462" s="60"/>
      <c r="DG462" s="60"/>
      <c r="DH462" s="60"/>
      <c r="DI462" s="60"/>
      <c r="DJ462" s="60"/>
      <c r="DK462" s="60"/>
      <c r="DL462" s="60"/>
      <c r="DM462" s="60"/>
      <c r="DN462" s="60"/>
      <c r="DO462" s="60"/>
      <c r="DP462" s="60"/>
    </row>
    <row r="463" spans="2:120" x14ac:dyDescent="0.2">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BS463" s="60"/>
      <c r="BT463" s="60"/>
      <c r="BU463" s="76"/>
      <c r="BV463" s="76"/>
      <c r="BW463" s="76"/>
      <c r="BX463" s="76"/>
      <c r="BY463" s="76"/>
      <c r="BZ463" s="76"/>
      <c r="CA463" s="76"/>
      <c r="CL463" s="60"/>
      <c r="CM463" s="60"/>
      <c r="CN463" s="60"/>
      <c r="CO463" s="60"/>
      <c r="CP463" s="60"/>
      <c r="CQ463" s="60"/>
      <c r="CR463" s="60"/>
      <c r="CS463" s="60"/>
      <c r="CT463" s="60"/>
      <c r="CU463" s="60"/>
      <c r="CV463" s="60"/>
      <c r="CW463" s="60"/>
      <c r="CX463" s="60"/>
      <c r="CY463" s="60"/>
      <c r="CZ463" s="60"/>
      <c r="DA463" s="60"/>
      <c r="DB463" s="60"/>
      <c r="DC463" s="60"/>
      <c r="DD463" s="60"/>
      <c r="DE463" s="60"/>
      <c r="DF463" s="60"/>
      <c r="DG463" s="60"/>
      <c r="DH463" s="60"/>
      <c r="DI463" s="60"/>
      <c r="DJ463" s="60"/>
      <c r="DK463" s="60"/>
      <c r="DL463" s="60"/>
      <c r="DM463" s="60"/>
      <c r="DN463" s="60"/>
      <c r="DO463" s="60"/>
      <c r="DP463" s="60"/>
    </row>
    <row r="464" spans="2:120" x14ac:dyDescent="0.2">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BS464" s="60"/>
      <c r="BT464" s="60"/>
      <c r="BU464" s="76"/>
      <c r="BV464" s="76"/>
      <c r="BW464" s="76"/>
      <c r="BX464" s="76"/>
      <c r="BY464" s="76"/>
      <c r="BZ464" s="76"/>
      <c r="CA464" s="76"/>
      <c r="CL464" s="60"/>
      <c r="CM464" s="60"/>
      <c r="CN464" s="60"/>
      <c r="CO464" s="60"/>
      <c r="CP464" s="60"/>
      <c r="CQ464" s="60"/>
      <c r="CR464" s="60"/>
      <c r="CS464" s="60"/>
      <c r="CT464" s="60"/>
      <c r="CU464" s="60"/>
      <c r="CV464" s="60"/>
      <c r="CW464" s="60"/>
      <c r="CX464" s="60"/>
      <c r="CY464" s="60"/>
      <c r="CZ464" s="60"/>
      <c r="DA464" s="60"/>
      <c r="DB464" s="60"/>
      <c r="DC464" s="60"/>
      <c r="DD464" s="60"/>
      <c r="DE464" s="60"/>
      <c r="DF464" s="60"/>
      <c r="DG464" s="60"/>
      <c r="DH464" s="60"/>
      <c r="DI464" s="60"/>
      <c r="DJ464" s="60"/>
      <c r="DK464" s="60"/>
      <c r="DL464" s="60"/>
      <c r="DM464" s="60"/>
      <c r="DN464" s="60"/>
      <c r="DO464" s="60"/>
      <c r="DP464" s="60"/>
    </row>
    <row r="465" spans="2:120" x14ac:dyDescent="0.2">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BS465" s="60"/>
      <c r="BT465" s="60"/>
      <c r="BU465" s="76"/>
      <c r="BV465" s="76"/>
      <c r="BW465" s="76"/>
      <c r="BX465" s="76"/>
      <c r="BY465" s="76"/>
      <c r="BZ465" s="76"/>
      <c r="CA465" s="76"/>
      <c r="CL465" s="60"/>
      <c r="CM465" s="60"/>
      <c r="CN465" s="60"/>
      <c r="CO465" s="60"/>
      <c r="CP465" s="60"/>
      <c r="CQ465" s="60"/>
      <c r="CR465" s="60"/>
      <c r="CS465" s="60"/>
      <c r="CT465" s="60"/>
      <c r="CU465" s="60"/>
      <c r="CV465" s="60"/>
      <c r="CW465" s="60"/>
      <c r="CX465" s="60"/>
      <c r="CY465" s="60"/>
      <c r="CZ465" s="60"/>
      <c r="DA465" s="60"/>
      <c r="DB465" s="60"/>
      <c r="DC465" s="60"/>
      <c r="DD465" s="60"/>
      <c r="DE465" s="60"/>
      <c r="DF465" s="60"/>
      <c r="DG465" s="60"/>
      <c r="DH465" s="60"/>
      <c r="DI465" s="60"/>
      <c r="DJ465" s="60"/>
      <c r="DK465" s="60"/>
      <c r="DL465" s="60"/>
      <c r="DM465" s="60"/>
      <c r="DN465" s="60"/>
      <c r="DO465" s="60"/>
      <c r="DP465" s="60"/>
    </row>
    <row r="466" spans="2:120" x14ac:dyDescent="0.2">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BS466" s="60"/>
      <c r="BT466" s="60"/>
      <c r="BU466" s="76"/>
      <c r="BV466" s="76"/>
      <c r="BW466" s="76"/>
      <c r="BX466" s="76"/>
      <c r="BY466" s="76"/>
      <c r="BZ466" s="76"/>
      <c r="CA466" s="76"/>
      <c r="CL466" s="60"/>
      <c r="CM466" s="60"/>
      <c r="CN466" s="60"/>
      <c r="CO466" s="60"/>
      <c r="CP466" s="60"/>
      <c r="CQ466" s="60"/>
      <c r="CR466" s="60"/>
      <c r="CS466" s="60"/>
      <c r="CT466" s="60"/>
      <c r="CU466" s="60"/>
      <c r="CV466" s="60"/>
      <c r="CW466" s="60"/>
      <c r="CX466" s="60"/>
      <c r="CY466" s="60"/>
      <c r="CZ466" s="60"/>
      <c r="DA466" s="60"/>
      <c r="DB466" s="60"/>
      <c r="DC466" s="60"/>
      <c r="DD466" s="60"/>
      <c r="DE466" s="60"/>
      <c r="DF466" s="60"/>
      <c r="DG466" s="60"/>
      <c r="DH466" s="60"/>
      <c r="DI466" s="60"/>
      <c r="DJ466" s="60"/>
      <c r="DK466" s="60"/>
      <c r="DL466" s="60"/>
      <c r="DM466" s="60"/>
      <c r="DN466" s="60"/>
      <c r="DO466" s="60"/>
      <c r="DP466" s="60"/>
    </row>
    <row r="467" spans="2:120" x14ac:dyDescent="0.2">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BS467" s="60"/>
      <c r="BT467" s="60"/>
      <c r="BU467" s="76"/>
      <c r="BV467" s="76"/>
      <c r="BW467" s="76"/>
      <c r="BX467" s="76"/>
      <c r="BY467" s="76"/>
      <c r="BZ467" s="76"/>
      <c r="CA467" s="76"/>
      <c r="CL467" s="60"/>
      <c r="CM467" s="60"/>
      <c r="CN467" s="60"/>
      <c r="CO467" s="60"/>
      <c r="CP467" s="60"/>
      <c r="CQ467" s="60"/>
      <c r="CR467" s="60"/>
      <c r="CS467" s="60"/>
      <c r="CT467" s="60"/>
      <c r="CU467" s="60"/>
      <c r="CV467" s="60"/>
      <c r="CW467" s="60"/>
      <c r="CX467" s="60"/>
      <c r="CY467" s="60"/>
      <c r="CZ467" s="60"/>
      <c r="DA467" s="60"/>
      <c r="DB467" s="60"/>
      <c r="DC467" s="60"/>
      <c r="DD467" s="60"/>
      <c r="DE467" s="60"/>
      <c r="DF467" s="60"/>
      <c r="DG467" s="60"/>
      <c r="DH467" s="60"/>
      <c r="DI467" s="60"/>
      <c r="DJ467" s="60"/>
      <c r="DK467" s="60"/>
      <c r="DL467" s="60"/>
      <c r="DM467" s="60"/>
      <c r="DN467" s="60"/>
      <c r="DO467" s="60"/>
      <c r="DP467" s="60"/>
    </row>
    <row r="468" spans="2:120" x14ac:dyDescent="0.2">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BS468" s="60"/>
      <c r="BT468" s="60"/>
      <c r="BU468" s="76"/>
      <c r="BV468" s="76"/>
      <c r="BW468" s="76"/>
      <c r="BX468" s="76"/>
      <c r="BY468" s="76"/>
      <c r="BZ468" s="76"/>
      <c r="CA468" s="76"/>
      <c r="CL468" s="60"/>
      <c r="CM468" s="60"/>
      <c r="CN468" s="60"/>
      <c r="CO468" s="60"/>
      <c r="CP468" s="60"/>
      <c r="CQ468" s="60"/>
      <c r="CR468" s="60"/>
      <c r="CS468" s="60"/>
      <c r="CT468" s="60"/>
      <c r="CU468" s="60"/>
      <c r="CV468" s="60"/>
      <c r="CW468" s="60"/>
      <c r="CX468" s="60"/>
      <c r="CY468" s="60"/>
      <c r="CZ468" s="60"/>
      <c r="DA468" s="60"/>
      <c r="DB468" s="60"/>
      <c r="DC468" s="60"/>
      <c r="DD468" s="60"/>
      <c r="DE468" s="60"/>
      <c r="DF468" s="60"/>
      <c r="DG468" s="60"/>
      <c r="DH468" s="60"/>
      <c r="DI468" s="60"/>
      <c r="DJ468" s="60"/>
      <c r="DK468" s="60"/>
      <c r="DL468" s="60"/>
      <c r="DM468" s="60"/>
      <c r="DN468" s="60"/>
      <c r="DO468" s="60"/>
      <c r="DP468" s="60"/>
    </row>
    <row r="469" spans="2:120" x14ac:dyDescent="0.2">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BS469" s="60"/>
      <c r="BT469" s="60"/>
      <c r="BU469" s="76"/>
      <c r="BV469" s="76"/>
      <c r="BW469" s="76"/>
      <c r="BX469" s="76"/>
      <c r="BY469" s="76"/>
      <c r="BZ469" s="76"/>
      <c r="CA469" s="76"/>
      <c r="CL469" s="60"/>
      <c r="CM469" s="60"/>
      <c r="CN469" s="60"/>
      <c r="CO469" s="60"/>
      <c r="CP469" s="60"/>
      <c r="CQ469" s="60"/>
      <c r="CR469" s="60"/>
      <c r="CS469" s="60"/>
      <c r="CT469" s="60"/>
      <c r="CU469" s="60"/>
      <c r="CV469" s="60"/>
      <c r="CW469" s="60"/>
      <c r="CX469" s="60"/>
      <c r="CY469" s="60"/>
      <c r="CZ469" s="60"/>
      <c r="DA469" s="60"/>
      <c r="DB469" s="60"/>
      <c r="DC469" s="60"/>
      <c r="DD469" s="60"/>
      <c r="DE469" s="60"/>
      <c r="DF469" s="60"/>
      <c r="DG469" s="60"/>
      <c r="DH469" s="60"/>
      <c r="DI469" s="60"/>
      <c r="DJ469" s="60"/>
      <c r="DK469" s="60"/>
      <c r="DL469" s="60"/>
      <c r="DM469" s="60"/>
      <c r="DN469" s="60"/>
      <c r="DO469" s="60"/>
      <c r="DP469" s="60"/>
    </row>
    <row r="470" spans="2:120" x14ac:dyDescent="0.2">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BS470" s="60"/>
      <c r="BT470" s="60"/>
      <c r="BU470" s="76"/>
      <c r="BV470" s="76"/>
      <c r="BW470" s="76"/>
      <c r="BX470" s="76"/>
      <c r="BY470" s="76"/>
      <c r="BZ470" s="76"/>
      <c r="CA470" s="76"/>
      <c r="CL470" s="60"/>
      <c r="CM470" s="60"/>
      <c r="CN470" s="60"/>
      <c r="CO470" s="60"/>
      <c r="CP470" s="60"/>
      <c r="CQ470" s="60"/>
      <c r="CR470" s="60"/>
      <c r="CS470" s="60"/>
      <c r="CT470" s="60"/>
      <c r="CU470" s="60"/>
      <c r="CV470" s="60"/>
      <c r="CW470" s="60"/>
      <c r="CX470" s="60"/>
      <c r="CY470" s="60"/>
      <c r="CZ470" s="60"/>
      <c r="DA470" s="60"/>
      <c r="DB470" s="60"/>
      <c r="DC470" s="60"/>
      <c r="DD470" s="60"/>
      <c r="DE470" s="60"/>
      <c r="DF470" s="60"/>
      <c r="DG470" s="60"/>
      <c r="DH470" s="60"/>
      <c r="DI470" s="60"/>
      <c r="DJ470" s="60"/>
      <c r="DK470" s="60"/>
      <c r="DL470" s="60"/>
      <c r="DM470" s="60"/>
      <c r="DN470" s="60"/>
      <c r="DO470" s="60"/>
      <c r="DP470" s="60"/>
    </row>
    <row r="471" spans="2:120" x14ac:dyDescent="0.2">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BS471" s="60"/>
      <c r="BT471" s="60"/>
      <c r="BU471" s="76"/>
      <c r="BV471" s="76"/>
      <c r="BW471" s="76"/>
      <c r="BX471" s="76"/>
      <c r="BY471" s="76"/>
      <c r="BZ471" s="76"/>
      <c r="CA471" s="76"/>
      <c r="CL471" s="60"/>
      <c r="CM471" s="60"/>
      <c r="CN471" s="60"/>
      <c r="CO471" s="60"/>
      <c r="CP471" s="60"/>
      <c r="CQ471" s="60"/>
      <c r="CR471" s="60"/>
      <c r="CS471" s="60"/>
      <c r="CT471" s="60"/>
      <c r="CU471" s="60"/>
      <c r="CV471" s="60"/>
      <c r="CW471" s="60"/>
      <c r="CX471" s="60"/>
      <c r="CY471" s="60"/>
      <c r="CZ471" s="60"/>
      <c r="DA471" s="60"/>
      <c r="DB471" s="60"/>
      <c r="DC471" s="60"/>
      <c r="DD471" s="60"/>
      <c r="DE471" s="60"/>
      <c r="DF471" s="60"/>
      <c r="DG471" s="60"/>
      <c r="DH471" s="60"/>
      <c r="DI471" s="60"/>
      <c r="DJ471" s="60"/>
      <c r="DK471" s="60"/>
      <c r="DL471" s="60"/>
      <c r="DM471" s="60"/>
      <c r="DN471" s="60"/>
      <c r="DO471" s="60"/>
      <c r="DP471" s="60"/>
    </row>
    <row r="472" spans="2:120" x14ac:dyDescent="0.2">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BS472" s="60"/>
      <c r="BT472" s="60"/>
      <c r="BU472" s="76"/>
      <c r="BV472" s="76"/>
      <c r="BW472" s="76"/>
      <c r="BX472" s="76"/>
      <c r="BY472" s="76"/>
      <c r="BZ472" s="76"/>
      <c r="CA472" s="76"/>
      <c r="CL472" s="60"/>
      <c r="CM472" s="60"/>
      <c r="CN472" s="60"/>
      <c r="CO472" s="60"/>
      <c r="CP472" s="60"/>
      <c r="CQ472" s="60"/>
      <c r="CR472" s="60"/>
      <c r="CS472" s="60"/>
      <c r="CT472" s="60"/>
      <c r="CU472" s="60"/>
      <c r="CV472" s="60"/>
      <c r="CW472" s="60"/>
      <c r="CX472" s="60"/>
      <c r="CY472" s="60"/>
      <c r="CZ472" s="60"/>
      <c r="DA472" s="60"/>
      <c r="DB472" s="60"/>
      <c r="DC472" s="60"/>
      <c r="DD472" s="60"/>
      <c r="DE472" s="60"/>
      <c r="DF472" s="60"/>
      <c r="DG472" s="60"/>
      <c r="DH472" s="60"/>
      <c r="DI472" s="60"/>
      <c r="DJ472" s="60"/>
      <c r="DK472" s="60"/>
      <c r="DL472" s="60"/>
      <c r="DM472" s="60"/>
      <c r="DN472" s="60"/>
      <c r="DO472" s="60"/>
      <c r="DP472" s="60"/>
    </row>
    <row r="473" spans="2:120" x14ac:dyDescent="0.2">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BS473" s="60"/>
      <c r="BT473" s="60"/>
      <c r="BU473" s="76"/>
      <c r="BV473" s="76"/>
      <c r="BW473" s="76"/>
      <c r="BX473" s="76"/>
      <c r="BY473" s="76"/>
      <c r="BZ473" s="76"/>
      <c r="CA473" s="76"/>
      <c r="CL473" s="60"/>
      <c r="CM473" s="60"/>
      <c r="CN473" s="60"/>
      <c r="CO473" s="60"/>
      <c r="CP473" s="60"/>
      <c r="CQ473" s="60"/>
      <c r="CR473" s="60"/>
      <c r="CS473" s="60"/>
      <c r="CT473" s="60"/>
      <c r="CU473" s="60"/>
      <c r="CV473" s="60"/>
      <c r="CW473" s="60"/>
      <c r="CX473" s="60"/>
      <c r="CY473" s="60"/>
      <c r="CZ473" s="60"/>
      <c r="DA473" s="60"/>
      <c r="DB473" s="60"/>
      <c r="DC473" s="60"/>
      <c r="DD473" s="60"/>
      <c r="DE473" s="60"/>
      <c r="DF473" s="60"/>
      <c r="DG473" s="60"/>
      <c r="DH473" s="60"/>
      <c r="DI473" s="60"/>
      <c r="DJ473" s="60"/>
      <c r="DK473" s="60"/>
      <c r="DL473" s="60"/>
      <c r="DM473" s="60"/>
      <c r="DN473" s="60"/>
      <c r="DO473" s="60"/>
      <c r="DP473" s="60"/>
    </row>
    <row r="474" spans="2:120" x14ac:dyDescent="0.2">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BS474" s="60"/>
      <c r="BT474" s="60"/>
      <c r="BU474" s="76"/>
      <c r="BV474" s="76"/>
      <c r="BW474" s="76"/>
      <c r="BX474" s="76"/>
      <c r="BY474" s="76"/>
      <c r="BZ474" s="76"/>
      <c r="CA474" s="76"/>
      <c r="CL474" s="60"/>
      <c r="CM474" s="60"/>
      <c r="CN474" s="60"/>
      <c r="CO474" s="60"/>
      <c r="CP474" s="60"/>
      <c r="CQ474" s="60"/>
      <c r="CR474" s="60"/>
      <c r="CS474" s="60"/>
      <c r="CT474" s="60"/>
      <c r="CU474" s="60"/>
      <c r="CV474" s="60"/>
      <c r="CW474" s="60"/>
      <c r="CX474" s="60"/>
      <c r="CY474" s="60"/>
      <c r="CZ474" s="60"/>
      <c r="DA474" s="60"/>
      <c r="DB474" s="60"/>
      <c r="DC474" s="60"/>
      <c r="DD474" s="60"/>
      <c r="DE474" s="60"/>
      <c r="DF474" s="60"/>
      <c r="DG474" s="60"/>
      <c r="DH474" s="60"/>
      <c r="DI474" s="60"/>
      <c r="DJ474" s="60"/>
      <c r="DK474" s="60"/>
      <c r="DL474" s="60"/>
      <c r="DM474" s="60"/>
      <c r="DN474" s="60"/>
      <c r="DO474" s="60"/>
      <c r="DP474" s="60"/>
    </row>
    <row r="475" spans="2:120" x14ac:dyDescent="0.2">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BS475" s="60"/>
      <c r="BT475" s="60"/>
      <c r="BU475" s="76"/>
      <c r="BV475" s="76"/>
      <c r="BW475" s="76"/>
      <c r="BX475" s="76"/>
      <c r="BY475" s="76"/>
      <c r="BZ475" s="76"/>
      <c r="CA475" s="76"/>
      <c r="CL475" s="60"/>
      <c r="CM475" s="60"/>
      <c r="CN475" s="60"/>
      <c r="CO475" s="60"/>
      <c r="CP475" s="60"/>
      <c r="CQ475" s="60"/>
      <c r="CR475" s="60"/>
      <c r="CS475" s="60"/>
      <c r="CT475" s="60"/>
      <c r="CU475" s="60"/>
      <c r="CV475" s="60"/>
      <c r="CW475" s="60"/>
      <c r="CX475" s="60"/>
      <c r="CY475" s="60"/>
      <c r="CZ475" s="60"/>
      <c r="DA475" s="60"/>
      <c r="DB475" s="60"/>
      <c r="DC475" s="60"/>
      <c r="DD475" s="60"/>
      <c r="DE475" s="60"/>
      <c r="DF475" s="60"/>
      <c r="DG475" s="60"/>
      <c r="DH475" s="60"/>
      <c r="DI475" s="60"/>
      <c r="DJ475" s="60"/>
      <c r="DK475" s="60"/>
      <c r="DL475" s="60"/>
      <c r="DM475" s="60"/>
      <c r="DN475" s="60"/>
      <c r="DO475" s="60"/>
      <c r="DP475" s="60"/>
    </row>
    <row r="476" spans="2:120" x14ac:dyDescent="0.2">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BS476" s="60"/>
      <c r="BT476" s="60"/>
      <c r="BU476" s="76"/>
      <c r="BV476" s="76"/>
      <c r="BW476" s="76"/>
      <c r="BX476" s="76"/>
      <c r="BY476" s="76"/>
      <c r="BZ476" s="76"/>
      <c r="CA476" s="76"/>
      <c r="CL476" s="60"/>
      <c r="CM476" s="60"/>
      <c r="CN476" s="60"/>
      <c r="CO476" s="60"/>
      <c r="CP476" s="60"/>
      <c r="CQ476" s="60"/>
      <c r="CR476" s="60"/>
      <c r="CS476" s="60"/>
      <c r="CT476" s="60"/>
      <c r="CU476" s="60"/>
      <c r="CV476" s="60"/>
      <c r="CW476" s="60"/>
      <c r="CX476" s="60"/>
      <c r="CY476" s="60"/>
      <c r="CZ476" s="60"/>
      <c r="DA476" s="60"/>
      <c r="DB476" s="60"/>
      <c r="DC476" s="60"/>
      <c r="DD476" s="60"/>
      <c r="DE476" s="60"/>
      <c r="DF476" s="60"/>
      <c r="DG476" s="60"/>
      <c r="DH476" s="60"/>
      <c r="DI476" s="60"/>
      <c r="DJ476" s="60"/>
      <c r="DK476" s="60"/>
      <c r="DL476" s="60"/>
      <c r="DM476" s="60"/>
      <c r="DN476" s="60"/>
      <c r="DO476" s="60"/>
      <c r="DP476" s="60"/>
    </row>
    <row r="477" spans="2:120" x14ac:dyDescent="0.2">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BS477" s="60"/>
      <c r="BT477" s="60"/>
      <c r="BU477" s="76"/>
      <c r="BV477" s="76"/>
      <c r="BW477" s="76"/>
      <c r="BX477" s="76"/>
      <c r="BY477" s="76"/>
      <c r="BZ477" s="76"/>
      <c r="CA477" s="76"/>
      <c r="CL477" s="60"/>
      <c r="CM477" s="60"/>
      <c r="CN477" s="60"/>
      <c r="CO477" s="60"/>
      <c r="CP477" s="60"/>
      <c r="CQ477" s="60"/>
      <c r="CR477" s="60"/>
      <c r="CS477" s="60"/>
      <c r="CT477" s="60"/>
      <c r="CU477" s="60"/>
      <c r="CV477" s="60"/>
      <c r="CW477" s="60"/>
      <c r="CX477" s="60"/>
      <c r="CY477" s="60"/>
      <c r="CZ477" s="60"/>
      <c r="DA477" s="60"/>
      <c r="DB477" s="60"/>
      <c r="DC477" s="60"/>
      <c r="DD477" s="60"/>
      <c r="DE477" s="60"/>
      <c r="DF477" s="60"/>
      <c r="DG477" s="60"/>
      <c r="DH477" s="60"/>
      <c r="DI477" s="60"/>
      <c r="DJ477" s="60"/>
      <c r="DK477" s="60"/>
      <c r="DL477" s="60"/>
      <c r="DM477" s="60"/>
      <c r="DN477" s="60"/>
      <c r="DO477" s="60"/>
      <c r="DP477" s="60"/>
    </row>
    <row r="478" spans="2:120" x14ac:dyDescent="0.2">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BS478" s="60"/>
      <c r="BT478" s="60"/>
      <c r="BU478" s="76"/>
      <c r="BV478" s="76"/>
      <c r="BW478" s="76"/>
      <c r="BX478" s="76"/>
      <c r="BY478" s="76"/>
      <c r="BZ478" s="76"/>
      <c r="CA478" s="76"/>
      <c r="CL478" s="60"/>
      <c r="CM478" s="60"/>
      <c r="CN478" s="60"/>
      <c r="CO478" s="60"/>
      <c r="CP478" s="60"/>
      <c r="CQ478" s="60"/>
      <c r="CR478" s="60"/>
      <c r="CS478" s="60"/>
      <c r="CT478" s="60"/>
      <c r="CU478" s="60"/>
      <c r="CV478" s="60"/>
      <c r="CW478" s="60"/>
      <c r="CX478" s="60"/>
      <c r="CY478" s="60"/>
      <c r="CZ478" s="60"/>
      <c r="DA478" s="60"/>
      <c r="DB478" s="60"/>
      <c r="DC478" s="60"/>
      <c r="DD478" s="60"/>
      <c r="DE478" s="60"/>
      <c r="DF478" s="60"/>
      <c r="DG478" s="60"/>
      <c r="DH478" s="60"/>
      <c r="DI478" s="60"/>
      <c r="DJ478" s="60"/>
      <c r="DK478" s="60"/>
      <c r="DL478" s="60"/>
      <c r="DM478" s="60"/>
      <c r="DN478" s="60"/>
      <c r="DO478" s="60"/>
      <c r="DP478" s="60"/>
    </row>
    <row r="479" spans="2:120" x14ac:dyDescent="0.2">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BS479" s="60"/>
      <c r="BT479" s="60"/>
      <c r="BU479" s="76"/>
      <c r="BV479" s="76"/>
      <c r="BW479" s="76"/>
      <c r="BX479" s="76"/>
      <c r="BY479" s="76"/>
      <c r="BZ479" s="76"/>
      <c r="CA479" s="76"/>
      <c r="CL479" s="60"/>
      <c r="CM479" s="60"/>
      <c r="CN479" s="60"/>
      <c r="CO479" s="60"/>
      <c r="CP479" s="60"/>
      <c r="CQ479" s="60"/>
      <c r="CR479" s="60"/>
      <c r="CS479" s="60"/>
      <c r="CT479" s="60"/>
      <c r="CU479" s="60"/>
      <c r="CV479" s="60"/>
      <c r="CW479" s="60"/>
      <c r="CX479" s="60"/>
      <c r="CY479" s="60"/>
      <c r="CZ479" s="60"/>
      <c r="DA479" s="60"/>
      <c r="DB479" s="60"/>
      <c r="DC479" s="60"/>
      <c r="DD479" s="60"/>
      <c r="DE479" s="60"/>
      <c r="DF479" s="60"/>
      <c r="DG479" s="60"/>
      <c r="DH479" s="60"/>
      <c r="DI479" s="60"/>
      <c r="DJ479" s="60"/>
      <c r="DK479" s="60"/>
      <c r="DL479" s="60"/>
      <c r="DM479" s="60"/>
      <c r="DN479" s="60"/>
      <c r="DO479" s="60"/>
      <c r="DP479" s="60"/>
    </row>
    <row r="480" spans="2:120" x14ac:dyDescent="0.2">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BS480" s="60"/>
      <c r="BT480" s="60"/>
      <c r="BU480" s="76"/>
      <c r="BV480" s="76"/>
      <c r="BW480" s="76"/>
      <c r="BX480" s="76"/>
      <c r="BY480" s="76"/>
      <c r="BZ480" s="76"/>
      <c r="CA480" s="76"/>
      <c r="CL480" s="60"/>
      <c r="CM480" s="60"/>
      <c r="CN480" s="60"/>
      <c r="CO480" s="60"/>
      <c r="CP480" s="60"/>
      <c r="CQ480" s="60"/>
      <c r="CR480" s="60"/>
      <c r="CS480" s="60"/>
      <c r="CT480" s="60"/>
      <c r="CU480" s="60"/>
      <c r="CV480" s="60"/>
      <c r="CW480" s="60"/>
      <c r="CX480" s="60"/>
      <c r="CY480" s="60"/>
      <c r="CZ480" s="60"/>
      <c r="DA480" s="60"/>
      <c r="DB480" s="60"/>
      <c r="DC480" s="60"/>
      <c r="DD480" s="60"/>
      <c r="DE480" s="60"/>
      <c r="DF480" s="60"/>
      <c r="DG480" s="60"/>
      <c r="DH480" s="60"/>
      <c r="DI480" s="60"/>
      <c r="DJ480" s="60"/>
      <c r="DK480" s="60"/>
      <c r="DL480" s="60"/>
      <c r="DM480" s="60"/>
      <c r="DN480" s="60"/>
      <c r="DO480" s="60"/>
      <c r="DP480" s="60"/>
    </row>
    <row r="481" spans="2:120" x14ac:dyDescent="0.2">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BS481" s="60"/>
      <c r="BT481" s="60"/>
      <c r="BU481" s="76"/>
      <c r="BV481" s="76"/>
      <c r="BW481" s="76"/>
      <c r="BX481" s="76"/>
      <c r="BY481" s="76"/>
      <c r="BZ481" s="76"/>
      <c r="CA481" s="76"/>
      <c r="CL481" s="60"/>
      <c r="CM481" s="60"/>
      <c r="CN481" s="60"/>
      <c r="CO481" s="60"/>
      <c r="CP481" s="60"/>
      <c r="CQ481" s="60"/>
      <c r="CR481" s="60"/>
      <c r="CS481" s="60"/>
      <c r="CT481" s="60"/>
      <c r="CU481" s="60"/>
      <c r="CV481" s="60"/>
      <c r="CW481" s="60"/>
      <c r="CX481" s="60"/>
      <c r="CY481" s="60"/>
      <c r="CZ481" s="60"/>
      <c r="DA481" s="60"/>
      <c r="DB481" s="60"/>
      <c r="DC481" s="60"/>
      <c r="DD481" s="60"/>
      <c r="DE481" s="60"/>
      <c r="DF481" s="60"/>
      <c r="DG481" s="60"/>
      <c r="DH481" s="60"/>
      <c r="DI481" s="60"/>
      <c r="DJ481" s="60"/>
      <c r="DK481" s="60"/>
      <c r="DL481" s="60"/>
      <c r="DM481" s="60"/>
      <c r="DN481" s="60"/>
      <c r="DO481" s="60"/>
      <c r="DP481" s="60"/>
    </row>
    <row r="482" spans="2:120" x14ac:dyDescent="0.2">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BS482" s="60"/>
      <c r="BT482" s="60"/>
      <c r="BU482" s="76"/>
      <c r="BV482" s="76"/>
      <c r="BW482" s="76"/>
      <c r="BX482" s="76"/>
      <c r="BY482" s="76"/>
      <c r="BZ482" s="76"/>
      <c r="CA482" s="76"/>
      <c r="CL482" s="60"/>
      <c r="CM482" s="60"/>
      <c r="CN482" s="60"/>
      <c r="CO482" s="60"/>
      <c r="CP482" s="60"/>
      <c r="CQ482" s="60"/>
      <c r="CR482" s="60"/>
      <c r="CS482" s="60"/>
      <c r="CT482" s="60"/>
      <c r="CU482" s="60"/>
      <c r="CV482" s="60"/>
      <c r="CW482" s="60"/>
      <c r="CX482" s="60"/>
      <c r="CY482" s="60"/>
      <c r="CZ482" s="60"/>
      <c r="DA482" s="60"/>
      <c r="DB482" s="60"/>
      <c r="DC482" s="60"/>
      <c r="DD482" s="60"/>
      <c r="DE482" s="60"/>
      <c r="DF482" s="60"/>
      <c r="DG482" s="60"/>
      <c r="DH482" s="60"/>
      <c r="DI482" s="60"/>
      <c r="DJ482" s="60"/>
      <c r="DK482" s="60"/>
      <c r="DL482" s="60"/>
      <c r="DM482" s="60"/>
      <c r="DN482" s="60"/>
      <c r="DO482" s="60"/>
      <c r="DP482" s="60"/>
    </row>
    <row r="483" spans="2:120" x14ac:dyDescent="0.2">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BS483" s="60"/>
      <c r="BT483" s="60"/>
      <c r="BU483" s="76"/>
      <c r="BV483" s="76"/>
      <c r="BW483" s="76"/>
      <c r="BX483" s="76"/>
      <c r="BY483" s="76"/>
      <c r="BZ483" s="76"/>
      <c r="CA483" s="76"/>
      <c r="CL483" s="60"/>
      <c r="CM483" s="60"/>
      <c r="CN483" s="60"/>
      <c r="CO483" s="60"/>
      <c r="CP483" s="60"/>
      <c r="CQ483" s="60"/>
      <c r="CR483" s="60"/>
      <c r="CS483" s="60"/>
      <c r="CT483" s="60"/>
      <c r="CU483" s="60"/>
      <c r="CV483" s="60"/>
      <c r="CW483" s="60"/>
      <c r="CX483" s="60"/>
      <c r="CY483" s="60"/>
      <c r="CZ483" s="60"/>
      <c r="DA483" s="60"/>
      <c r="DB483" s="60"/>
      <c r="DC483" s="60"/>
      <c r="DD483" s="60"/>
      <c r="DE483" s="60"/>
      <c r="DF483" s="60"/>
      <c r="DG483" s="60"/>
      <c r="DH483" s="60"/>
      <c r="DI483" s="60"/>
      <c r="DJ483" s="60"/>
      <c r="DK483" s="60"/>
      <c r="DL483" s="60"/>
      <c r="DM483" s="60"/>
      <c r="DN483" s="60"/>
      <c r="DO483" s="60"/>
      <c r="DP483" s="60"/>
    </row>
    <row r="484" spans="2:120" x14ac:dyDescent="0.2">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BS484" s="60"/>
      <c r="BT484" s="60"/>
      <c r="BU484" s="76"/>
      <c r="BV484" s="76"/>
      <c r="BW484" s="76"/>
      <c r="BX484" s="76"/>
      <c r="BY484" s="76"/>
      <c r="BZ484" s="76"/>
      <c r="CA484" s="76"/>
      <c r="CL484" s="60"/>
      <c r="CM484" s="60"/>
      <c r="CN484" s="60"/>
      <c r="CO484" s="60"/>
      <c r="CP484" s="60"/>
      <c r="CQ484" s="60"/>
      <c r="CR484" s="60"/>
      <c r="CS484" s="60"/>
      <c r="CT484" s="60"/>
      <c r="CU484" s="60"/>
      <c r="CV484" s="60"/>
      <c r="CW484" s="60"/>
      <c r="CX484" s="60"/>
      <c r="CY484" s="60"/>
      <c r="CZ484" s="60"/>
      <c r="DA484" s="60"/>
      <c r="DB484" s="60"/>
      <c r="DC484" s="60"/>
      <c r="DD484" s="60"/>
      <c r="DE484" s="60"/>
      <c r="DF484" s="60"/>
      <c r="DG484" s="60"/>
      <c r="DH484" s="60"/>
      <c r="DI484" s="60"/>
      <c r="DJ484" s="60"/>
      <c r="DK484" s="60"/>
      <c r="DL484" s="60"/>
      <c r="DM484" s="60"/>
      <c r="DN484" s="60"/>
      <c r="DO484" s="60"/>
      <c r="DP484" s="60"/>
    </row>
    <row r="485" spans="2:120" x14ac:dyDescent="0.2">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BS485" s="60"/>
      <c r="BT485" s="60"/>
      <c r="BU485" s="76"/>
      <c r="BV485" s="76"/>
      <c r="BW485" s="76"/>
      <c r="BX485" s="76"/>
      <c r="BY485" s="76"/>
      <c r="BZ485" s="76"/>
      <c r="CA485" s="76"/>
      <c r="CL485" s="60"/>
      <c r="CM485" s="60"/>
      <c r="CN485" s="60"/>
      <c r="CO485" s="60"/>
      <c r="CP485" s="60"/>
      <c r="CQ485" s="60"/>
      <c r="CR485" s="60"/>
      <c r="CS485" s="60"/>
      <c r="CT485" s="60"/>
      <c r="CU485" s="60"/>
      <c r="CV485" s="60"/>
      <c r="CW485" s="60"/>
      <c r="CX485" s="60"/>
      <c r="CY485" s="60"/>
      <c r="CZ485" s="60"/>
      <c r="DA485" s="60"/>
      <c r="DB485" s="60"/>
      <c r="DC485" s="60"/>
      <c r="DD485" s="60"/>
      <c r="DE485" s="60"/>
      <c r="DF485" s="60"/>
      <c r="DG485" s="60"/>
      <c r="DH485" s="60"/>
      <c r="DI485" s="60"/>
      <c r="DJ485" s="60"/>
      <c r="DK485" s="60"/>
      <c r="DL485" s="60"/>
      <c r="DM485" s="60"/>
      <c r="DN485" s="60"/>
      <c r="DO485" s="60"/>
      <c r="DP485" s="60"/>
    </row>
    <row r="486" spans="2:120" x14ac:dyDescent="0.2">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BS486" s="60"/>
      <c r="BT486" s="60"/>
      <c r="BU486" s="76"/>
      <c r="BV486" s="76"/>
      <c r="BW486" s="76"/>
      <c r="BX486" s="76"/>
      <c r="BY486" s="76"/>
      <c r="BZ486" s="76"/>
      <c r="CA486" s="76"/>
      <c r="CL486" s="60"/>
      <c r="CM486" s="60"/>
      <c r="CN486" s="60"/>
      <c r="CO486" s="60"/>
      <c r="CP486" s="60"/>
      <c r="CQ486" s="60"/>
      <c r="CR486" s="60"/>
      <c r="CS486" s="60"/>
      <c r="CT486" s="60"/>
      <c r="CU486" s="60"/>
      <c r="CV486" s="60"/>
      <c r="CW486" s="60"/>
      <c r="CX486" s="60"/>
      <c r="CY486" s="60"/>
      <c r="CZ486" s="60"/>
      <c r="DA486" s="60"/>
      <c r="DB486" s="60"/>
      <c r="DC486" s="60"/>
      <c r="DD486" s="60"/>
      <c r="DE486" s="60"/>
      <c r="DF486" s="60"/>
      <c r="DG486" s="60"/>
      <c r="DH486" s="60"/>
      <c r="DI486" s="60"/>
      <c r="DJ486" s="60"/>
      <c r="DK486" s="60"/>
      <c r="DL486" s="60"/>
      <c r="DM486" s="60"/>
      <c r="DN486" s="60"/>
      <c r="DO486" s="60"/>
      <c r="DP486" s="60"/>
    </row>
    <row r="487" spans="2:120" x14ac:dyDescent="0.2">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BS487" s="60"/>
      <c r="BT487" s="60"/>
      <c r="BU487" s="76"/>
      <c r="BV487" s="76"/>
      <c r="BW487" s="76"/>
      <c r="BX487" s="76"/>
      <c r="BY487" s="76"/>
      <c r="BZ487" s="76"/>
      <c r="CA487" s="76"/>
      <c r="CL487" s="60"/>
      <c r="CM487" s="60"/>
      <c r="CN487" s="60"/>
      <c r="CO487" s="60"/>
      <c r="CP487" s="60"/>
      <c r="CQ487" s="60"/>
      <c r="CR487" s="60"/>
      <c r="CS487" s="60"/>
      <c r="CT487" s="60"/>
      <c r="CU487" s="60"/>
      <c r="CV487" s="60"/>
      <c r="CW487" s="60"/>
      <c r="CX487" s="60"/>
      <c r="CY487" s="60"/>
      <c r="CZ487" s="60"/>
      <c r="DA487" s="60"/>
      <c r="DB487" s="60"/>
      <c r="DC487" s="60"/>
      <c r="DD487" s="60"/>
      <c r="DE487" s="60"/>
      <c r="DF487" s="60"/>
      <c r="DG487" s="60"/>
      <c r="DH487" s="60"/>
      <c r="DI487" s="60"/>
      <c r="DJ487" s="60"/>
      <c r="DK487" s="60"/>
      <c r="DL487" s="60"/>
      <c r="DM487" s="60"/>
      <c r="DN487" s="60"/>
      <c r="DO487" s="60"/>
      <c r="DP487" s="60"/>
    </row>
    <row r="488" spans="2:120" x14ac:dyDescent="0.2">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BS488" s="60"/>
      <c r="BT488" s="60"/>
      <c r="BU488" s="76"/>
      <c r="BV488" s="76"/>
      <c r="BW488" s="76"/>
      <c r="BX488" s="76"/>
      <c r="BY488" s="76"/>
      <c r="BZ488" s="76"/>
      <c r="CA488" s="76"/>
      <c r="CL488" s="60"/>
      <c r="CM488" s="60"/>
      <c r="CN488" s="60"/>
      <c r="CO488" s="60"/>
      <c r="CP488" s="60"/>
      <c r="CQ488" s="60"/>
      <c r="CR488" s="60"/>
      <c r="CS488" s="60"/>
      <c r="CT488" s="60"/>
      <c r="CU488" s="60"/>
      <c r="CV488" s="60"/>
      <c r="CW488" s="60"/>
      <c r="CX488" s="60"/>
      <c r="CY488" s="60"/>
      <c r="CZ488" s="60"/>
      <c r="DA488" s="60"/>
      <c r="DB488" s="60"/>
      <c r="DC488" s="60"/>
      <c r="DD488" s="60"/>
      <c r="DE488" s="60"/>
      <c r="DF488" s="60"/>
      <c r="DG488" s="60"/>
      <c r="DH488" s="60"/>
      <c r="DI488" s="60"/>
      <c r="DJ488" s="60"/>
      <c r="DK488" s="60"/>
      <c r="DL488" s="60"/>
      <c r="DM488" s="60"/>
      <c r="DN488" s="60"/>
      <c r="DO488" s="60"/>
      <c r="DP488" s="60"/>
    </row>
    <row r="489" spans="2:120" x14ac:dyDescent="0.2">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BS489" s="60"/>
      <c r="BT489" s="60"/>
      <c r="BU489" s="76"/>
      <c r="BV489" s="76"/>
      <c r="BW489" s="76"/>
      <c r="BX489" s="76"/>
      <c r="BY489" s="76"/>
      <c r="BZ489" s="76"/>
      <c r="CA489" s="76"/>
      <c r="CL489" s="60"/>
      <c r="CM489" s="60"/>
      <c r="CN489" s="60"/>
      <c r="CO489" s="60"/>
      <c r="CP489" s="60"/>
      <c r="CQ489" s="60"/>
      <c r="CR489" s="60"/>
      <c r="CS489" s="60"/>
      <c r="CT489" s="60"/>
      <c r="CU489" s="60"/>
      <c r="CV489" s="60"/>
      <c r="CW489" s="60"/>
      <c r="CX489" s="60"/>
      <c r="CY489" s="60"/>
      <c r="CZ489" s="60"/>
      <c r="DA489" s="60"/>
      <c r="DB489" s="60"/>
      <c r="DC489" s="60"/>
      <c r="DD489" s="60"/>
      <c r="DE489" s="60"/>
      <c r="DF489" s="60"/>
      <c r="DG489" s="60"/>
      <c r="DH489" s="60"/>
      <c r="DI489" s="60"/>
      <c r="DJ489" s="60"/>
      <c r="DK489" s="60"/>
      <c r="DL489" s="60"/>
      <c r="DM489" s="60"/>
      <c r="DN489" s="60"/>
      <c r="DO489" s="60"/>
      <c r="DP489" s="60"/>
    </row>
    <row r="490" spans="2:120" x14ac:dyDescent="0.2">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BS490" s="60"/>
      <c r="BT490" s="60"/>
      <c r="BU490" s="76"/>
      <c r="BV490" s="76"/>
      <c r="BW490" s="76"/>
      <c r="BX490" s="76"/>
      <c r="BY490" s="76"/>
      <c r="BZ490" s="76"/>
      <c r="CA490" s="76"/>
      <c r="CL490" s="60"/>
      <c r="CM490" s="60"/>
      <c r="CN490" s="60"/>
      <c r="CO490" s="60"/>
      <c r="CP490" s="60"/>
      <c r="CQ490" s="60"/>
      <c r="CR490" s="60"/>
      <c r="CS490" s="60"/>
      <c r="CT490" s="60"/>
      <c r="CU490" s="60"/>
      <c r="CV490" s="60"/>
      <c r="CW490" s="60"/>
      <c r="CX490" s="60"/>
      <c r="CY490" s="60"/>
      <c r="CZ490" s="60"/>
      <c r="DA490" s="60"/>
      <c r="DB490" s="60"/>
      <c r="DC490" s="60"/>
      <c r="DD490" s="60"/>
      <c r="DE490" s="60"/>
      <c r="DF490" s="60"/>
      <c r="DG490" s="60"/>
      <c r="DH490" s="60"/>
      <c r="DI490" s="60"/>
      <c r="DJ490" s="60"/>
      <c r="DK490" s="60"/>
      <c r="DL490" s="60"/>
      <c r="DM490" s="60"/>
      <c r="DN490" s="60"/>
      <c r="DO490" s="60"/>
      <c r="DP490" s="60"/>
    </row>
    <row r="491" spans="2:120" x14ac:dyDescent="0.2">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BS491" s="60"/>
      <c r="BT491" s="60"/>
      <c r="BU491" s="76"/>
      <c r="BV491" s="76"/>
      <c r="BW491" s="76"/>
      <c r="BX491" s="76"/>
      <c r="BY491" s="76"/>
      <c r="BZ491" s="76"/>
      <c r="CA491" s="76"/>
      <c r="CL491" s="60"/>
      <c r="CM491" s="60"/>
      <c r="CN491" s="60"/>
      <c r="CO491" s="60"/>
      <c r="CP491" s="60"/>
      <c r="CQ491" s="60"/>
      <c r="CR491" s="60"/>
      <c r="CS491" s="60"/>
      <c r="CT491" s="60"/>
      <c r="CU491" s="60"/>
      <c r="CV491" s="60"/>
      <c r="CW491" s="60"/>
      <c r="CX491" s="60"/>
      <c r="CY491" s="60"/>
      <c r="CZ491" s="60"/>
      <c r="DA491" s="60"/>
      <c r="DB491" s="60"/>
      <c r="DC491" s="60"/>
      <c r="DD491" s="60"/>
      <c r="DE491" s="60"/>
      <c r="DF491" s="60"/>
      <c r="DG491" s="60"/>
      <c r="DH491" s="60"/>
      <c r="DI491" s="60"/>
      <c r="DJ491" s="60"/>
      <c r="DK491" s="60"/>
      <c r="DL491" s="60"/>
      <c r="DM491" s="60"/>
      <c r="DN491" s="60"/>
      <c r="DO491" s="60"/>
      <c r="DP491" s="60"/>
    </row>
    <row r="492" spans="2:120" x14ac:dyDescent="0.2">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BS492" s="60"/>
      <c r="BT492" s="60"/>
      <c r="BU492" s="76"/>
      <c r="BV492" s="76"/>
      <c r="BW492" s="76"/>
      <c r="BX492" s="76"/>
      <c r="BY492" s="76"/>
      <c r="BZ492" s="76"/>
      <c r="CA492" s="76"/>
      <c r="CL492" s="60"/>
      <c r="CM492" s="60"/>
      <c r="CN492" s="60"/>
      <c r="CO492" s="60"/>
      <c r="CP492" s="60"/>
      <c r="CQ492" s="60"/>
      <c r="CR492" s="60"/>
      <c r="CS492" s="60"/>
      <c r="CT492" s="60"/>
      <c r="CU492" s="60"/>
      <c r="CV492" s="60"/>
      <c r="CW492" s="60"/>
      <c r="CX492" s="60"/>
      <c r="CY492" s="60"/>
      <c r="CZ492" s="60"/>
      <c r="DA492" s="60"/>
      <c r="DB492" s="60"/>
      <c r="DC492" s="60"/>
      <c r="DD492" s="60"/>
      <c r="DE492" s="60"/>
      <c r="DF492" s="60"/>
      <c r="DG492" s="60"/>
      <c r="DH492" s="60"/>
      <c r="DI492" s="60"/>
      <c r="DJ492" s="60"/>
      <c r="DK492" s="60"/>
      <c r="DL492" s="60"/>
      <c r="DM492" s="60"/>
      <c r="DN492" s="60"/>
      <c r="DO492" s="60"/>
      <c r="DP492" s="60"/>
    </row>
    <row r="493" spans="2:120" x14ac:dyDescent="0.2">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BS493" s="60"/>
      <c r="BT493" s="60"/>
      <c r="BU493" s="76"/>
      <c r="BV493" s="76"/>
      <c r="BW493" s="76"/>
      <c r="BX493" s="76"/>
      <c r="BY493" s="76"/>
      <c r="BZ493" s="76"/>
      <c r="CA493" s="76"/>
      <c r="CL493" s="60"/>
      <c r="CM493" s="60"/>
      <c r="CN493" s="60"/>
      <c r="CO493" s="60"/>
      <c r="CP493" s="60"/>
      <c r="CQ493" s="60"/>
      <c r="CR493" s="60"/>
      <c r="CS493" s="60"/>
      <c r="CT493" s="60"/>
      <c r="CU493" s="60"/>
      <c r="CV493" s="60"/>
      <c r="CW493" s="60"/>
      <c r="CX493" s="60"/>
      <c r="CY493" s="60"/>
      <c r="CZ493" s="60"/>
      <c r="DA493" s="60"/>
      <c r="DB493" s="60"/>
      <c r="DC493" s="60"/>
      <c r="DD493" s="60"/>
      <c r="DE493" s="60"/>
      <c r="DF493" s="60"/>
      <c r="DG493" s="60"/>
      <c r="DH493" s="60"/>
      <c r="DI493" s="60"/>
      <c r="DJ493" s="60"/>
      <c r="DK493" s="60"/>
      <c r="DL493" s="60"/>
      <c r="DM493" s="60"/>
      <c r="DN493" s="60"/>
      <c r="DO493" s="60"/>
      <c r="DP493" s="60"/>
    </row>
    <row r="494" spans="2:120" x14ac:dyDescent="0.2">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BS494" s="60"/>
      <c r="BT494" s="60"/>
      <c r="BU494" s="76"/>
      <c r="BV494" s="76"/>
      <c r="BW494" s="76"/>
      <c r="BX494" s="76"/>
      <c r="BY494" s="76"/>
      <c r="BZ494" s="76"/>
      <c r="CA494" s="76"/>
      <c r="CL494" s="60"/>
      <c r="CM494" s="60"/>
      <c r="CN494" s="60"/>
      <c r="CO494" s="60"/>
      <c r="CP494" s="60"/>
      <c r="CQ494" s="60"/>
      <c r="CR494" s="60"/>
      <c r="CS494" s="60"/>
      <c r="CT494" s="60"/>
      <c r="CU494" s="60"/>
      <c r="CV494" s="60"/>
      <c r="CW494" s="60"/>
      <c r="CX494" s="60"/>
      <c r="CY494" s="60"/>
      <c r="CZ494" s="60"/>
      <c r="DA494" s="60"/>
      <c r="DB494" s="60"/>
      <c r="DC494" s="60"/>
      <c r="DD494" s="60"/>
      <c r="DE494" s="60"/>
      <c r="DF494" s="60"/>
      <c r="DG494" s="60"/>
      <c r="DH494" s="60"/>
      <c r="DI494" s="60"/>
      <c r="DJ494" s="60"/>
      <c r="DK494" s="60"/>
      <c r="DL494" s="60"/>
      <c r="DM494" s="60"/>
      <c r="DN494" s="60"/>
      <c r="DO494" s="60"/>
      <c r="DP494" s="60"/>
    </row>
    <row r="495" spans="2:120" x14ac:dyDescent="0.2">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BS495" s="60"/>
      <c r="BT495" s="60"/>
      <c r="BU495" s="76"/>
      <c r="BV495" s="76"/>
      <c r="BW495" s="76"/>
      <c r="BX495" s="76"/>
      <c r="BY495" s="76"/>
      <c r="BZ495" s="76"/>
      <c r="CA495" s="76"/>
      <c r="CL495" s="60"/>
      <c r="CM495" s="60"/>
      <c r="CN495" s="60"/>
      <c r="CO495" s="60"/>
      <c r="CP495" s="60"/>
      <c r="CQ495" s="60"/>
      <c r="CR495" s="60"/>
      <c r="CS495" s="60"/>
      <c r="CT495" s="60"/>
      <c r="CU495" s="60"/>
      <c r="CV495" s="60"/>
      <c r="CW495" s="60"/>
      <c r="CX495" s="60"/>
      <c r="CY495" s="60"/>
      <c r="CZ495" s="60"/>
      <c r="DA495" s="60"/>
      <c r="DB495" s="60"/>
      <c r="DC495" s="60"/>
      <c r="DD495" s="60"/>
      <c r="DE495" s="60"/>
      <c r="DF495" s="60"/>
      <c r="DG495" s="60"/>
      <c r="DH495" s="60"/>
      <c r="DI495" s="60"/>
      <c r="DJ495" s="60"/>
      <c r="DK495" s="60"/>
      <c r="DL495" s="60"/>
      <c r="DM495" s="60"/>
      <c r="DN495" s="60"/>
      <c r="DO495" s="60"/>
      <c r="DP495" s="60"/>
    </row>
    <row r="496" spans="2:120" x14ac:dyDescent="0.2">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BS496" s="60"/>
      <c r="BT496" s="60"/>
      <c r="BU496" s="76"/>
      <c r="BV496" s="76"/>
      <c r="BW496" s="76"/>
      <c r="BX496" s="76"/>
      <c r="BY496" s="76"/>
      <c r="BZ496" s="76"/>
      <c r="CA496" s="76"/>
      <c r="CL496" s="60"/>
      <c r="CM496" s="60"/>
      <c r="CN496" s="60"/>
      <c r="CO496" s="60"/>
      <c r="CP496" s="60"/>
      <c r="CQ496" s="60"/>
      <c r="CR496" s="60"/>
      <c r="CS496" s="60"/>
      <c r="CT496" s="60"/>
      <c r="CU496" s="60"/>
      <c r="CV496" s="60"/>
      <c r="CW496" s="60"/>
      <c r="CX496" s="60"/>
      <c r="CY496" s="60"/>
      <c r="CZ496" s="60"/>
      <c r="DA496" s="60"/>
      <c r="DB496" s="60"/>
      <c r="DC496" s="60"/>
      <c r="DD496" s="60"/>
      <c r="DE496" s="60"/>
      <c r="DF496" s="60"/>
      <c r="DG496" s="60"/>
      <c r="DH496" s="60"/>
      <c r="DI496" s="60"/>
      <c r="DJ496" s="60"/>
      <c r="DK496" s="60"/>
      <c r="DL496" s="60"/>
      <c r="DM496" s="60"/>
      <c r="DN496" s="60"/>
      <c r="DO496" s="60"/>
      <c r="DP496" s="60"/>
    </row>
    <row r="497" spans="2:120" x14ac:dyDescent="0.2">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BS497" s="60"/>
      <c r="BT497" s="60"/>
      <c r="BU497" s="76"/>
      <c r="BV497" s="76"/>
      <c r="BW497" s="76"/>
      <c r="BX497" s="76"/>
      <c r="BY497" s="76"/>
      <c r="BZ497" s="76"/>
      <c r="CA497" s="76"/>
      <c r="CL497" s="60"/>
      <c r="CM497" s="60"/>
      <c r="CN497" s="60"/>
      <c r="CO497" s="60"/>
      <c r="CP497" s="60"/>
      <c r="CQ497" s="60"/>
      <c r="CR497" s="60"/>
      <c r="CS497" s="60"/>
      <c r="CT497" s="60"/>
      <c r="CU497" s="60"/>
      <c r="CV497" s="60"/>
      <c r="CW497" s="60"/>
      <c r="CX497" s="60"/>
      <c r="CY497" s="60"/>
      <c r="CZ497" s="60"/>
      <c r="DA497" s="60"/>
      <c r="DB497" s="60"/>
      <c r="DC497" s="60"/>
      <c r="DD497" s="60"/>
      <c r="DE497" s="60"/>
      <c r="DF497" s="60"/>
      <c r="DG497" s="60"/>
      <c r="DH497" s="60"/>
      <c r="DI497" s="60"/>
      <c r="DJ497" s="60"/>
      <c r="DK497" s="60"/>
      <c r="DL497" s="60"/>
      <c r="DM497" s="60"/>
      <c r="DN497" s="60"/>
      <c r="DO497" s="60"/>
      <c r="DP497" s="60"/>
    </row>
    <row r="498" spans="2:120" x14ac:dyDescent="0.2">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BS498" s="60"/>
      <c r="BT498" s="60"/>
      <c r="BU498" s="76"/>
      <c r="BV498" s="76"/>
      <c r="BW498" s="76"/>
      <c r="BX498" s="76"/>
      <c r="BY498" s="76"/>
      <c r="BZ498" s="76"/>
      <c r="CA498" s="76"/>
      <c r="CL498" s="60"/>
      <c r="CM498" s="60"/>
      <c r="CN498" s="60"/>
      <c r="CO498" s="60"/>
      <c r="CP498" s="60"/>
      <c r="CQ498" s="60"/>
      <c r="CR498" s="60"/>
      <c r="CS498" s="60"/>
      <c r="CT498" s="60"/>
      <c r="CU498" s="60"/>
      <c r="CV498" s="60"/>
      <c r="CW498" s="60"/>
      <c r="CX498" s="60"/>
      <c r="CY498" s="60"/>
      <c r="CZ498" s="60"/>
      <c r="DA498" s="60"/>
      <c r="DB498" s="60"/>
      <c r="DC498" s="60"/>
      <c r="DD498" s="60"/>
      <c r="DE498" s="60"/>
      <c r="DF498" s="60"/>
      <c r="DG498" s="60"/>
      <c r="DH498" s="60"/>
      <c r="DI498" s="60"/>
      <c r="DJ498" s="60"/>
      <c r="DK498" s="60"/>
      <c r="DL498" s="60"/>
      <c r="DM498" s="60"/>
      <c r="DN498" s="60"/>
      <c r="DO498" s="60"/>
      <c r="DP498" s="60"/>
    </row>
    <row r="499" spans="2:120" x14ac:dyDescent="0.2">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BS499" s="60"/>
      <c r="BT499" s="60"/>
      <c r="BU499" s="76"/>
      <c r="BV499" s="76"/>
      <c r="BW499" s="76"/>
      <c r="BX499" s="76"/>
      <c r="BY499" s="76"/>
      <c r="BZ499" s="76"/>
      <c r="CA499" s="76"/>
      <c r="CL499" s="60"/>
      <c r="CM499" s="60"/>
      <c r="CN499" s="60"/>
      <c r="CO499" s="60"/>
      <c r="CP499" s="60"/>
      <c r="CQ499" s="60"/>
      <c r="CR499" s="60"/>
      <c r="CS499" s="60"/>
      <c r="CT499" s="60"/>
      <c r="CU499" s="60"/>
      <c r="CV499" s="60"/>
      <c r="CW499" s="60"/>
      <c r="CX499" s="60"/>
      <c r="CY499" s="60"/>
      <c r="CZ499" s="60"/>
      <c r="DA499" s="60"/>
      <c r="DB499" s="60"/>
      <c r="DC499" s="60"/>
      <c r="DD499" s="60"/>
      <c r="DE499" s="60"/>
      <c r="DF499" s="60"/>
      <c r="DG499" s="60"/>
      <c r="DH499" s="60"/>
      <c r="DI499" s="60"/>
      <c r="DJ499" s="60"/>
      <c r="DK499" s="60"/>
      <c r="DL499" s="60"/>
      <c r="DM499" s="60"/>
      <c r="DN499" s="60"/>
      <c r="DO499" s="60"/>
      <c r="DP499" s="60"/>
    </row>
    <row r="500" spans="2:120" x14ac:dyDescent="0.2">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BS500" s="60"/>
      <c r="BT500" s="60"/>
      <c r="BU500" s="76"/>
      <c r="BV500" s="76"/>
      <c r="BW500" s="76"/>
      <c r="BX500" s="76"/>
      <c r="BY500" s="76"/>
      <c r="BZ500" s="76"/>
      <c r="CA500" s="76"/>
      <c r="CL500" s="60"/>
      <c r="CM500" s="60"/>
      <c r="CN500" s="60"/>
      <c r="CO500" s="60"/>
      <c r="CP500" s="60"/>
      <c r="CQ500" s="60"/>
      <c r="CR500" s="60"/>
      <c r="CS500" s="60"/>
      <c r="CT500" s="60"/>
      <c r="CU500" s="60"/>
      <c r="CV500" s="60"/>
      <c r="CW500" s="60"/>
      <c r="CX500" s="60"/>
      <c r="CY500" s="60"/>
      <c r="CZ500" s="60"/>
      <c r="DA500" s="60"/>
      <c r="DB500" s="60"/>
      <c r="DC500" s="60"/>
      <c r="DD500" s="60"/>
      <c r="DE500" s="60"/>
      <c r="DF500" s="60"/>
      <c r="DG500" s="60"/>
      <c r="DH500" s="60"/>
      <c r="DI500" s="60"/>
      <c r="DJ500" s="60"/>
      <c r="DK500" s="60"/>
      <c r="DL500" s="60"/>
      <c r="DM500" s="60"/>
      <c r="DN500" s="60"/>
      <c r="DO500" s="60"/>
      <c r="DP500" s="60"/>
    </row>
    <row r="501" spans="2:120" x14ac:dyDescent="0.2">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BS501" s="60"/>
      <c r="BT501" s="60"/>
      <c r="BU501" s="76"/>
      <c r="BV501" s="76"/>
      <c r="BW501" s="76"/>
      <c r="BX501" s="76"/>
      <c r="BY501" s="76"/>
      <c r="BZ501" s="76"/>
      <c r="CA501" s="76"/>
      <c r="CL501" s="60"/>
      <c r="CM501" s="60"/>
      <c r="CN501" s="60"/>
      <c r="CO501" s="60"/>
      <c r="CP501" s="60"/>
      <c r="CQ501" s="60"/>
      <c r="CR501" s="60"/>
      <c r="CS501" s="60"/>
      <c r="CT501" s="60"/>
      <c r="CU501" s="60"/>
      <c r="CV501" s="60"/>
      <c r="CW501" s="60"/>
      <c r="CX501" s="60"/>
      <c r="CY501" s="60"/>
      <c r="CZ501" s="60"/>
      <c r="DA501" s="60"/>
      <c r="DB501" s="60"/>
      <c r="DC501" s="60"/>
      <c r="DD501" s="60"/>
      <c r="DE501" s="60"/>
      <c r="DF501" s="60"/>
      <c r="DG501" s="60"/>
      <c r="DH501" s="60"/>
      <c r="DI501" s="60"/>
      <c r="DJ501" s="60"/>
      <c r="DK501" s="60"/>
      <c r="DL501" s="60"/>
      <c r="DM501" s="60"/>
      <c r="DN501" s="60"/>
      <c r="DO501" s="60"/>
      <c r="DP501" s="60"/>
    </row>
    <row r="502" spans="2:120" x14ac:dyDescent="0.2">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BS502" s="60"/>
      <c r="BT502" s="60"/>
      <c r="BU502" s="76"/>
      <c r="BV502" s="76"/>
      <c r="BW502" s="76"/>
      <c r="BX502" s="76"/>
      <c r="BY502" s="76"/>
      <c r="BZ502" s="76"/>
      <c r="CA502" s="76"/>
      <c r="CL502" s="60"/>
      <c r="CM502" s="60"/>
      <c r="CN502" s="60"/>
      <c r="CO502" s="60"/>
      <c r="CP502" s="60"/>
      <c r="CQ502" s="60"/>
      <c r="CR502" s="60"/>
      <c r="CS502" s="60"/>
      <c r="CT502" s="60"/>
      <c r="CU502" s="60"/>
      <c r="CV502" s="60"/>
      <c r="CW502" s="60"/>
      <c r="CX502" s="60"/>
      <c r="CY502" s="60"/>
      <c r="CZ502" s="60"/>
      <c r="DA502" s="60"/>
      <c r="DB502" s="60"/>
      <c r="DC502" s="60"/>
      <c r="DD502" s="60"/>
      <c r="DE502" s="60"/>
      <c r="DF502" s="60"/>
      <c r="DG502" s="60"/>
      <c r="DH502" s="60"/>
      <c r="DI502" s="60"/>
      <c r="DJ502" s="60"/>
      <c r="DK502" s="60"/>
      <c r="DL502" s="60"/>
      <c r="DM502" s="60"/>
      <c r="DN502" s="60"/>
      <c r="DO502" s="60"/>
      <c r="DP502" s="60"/>
    </row>
    <row r="503" spans="2:120" x14ac:dyDescent="0.2">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BS503" s="60"/>
      <c r="BT503" s="60"/>
      <c r="BU503" s="76"/>
      <c r="BV503" s="76"/>
      <c r="BW503" s="76"/>
      <c r="BX503" s="76"/>
      <c r="BY503" s="76"/>
      <c r="BZ503" s="76"/>
      <c r="CA503" s="76"/>
      <c r="CL503" s="60"/>
      <c r="CM503" s="60"/>
      <c r="CN503" s="60"/>
      <c r="CO503" s="60"/>
      <c r="CP503" s="60"/>
      <c r="CQ503" s="60"/>
      <c r="CR503" s="60"/>
      <c r="CS503" s="60"/>
      <c r="CT503" s="60"/>
      <c r="CU503" s="60"/>
      <c r="CV503" s="60"/>
      <c r="CW503" s="60"/>
      <c r="CX503" s="60"/>
      <c r="CY503" s="60"/>
      <c r="CZ503" s="60"/>
      <c r="DA503" s="60"/>
      <c r="DB503" s="60"/>
      <c r="DC503" s="60"/>
      <c r="DD503" s="60"/>
      <c r="DE503" s="60"/>
      <c r="DF503" s="60"/>
      <c r="DG503" s="60"/>
      <c r="DH503" s="60"/>
      <c r="DI503" s="60"/>
      <c r="DJ503" s="60"/>
      <c r="DK503" s="60"/>
      <c r="DL503" s="60"/>
      <c r="DM503" s="60"/>
      <c r="DN503" s="60"/>
      <c r="DO503" s="60"/>
      <c r="DP503" s="60"/>
    </row>
    <row r="504" spans="2:120" x14ac:dyDescent="0.2">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BS504" s="60"/>
      <c r="BT504" s="60"/>
      <c r="BU504" s="76"/>
      <c r="BV504" s="76"/>
      <c r="BW504" s="76"/>
      <c r="BX504" s="76"/>
      <c r="BY504" s="76"/>
      <c r="BZ504" s="76"/>
      <c r="CA504" s="76"/>
      <c r="CL504" s="60"/>
      <c r="CM504" s="60"/>
      <c r="CN504" s="60"/>
      <c r="CO504" s="60"/>
      <c r="CP504" s="60"/>
      <c r="CQ504" s="60"/>
      <c r="CR504" s="60"/>
      <c r="CS504" s="60"/>
      <c r="CT504" s="60"/>
      <c r="CU504" s="60"/>
      <c r="CV504" s="60"/>
      <c r="CW504" s="60"/>
      <c r="CX504" s="60"/>
      <c r="CY504" s="60"/>
      <c r="CZ504" s="60"/>
      <c r="DA504" s="60"/>
      <c r="DB504" s="60"/>
      <c r="DC504" s="60"/>
      <c r="DD504" s="60"/>
      <c r="DE504" s="60"/>
      <c r="DF504" s="60"/>
      <c r="DG504" s="60"/>
      <c r="DH504" s="60"/>
      <c r="DI504" s="60"/>
      <c r="DJ504" s="60"/>
      <c r="DK504" s="60"/>
      <c r="DL504" s="60"/>
      <c r="DM504" s="60"/>
      <c r="DN504" s="60"/>
      <c r="DO504" s="60"/>
      <c r="DP504" s="60"/>
    </row>
    <row r="505" spans="2:120" x14ac:dyDescent="0.2">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BS505" s="60"/>
      <c r="BT505" s="60"/>
      <c r="BU505" s="76"/>
      <c r="BV505" s="76"/>
      <c r="BW505" s="76"/>
      <c r="BX505" s="76"/>
      <c r="BY505" s="76"/>
      <c r="BZ505" s="76"/>
      <c r="CA505" s="76"/>
      <c r="CL505" s="60"/>
      <c r="CM505" s="60"/>
      <c r="CN505" s="60"/>
      <c r="CO505" s="60"/>
      <c r="CP505" s="60"/>
      <c r="CQ505" s="60"/>
      <c r="CR505" s="60"/>
      <c r="CS505" s="60"/>
      <c r="CT505" s="60"/>
      <c r="CU505" s="60"/>
      <c r="CV505" s="60"/>
      <c r="CW505" s="60"/>
      <c r="CX505" s="60"/>
      <c r="CY505" s="60"/>
      <c r="CZ505" s="60"/>
      <c r="DA505" s="60"/>
      <c r="DB505" s="60"/>
      <c r="DC505" s="60"/>
      <c r="DD505" s="60"/>
      <c r="DE505" s="60"/>
      <c r="DF505" s="60"/>
      <c r="DG505" s="60"/>
      <c r="DH505" s="60"/>
      <c r="DI505" s="60"/>
      <c r="DJ505" s="60"/>
      <c r="DK505" s="60"/>
      <c r="DL505" s="60"/>
      <c r="DM505" s="60"/>
      <c r="DN505" s="60"/>
      <c r="DO505" s="60"/>
      <c r="DP505" s="60"/>
    </row>
    <row r="506" spans="2:120" x14ac:dyDescent="0.2">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BS506" s="60"/>
      <c r="BT506" s="60"/>
      <c r="BU506" s="76"/>
      <c r="BV506" s="76"/>
      <c r="BW506" s="76"/>
      <c r="BX506" s="76"/>
      <c r="BY506" s="76"/>
      <c r="BZ506" s="76"/>
      <c r="CA506" s="76"/>
      <c r="CL506" s="60"/>
      <c r="CM506" s="60"/>
      <c r="CN506" s="60"/>
      <c r="CO506" s="60"/>
      <c r="CP506" s="60"/>
      <c r="CQ506" s="60"/>
      <c r="CR506" s="60"/>
      <c r="CS506" s="60"/>
      <c r="CT506" s="60"/>
      <c r="CU506" s="60"/>
      <c r="CV506" s="60"/>
      <c r="CW506" s="60"/>
      <c r="CX506" s="60"/>
      <c r="CY506" s="60"/>
      <c r="CZ506" s="60"/>
      <c r="DA506" s="60"/>
      <c r="DB506" s="60"/>
      <c r="DC506" s="60"/>
      <c r="DD506" s="60"/>
      <c r="DE506" s="60"/>
      <c r="DF506" s="60"/>
      <c r="DG506" s="60"/>
      <c r="DH506" s="60"/>
      <c r="DI506" s="60"/>
      <c r="DJ506" s="60"/>
      <c r="DK506" s="60"/>
      <c r="DL506" s="60"/>
      <c r="DM506" s="60"/>
      <c r="DN506" s="60"/>
      <c r="DO506" s="60"/>
      <c r="DP506" s="60"/>
    </row>
    <row r="507" spans="2:120" x14ac:dyDescent="0.2">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BS507" s="60"/>
      <c r="BT507" s="60"/>
      <c r="BU507" s="76"/>
      <c r="BV507" s="76"/>
      <c r="BW507" s="76"/>
      <c r="BX507" s="76"/>
      <c r="BY507" s="76"/>
      <c r="BZ507" s="76"/>
      <c r="CA507" s="76"/>
      <c r="CL507" s="60"/>
      <c r="CM507" s="60"/>
      <c r="CN507" s="60"/>
      <c r="CO507" s="60"/>
      <c r="CP507" s="60"/>
      <c r="CQ507" s="60"/>
      <c r="CR507" s="60"/>
      <c r="CS507" s="60"/>
      <c r="CT507" s="60"/>
      <c r="CU507" s="60"/>
      <c r="CV507" s="60"/>
      <c r="CW507" s="60"/>
      <c r="CX507" s="60"/>
      <c r="CY507" s="60"/>
      <c r="CZ507" s="60"/>
      <c r="DA507" s="60"/>
      <c r="DB507" s="60"/>
      <c r="DC507" s="60"/>
      <c r="DD507" s="60"/>
      <c r="DE507" s="60"/>
      <c r="DF507" s="60"/>
      <c r="DG507" s="60"/>
      <c r="DH507" s="60"/>
      <c r="DI507" s="60"/>
      <c r="DJ507" s="60"/>
      <c r="DK507" s="60"/>
      <c r="DL507" s="60"/>
      <c r="DM507" s="60"/>
      <c r="DN507" s="60"/>
      <c r="DO507" s="60"/>
      <c r="DP507" s="60"/>
    </row>
    <row r="508" spans="2:120" x14ac:dyDescent="0.2">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BS508" s="60"/>
      <c r="BT508" s="60"/>
      <c r="BU508" s="76"/>
      <c r="BV508" s="76"/>
      <c r="BW508" s="76"/>
      <c r="BX508" s="76"/>
      <c r="BY508" s="76"/>
      <c r="BZ508" s="76"/>
      <c r="CA508" s="76"/>
      <c r="CL508" s="60"/>
      <c r="CM508" s="60"/>
      <c r="CN508" s="60"/>
      <c r="CO508" s="60"/>
      <c r="CP508" s="60"/>
      <c r="CQ508" s="60"/>
      <c r="CR508" s="60"/>
      <c r="CS508" s="60"/>
      <c r="CT508" s="60"/>
      <c r="CU508" s="60"/>
      <c r="CV508" s="60"/>
      <c r="CW508" s="60"/>
      <c r="CX508" s="60"/>
      <c r="CY508" s="60"/>
      <c r="CZ508" s="60"/>
      <c r="DA508" s="60"/>
      <c r="DB508" s="60"/>
      <c r="DC508" s="60"/>
      <c r="DD508" s="60"/>
      <c r="DE508" s="60"/>
      <c r="DF508" s="60"/>
      <c r="DG508" s="60"/>
      <c r="DH508" s="60"/>
      <c r="DI508" s="60"/>
      <c r="DJ508" s="60"/>
      <c r="DK508" s="60"/>
      <c r="DL508" s="60"/>
      <c r="DM508" s="60"/>
      <c r="DN508" s="60"/>
      <c r="DO508" s="60"/>
      <c r="DP508" s="60"/>
    </row>
    <row r="509" spans="2:120" x14ac:dyDescent="0.2">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BS509" s="60"/>
      <c r="BT509" s="60"/>
      <c r="BU509" s="76"/>
      <c r="BV509" s="76"/>
      <c r="BW509" s="76"/>
      <c r="BX509" s="76"/>
      <c r="BY509" s="76"/>
      <c r="BZ509" s="76"/>
      <c r="CA509" s="76"/>
      <c r="CL509" s="60"/>
      <c r="CM509" s="60"/>
      <c r="CN509" s="60"/>
      <c r="CO509" s="60"/>
      <c r="CP509" s="60"/>
      <c r="CQ509" s="60"/>
      <c r="CR509" s="60"/>
      <c r="CS509" s="60"/>
      <c r="CT509" s="60"/>
      <c r="CU509" s="60"/>
      <c r="CV509" s="60"/>
      <c r="CW509" s="60"/>
      <c r="CX509" s="60"/>
      <c r="CY509" s="60"/>
      <c r="CZ509" s="60"/>
      <c r="DA509" s="60"/>
      <c r="DB509" s="60"/>
      <c r="DC509" s="60"/>
      <c r="DD509" s="60"/>
      <c r="DE509" s="60"/>
      <c r="DF509" s="60"/>
      <c r="DG509" s="60"/>
      <c r="DH509" s="60"/>
      <c r="DI509" s="60"/>
      <c r="DJ509" s="60"/>
      <c r="DK509" s="60"/>
      <c r="DL509" s="60"/>
      <c r="DM509" s="60"/>
      <c r="DN509" s="60"/>
      <c r="DO509" s="60"/>
      <c r="DP509" s="60"/>
    </row>
    <row r="510" spans="2:120" x14ac:dyDescent="0.2">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BS510" s="60"/>
      <c r="BT510" s="60"/>
      <c r="BU510" s="76"/>
      <c r="BV510" s="76"/>
      <c r="BW510" s="76"/>
      <c r="BX510" s="76"/>
      <c r="BY510" s="76"/>
      <c r="BZ510" s="76"/>
      <c r="CA510" s="76"/>
      <c r="CL510" s="60"/>
      <c r="CM510" s="60"/>
      <c r="CN510" s="60"/>
      <c r="CO510" s="60"/>
      <c r="CP510" s="60"/>
      <c r="CQ510" s="60"/>
      <c r="CR510" s="60"/>
      <c r="CS510" s="60"/>
      <c r="CT510" s="60"/>
      <c r="CU510" s="60"/>
      <c r="CV510" s="60"/>
      <c r="CW510" s="60"/>
      <c r="CX510" s="60"/>
      <c r="CY510" s="60"/>
      <c r="CZ510" s="60"/>
      <c r="DA510" s="60"/>
      <c r="DB510" s="60"/>
      <c r="DC510" s="60"/>
      <c r="DD510" s="60"/>
      <c r="DE510" s="60"/>
      <c r="DF510" s="60"/>
      <c r="DG510" s="60"/>
      <c r="DH510" s="60"/>
      <c r="DI510" s="60"/>
      <c r="DJ510" s="60"/>
      <c r="DK510" s="60"/>
      <c r="DL510" s="60"/>
      <c r="DM510" s="60"/>
      <c r="DN510" s="60"/>
      <c r="DO510" s="60"/>
      <c r="DP510" s="60"/>
    </row>
    <row r="511" spans="2:120" x14ac:dyDescent="0.2">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BS511" s="60"/>
      <c r="BT511" s="60"/>
      <c r="BU511" s="76"/>
      <c r="BV511" s="76"/>
      <c r="BW511" s="76"/>
      <c r="BX511" s="76"/>
      <c r="BY511" s="76"/>
      <c r="BZ511" s="76"/>
      <c r="CA511" s="76"/>
      <c r="CL511" s="60"/>
      <c r="CM511" s="60"/>
      <c r="CN511" s="60"/>
      <c r="CO511" s="60"/>
      <c r="CP511" s="60"/>
      <c r="CQ511" s="60"/>
      <c r="CR511" s="60"/>
      <c r="CS511" s="60"/>
      <c r="CT511" s="60"/>
      <c r="CU511" s="60"/>
      <c r="CV511" s="60"/>
      <c r="CW511" s="60"/>
      <c r="CX511" s="60"/>
      <c r="CY511" s="60"/>
      <c r="CZ511" s="60"/>
      <c r="DA511" s="60"/>
      <c r="DB511" s="60"/>
      <c r="DC511" s="60"/>
      <c r="DD511" s="60"/>
      <c r="DE511" s="60"/>
      <c r="DF511" s="60"/>
      <c r="DG511" s="60"/>
      <c r="DH511" s="60"/>
      <c r="DI511" s="60"/>
      <c r="DJ511" s="60"/>
      <c r="DK511" s="60"/>
      <c r="DL511" s="60"/>
      <c r="DM511" s="60"/>
      <c r="DN511" s="60"/>
      <c r="DO511" s="60"/>
      <c r="DP511" s="60"/>
    </row>
    <row r="512" spans="2:120" x14ac:dyDescent="0.2">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BS512" s="60"/>
      <c r="BT512" s="60"/>
      <c r="BU512" s="76"/>
      <c r="BV512" s="76"/>
      <c r="BW512" s="76"/>
      <c r="BX512" s="76"/>
      <c r="BY512" s="76"/>
      <c r="BZ512" s="76"/>
      <c r="CA512" s="76"/>
      <c r="CL512" s="60"/>
      <c r="CM512" s="60"/>
      <c r="CN512" s="60"/>
      <c r="CO512" s="60"/>
      <c r="CP512" s="60"/>
      <c r="CQ512" s="60"/>
      <c r="CR512" s="60"/>
      <c r="CS512" s="60"/>
      <c r="CT512" s="60"/>
      <c r="CU512" s="60"/>
      <c r="CV512" s="60"/>
      <c r="CW512" s="60"/>
      <c r="CX512" s="60"/>
      <c r="CY512" s="60"/>
      <c r="CZ512" s="60"/>
      <c r="DA512" s="60"/>
      <c r="DB512" s="60"/>
      <c r="DC512" s="60"/>
      <c r="DD512" s="60"/>
      <c r="DE512" s="60"/>
      <c r="DF512" s="60"/>
      <c r="DG512" s="60"/>
      <c r="DH512" s="60"/>
      <c r="DI512" s="60"/>
      <c r="DJ512" s="60"/>
      <c r="DK512" s="60"/>
      <c r="DL512" s="60"/>
      <c r="DM512" s="60"/>
      <c r="DN512" s="60"/>
      <c r="DO512" s="60"/>
      <c r="DP512" s="60"/>
    </row>
    <row r="513" spans="2:120" x14ac:dyDescent="0.2">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BS513" s="60"/>
      <c r="BT513" s="60"/>
      <c r="BU513" s="76"/>
      <c r="BV513" s="76"/>
      <c r="BW513" s="76"/>
      <c r="BX513" s="76"/>
      <c r="BY513" s="76"/>
      <c r="BZ513" s="76"/>
      <c r="CA513" s="76"/>
      <c r="CL513" s="60"/>
      <c r="CM513" s="60"/>
      <c r="CN513" s="60"/>
      <c r="CO513" s="60"/>
      <c r="CP513" s="60"/>
      <c r="CQ513" s="60"/>
      <c r="CR513" s="60"/>
      <c r="CS513" s="60"/>
      <c r="CT513" s="60"/>
      <c r="CU513" s="60"/>
      <c r="CV513" s="60"/>
      <c r="CW513" s="60"/>
      <c r="CX513" s="60"/>
      <c r="CY513" s="60"/>
      <c r="CZ513" s="60"/>
      <c r="DA513" s="60"/>
      <c r="DB513" s="60"/>
      <c r="DC513" s="60"/>
      <c r="DD513" s="60"/>
      <c r="DE513" s="60"/>
      <c r="DF513" s="60"/>
      <c r="DG513" s="60"/>
      <c r="DH513" s="60"/>
      <c r="DI513" s="60"/>
      <c r="DJ513" s="60"/>
      <c r="DK513" s="60"/>
      <c r="DL513" s="60"/>
      <c r="DM513" s="60"/>
      <c r="DN513" s="60"/>
      <c r="DO513" s="60"/>
      <c r="DP513" s="60"/>
    </row>
    <row r="514" spans="2:120" x14ac:dyDescent="0.2">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BS514" s="60"/>
      <c r="BT514" s="60"/>
      <c r="BU514" s="76"/>
      <c r="BV514" s="76"/>
      <c r="BW514" s="76"/>
      <c r="BX514" s="76"/>
      <c r="BY514" s="76"/>
      <c r="BZ514" s="76"/>
      <c r="CA514" s="76"/>
      <c r="CL514" s="60"/>
      <c r="CM514" s="60"/>
      <c r="CN514" s="60"/>
      <c r="CO514" s="60"/>
      <c r="CP514" s="60"/>
      <c r="CQ514" s="60"/>
      <c r="CR514" s="60"/>
      <c r="CS514" s="60"/>
      <c r="CT514" s="60"/>
      <c r="CU514" s="60"/>
      <c r="CV514" s="60"/>
      <c r="CW514" s="60"/>
      <c r="CX514" s="60"/>
      <c r="CY514" s="60"/>
      <c r="CZ514" s="60"/>
      <c r="DA514" s="60"/>
      <c r="DB514" s="60"/>
      <c r="DC514" s="60"/>
      <c r="DD514" s="60"/>
      <c r="DE514" s="60"/>
      <c r="DF514" s="60"/>
      <c r="DG514" s="60"/>
      <c r="DH514" s="60"/>
      <c r="DI514" s="60"/>
      <c r="DJ514" s="60"/>
      <c r="DK514" s="60"/>
      <c r="DL514" s="60"/>
      <c r="DM514" s="60"/>
      <c r="DN514" s="60"/>
      <c r="DO514" s="60"/>
      <c r="DP514" s="60"/>
    </row>
    <row r="515" spans="2:120" x14ac:dyDescent="0.2">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BS515" s="60"/>
      <c r="BT515" s="60"/>
      <c r="BU515" s="76"/>
      <c r="BV515" s="76"/>
      <c r="BW515" s="76"/>
      <c r="BX515" s="76"/>
      <c r="BY515" s="76"/>
      <c r="BZ515" s="76"/>
      <c r="CA515" s="76"/>
      <c r="CL515" s="60"/>
      <c r="CM515" s="60"/>
      <c r="CN515" s="60"/>
      <c r="CO515" s="60"/>
      <c r="CP515" s="60"/>
      <c r="CQ515" s="60"/>
      <c r="CR515" s="60"/>
      <c r="CS515" s="60"/>
      <c r="CT515" s="60"/>
      <c r="CU515" s="60"/>
      <c r="CV515" s="60"/>
      <c r="CW515" s="60"/>
      <c r="CX515" s="60"/>
      <c r="CY515" s="60"/>
      <c r="CZ515" s="60"/>
      <c r="DA515" s="60"/>
      <c r="DB515" s="60"/>
      <c r="DC515" s="60"/>
      <c r="DD515" s="60"/>
      <c r="DE515" s="60"/>
      <c r="DF515" s="60"/>
      <c r="DG515" s="60"/>
      <c r="DH515" s="60"/>
      <c r="DI515" s="60"/>
      <c r="DJ515" s="60"/>
      <c r="DK515" s="60"/>
      <c r="DL515" s="60"/>
      <c r="DM515" s="60"/>
      <c r="DN515" s="60"/>
      <c r="DO515" s="60"/>
      <c r="DP515" s="60"/>
    </row>
    <row r="516" spans="2:120" x14ac:dyDescent="0.2">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BS516" s="60"/>
      <c r="BT516" s="60"/>
      <c r="BU516" s="76"/>
      <c r="BV516" s="76"/>
      <c r="BW516" s="76"/>
      <c r="BX516" s="76"/>
      <c r="BY516" s="76"/>
      <c r="BZ516" s="76"/>
      <c r="CA516" s="76"/>
      <c r="CL516" s="60"/>
      <c r="CM516" s="60"/>
      <c r="CN516" s="60"/>
      <c r="CO516" s="60"/>
      <c r="CP516" s="60"/>
      <c r="CQ516" s="60"/>
      <c r="CR516" s="60"/>
      <c r="CS516" s="60"/>
      <c r="CT516" s="60"/>
      <c r="CU516" s="60"/>
      <c r="CV516" s="60"/>
      <c r="CW516" s="60"/>
      <c r="CX516" s="60"/>
      <c r="CY516" s="60"/>
      <c r="CZ516" s="60"/>
      <c r="DA516" s="60"/>
      <c r="DB516" s="60"/>
      <c r="DC516" s="60"/>
      <c r="DD516" s="60"/>
      <c r="DE516" s="60"/>
      <c r="DF516" s="60"/>
      <c r="DG516" s="60"/>
      <c r="DH516" s="60"/>
      <c r="DI516" s="60"/>
      <c r="DJ516" s="60"/>
      <c r="DK516" s="60"/>
      <c r="DL516" s="60"/>
      <c r="DM516" s="60"/>
      <c r="DN516" s="60"/>
      <c r="DO516" s="60"/>
      <c r="DP516" s="60"/>
    </row>
    <row r="517" spans="2:120" x14ac:dyDescent="0.2">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BS517" s="60"/>
      <c r="BT517" s="60"/>
      <c r="BU517" s="76"/>
      <c r="BV517" s="76"/>
      <c r="BW517" s="76"/>
      <c r="BX517" s="76"/>
      <c r="BY517" s="76"/>
      <c r="BZ517" s="76"/>
      <c r="CA517" s="76"/>
      <c r="CL517" s="60"/>
      <c r="CM517" s="60"/>
      <c r="CN517" s="60"/>
      <c r="CO517" s="60"/>
      <c r="CP517" s="60"/>
      <c r="CQ517" s="60"/>
      <c r="CR517" s="60"/>
      <c r="CS517" s="60"/>
      <c r="CT517" s="60"/>
      <c r="CU517" s="60"/>
      <c r="CV517" s="60"/>
      <c r="CW517" s="60"/>
      <c r="CX517" s="60"/>
      <c r="CY517" s="60"/>
      <c r="CZ517" s="60"/>
      <c r="DA517" s="60"/>
      <c r="DB517" s="60"/>
      <c r="DC517" s="60"/>
      <c r="DD517" s="60"/>
      <c r="DE517" s="60"/>
      <c r="DF517" s="60"/>
      <c r="DG517" s="60"/>
      <c r="DH517" s="60"/>
      <c r="DI517" s="60"/>
      <c r="DJ517" s="60"/>
      <c r="DK517" s="60"/>
      <c r="DL517" s="60"/>
      <c r="DM517" s="60"/>
      <c r="DN517" s="60"/>
      <c r="DO517" s="60"/>
      <c r="DP517" s="60"/>
    </row>
    <row r="518" spans="2:120" x14ac:dyDescent="0.2">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BS518" s="60"/>
      <c r="BT518" s="60"/>
      <c r="BU518" s="76"/>
      <c r="BV518" s="76"/>
      <c r="BW518" s="76"/>
      <c r="BX518" s="76"/>
      <c r="BY518" s="76"/>
      <c r="BZ518" s="76"/>
      <c r="CA518" s="76"/>
      <c r="CL518" s="60"/>
      <c r="CM518" s="60"/>
      <c r="CN518" s="60"/>
      <c r="CO518" s="60"/>
      <c r="CP518" s="60"/>
      <c r="CQ518" s="60"/>
      <c r="CR518" s="60"/>
      <c r="CS518" s="60"/>
      <c r="CT518" s="60"/>
      <c r="CU518" s="60"/>
      <c r="CV518" s="60"/>
      <c r="CW518" s="60"/>
      <c r="CX518" s="60"/>
      <c r="CY518" s="60"/>
      <c r="CZ518" s="60"/>
      <c r="DA518" s="60"/>
      <c r="DB518" s="60"/>
      <c r="DC518" s="60"/>
      <c r="DD518" s="60"/>
      <c r="DE518" s="60"/>
      <c r="DF518" s="60"/>
      <c r="DG518" s="60"/>
      <c r="DH518" s="60"/>
      <c r="DI518" s="60"/>
      <c r="DJ518" s="60"/>
      <c r="DK518" s="60"/>
      <c r="DL518" s="60"/>
      <c r="DM518" s="60"/>
      <c r="DN518" s="60"/>
      <c r="DO518" s="60"/>
      <c r="DP518" s="60"/>
    </row>
    <row r="519" spans="2:120" x14ac:dyDescent="0.2">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BS519" s="60"/>
      <c r="BT519" s="60"/>
      <c r="BU519" s="76"/>
      <c r="BV519" s="76"/>
      <c r="BW519" s="76"/>
      <c r="BX519" s="76"/>
      <c r="BY519" s="76"/>
      <c r="BZ519" s="76"/>
      <c r="CA519" s="76"/>
      <c r="CL519" s="60"/>
      <c r="CM519" s="60"/>
      <c r="CN519" s="60"/>
      <c r="CO519" s="60"/>
      <c r="CP519" s="60"/>
      <c r="CQ519" s="60"/>
      <c r="CR519" s="60"/>
      <c r="CS519" s="60"/>
      <c r="CT519" s="60"/>
      <c r="CU519" s="60"/>
      <c r="CV519" s="60"/>
      <c r="CW519" s="60"/>
      <c r="CX519" s="60"/>
      <c r="CY519" s="60"/>
      <c r="CZ519" s="60"/>
      <c r="DA519" s="60"/>
      <c r="DB519" s="60"/>
      <c r="DC519" s="60"/>
      <c r="DD519" s="60"/>
      <c r="DE519" s="60"/>
      <c r="DF519" s="60"/>
      <c r="DG519" s="60"/>
      <c r="DH519" s="60"/>
      <c r="DI519" s="60"/>
      <c r="DJ519" s="60"/>
      <c r="DK519" s="60"/>
      <c r="DL519" s="60"/>
      <c r="DM519" s="60"/>
      <c r="DN519" s="60"/>
      <c r="DO519" s="60"/>
      <c r="DP519" s="60"/>
    </row>
    <row r="520" spans="2:120" x14ac:dyDescent="0.2">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BS520" s="60"/>
      <c r="BT520" s="60"/>
      <c r="BU520" s="76"/>
      <c r="BV520" s="76"/>
      <c r="BW520" s="76"/>
      <c r="BX520" s="76"/>
      <c r="BY520" s="76"/>
      <c r="BZ520" s="76"/>
      <c r="CA520" s="76"/>
      <c r="CL520" s="60"/>
      <c r="CM520" s="60"/>
      <c r="CN520" s="60"/>
      <c r="CO520" s="60"/>
      <c r="CP520" s="60"/>
      <c r="CQ520" s="60"/>
      <c r="CR520" s="60"/>
      <c r="CS520" s="60"/>
      <c r="CT520" s="60"/>
      <c r="CU520" s="60"/>
      <c r="CV520" s="60"/>
      <c r="CW520" s="60"/>
      <c r="CX520" s="60"/>
      <c r="CY520" s="60"/>
      <c r="CZ520" s="60"/>
      <c r="DA520" s="60"/>
      <c r="DB520" s="60"/>
      <c r="DC520" s="60"/>
      <c r="DD520" s="60"/>
      <c r="DE520" s="60"/>
      <c r="DF520" s="60"/>
      <c r="DG520" s="60"/>
      <c r="DH520" s="60"/>
      <c r="DI520" s="60"/>
      <c r="DJ520" s="60"/>
      <c r="DK520" s="60"/>
      <c r="DL520" s="60"/>
      <c r="DM520" s="60"/>
      <c r="DN520" s="60"/>
      <c r="DO520" s="60"/>
      <c r="DP520" s="60"/>
    </row>
  </sheetData>
  <sheetProtection algorithmName="SHA-512" hashValue="eBckYm0QhOzzdzEnvpvZV1BGOACXfkKhx4bjoBgedoxGih+fy0/jcQQS3XPN528M3z+tR8MI5lhHrWY2YECoJg==" saltValue="vRu2IO+ga6BpTufH1x/IxQ==" spinCount="100000" sheet="1" objects="1" scenarios="1"/>
  <mergeCells count="208">
    <mergeCell ref="AH51:AV51"/>
    <mergeCell ref="BS51:BT51"/>
    <mergeCell ref="AH52:AV52"/>
    <mergeCell ref="BS52:BT52"/>
    <mergeCell ref="AH53:AV53"/>
    <mergeCell ref="BS53:BT53"/>
    <mergeCell ref="D1:T2"/>
    <mergeCell ref="D3:T3"/>
    <mergeCell ref="B15:J15"/>
    <mergeCell ref="K15:AB15"/>
    <mergeCell ref="B20:I20"/>
    <mergeCell ref="J20:L20"/>
    <mergeCell ref="O20:W20"/>
    <mergeCell ref="X20:Z20"/>
    <mergeCell ref="B5:C5"/>
    <mergeCell ref="D5:N5"/>
    <mergeCell ref="B21:I21"/>
    <mergeCell ref="J21:L21"/>
    <mergeCell ref="O21:W21"/>
    <mergeCell ref="X21:Z21"/>
    <mergeCell ref="D17:K17"/>
    <mergeCell ref="N17:Q17"/>
    <mergeCell ref="U17:AA17"/>
    <mergeCell ref="B18:AA18"/>
    <mergeCell ref="B19:L19"/>
    <mergeCell ref="O5:P5"/>
    <mergeCell ref="Q5:T5"/>
    <mergeCell ref="U5:W5"/>
    <mergeCell ref="X5:AA5"/>
    <mergeCell ref="B13:C13"/>
    <mergeCell ref="D13:H13"/>
    <mergeCell ref="I13:L13"/>
    <mergeCell ref="B7:H7"/>
    <mergeCell ref="J7:R7"/>
    <mergeCell ref="S7:Y7"/>
    <mergeCell ref="Z7:AA7"/>
    <mergeCell ref="J10:AA10"/>
    <mergeCell ref="B11:C11"/>
    <mergeCell ref="D11:H11"/>
    <mergeCell ref="J11:L11"/>
    <mergeCell ref="M11:AA11"/>
    <mergeCell ref="M13:S13"/>
    <mergeCell ref="T13:U13"/>
    <mergeCell ref="V13:AA13"/>
    <mergeCell ref="B9:R9"/>
    <mergeCell ref="S9:AA9"/>
    <mergeCell ref="N19:AB19"/>
    <mergeCell ref="B24:I24"/>
    <mergeCell ref="J24:L24"/>
    <mergeCell ref="O24:W24"/>
    <mergeCell ref="X24:Z24"/>
    <mergeCell ref="B25:I25"/>
    <mergeCell ref="J25:L25"/>
    <mergeCell ref="O25:W25"/>
    <mergeCell ref="X25:Z25"/>
    <mergeCell ref="B22:G22"/>
    <mergeCell ref="H22:I22"/>
    <mergeCell ref="J22:L22"/>
    <mergeCell ref="O22:W22"/>
    <mergeCell ref="X22:Z22"/>
    <mergeCell ref="J23:L23"/>
    <mergeCell ref="O23:W23"/>
    <mergeCell ref="X23:Z23"/>
    <mergeCell ref="F23:I23"/>
    <mergeCell ref="B23:E23"/>
    <mergeCell ref="B26:I26"/>
    <mergeCell ref="J26:L26"/>
    <mergeCell ref="B27:I27"/>
    <mergeCell ref="J27:L27"/>
    <mergeCell ref="N27:AB27"/>
    <mergeCell ref="B28:I28"/>
    <mergeCell ref="J28:L28"/>
    <mergeCell ref="O28:W28"/>
    <mergeCell ref="X28:Z28"/>
    <mergeCell ref="B31:I31"/>
    <mergeCell ref="J31:L31"/>
    <mergeCell ref="O31:W31"/>
    <mergeCell ref="X31:Z31"/>
    <mergeCell ref="B32:I32"/>
    <mergeCell ref="J32:L32"/>
    <mergeCell ref="B29:I29"/>
    <mergeCell ref="J30:L30"/>
    <mergeCell ref="O29:W29"/>
    <mergeCell ref="X29:Z29"/>
    <mergeCell ref="O30:W30"/>
    <mergeCell ref="X30:Z30"/>
    <mergeCell ref="B30:I30"/>
    <mergeCell ref="J29:L29"/>
    <mergeCell ref="B35:I35"/>
    <mergeCell ref="J35:L35"/>
    <mergeCell ref="O35:W35"/>
    <mergeCell ref="X35:Z35"/>
    <mergeCell ref="B36:I36"/>
    <mergeCell ref="J36:L36"/>
    <mergeCell ref="O36:W36"/>
    <mergeCell ref="X36:Z36"/>
    <mergeCell ref="B33:I33"/>
    <mergeCell ref="J33:L33"/>
    <mergeCell ref="N33:AB33"/>
    <mergeCell ref="B34:I34"/>
    <mergeCell ref="J34:L34"/>
    <mergeCell ref="O34:W34"/>
    <mergeCell ref="X34:Z34"/>
    <mergeCell ref="J39:L39"/>
    <mergeCell ref="X39:Z39"/>
    <mergeCell ref="B40:I40"/>
    <mergeCell ref="J40:L40"/>
    <mergeCell ref="O40:W40"/>
    <mergeCell ref="X40:Z40"/>
    <mergeCell ref="J42:L42"/>
    <mergeCell ref="O42:W42"/>
    <mergeCell ref="X42:Z42"/>
    <mergeCell ref="J37:L37"/>
    <mergeCell ref="O37:W37"/>
    <mergeCell ref="X37:Z37"/>
    <mergeCell ref="B38:I38"/>
    <mergeCell ref="J38:L38"/>
    <mergeCell ref="N38:AB38"/>
    <mergeCell ref="AH44:AV44"/>
    <mergeCell ref="BS44:BT44"/>
    <mergeCell ref="AH42:AV42"/>
    <mergeCell ref="BS42:BT42"/>
    <mergeCell ref="B41:F41"/>
    <mergeCell ref="G41:I41"/>
    <mergeCell ref="J41:L41"/>
    <mergeCell ref="O41:W41"/>
    <mergeCell ref="X41:Z41"/>
    <mergeCell ref="B42:I42"/>
    <mergeCell ref="B43:I43"/>
    <mergeCell ref="J44:L44"/>
    <mergeCell ref="O43:W43"/>
    <mergeCell ref="X43:Z43"/>
    <mergeCell ref="AH43:AV43"/>
    <mergeCell ref="BS43:BT43"/>
    <mergeCell ref="J43:L43"/>
    <mergeCell ref="B39:I39"/>
    <mergeCell ref="AH49:AV49"/>
    <mergeCell ref="BS49:BT49"/>
    <mergeCell ref="O52:W52"/>
    <mergeCell ref="X52:Z52"/>
    <mergeCell ref="B50:I50"/>
    <mergeCell ref="J50:L50"/>
    <mergeCell ref="O50:W50"/>
    <mergeCell ref="X50:Z50"/>
    <mergeCell ref="X45:Z45"/>
    <mergeCell ref="B48:I48"/>
    <mergeCell ref="J48:L48"/>
    <mergeCell ref="O48:W48"/>
    <mergeCell ref="X48:Z48"/>
    <mergeCell ref="AH47:AV47"/>
    <mergeCell ref="BS47:BT47"/>
    <mergeCell ref="B45:I45"/>
    <mergeCell ref="J45:L45"/>
    <mergeCell ref="AH45:AV45"/>
    <mergeCell ref="BS45:BT45"/>
    <mergeCell ref="B46:I46"/>
    <mergeCell ref="O46:W46"/>
    <mergeCell ref="X46:Z46"/>
    <mergeCell ref="AH46:AV46"/>
    <mergeCell ref="J47:L47"/>
    <mergeCell ref="AH48:AV48"/>
    <mergeCell ref="BS48:BT48"/>
    <mergeCell ref="BS46:BT46"/>
    <mergeCell ref="B47:I47"/>
    <mergeCell ref="J46:L46"/>
    <mergeCell ref="O47:W47"/>
    <mergeCell ref="X47:Z47"/>
    <mergeCell ref="O53:W53"/>
    <mergeCell ref="X53:Z53"/>
    <mergeCell ref="AA53:AB57"/>
    <mergeCell ref="X55:Z55"/>
    <mergeCell ref="B51:I51"/>
    <mergeCell ref="J51:L51"/>
    <mergeCell ref="O51:W51"/>
    <mergeCell ref="X51:Z51"/>
    <mergeCell ref="B52:I52"/>
    <mergeCell ref="J52:L52"/>
    <mergeCell ref="J56:L56"/>
    <mergeCell ref="O56:U56"/>
    <mergeCell ref="V56:W56"/>
    <mergeCell ref="AH50:AV50"/>
    <mergeCell ref="BS50:BT50"/>
    <mergeCell ref="B49:I49"/>
    <mergeCell ref="J49:L49"/>
    <mergeCell ref="A50:A57"/>
    <mergeCell ref="O45:W45"/>
    <mergeCell ref="U1:AA2"/>
    <mergeCell ref="U3:Z3"/>
    <mergeCell ref="B53:I53"/>
    <mergeCell ref="J53:L53"/>
    <mergeCell ref="N53:N56"/>
    <mergeCell ref="X56:Z56"/>
    <mergeCell ref="X54:Z54"/>
    <mergeCell ref="B55:I55"/>
    <mergeCell ref="J55:L55"/>
    <mergeCell ref="O55:U55"/>
    <mergeCell ref="V55:W55"/>
    <mergeCell ref="J54:L54"/>
    <mergeCell ref="O54:U54"/>
    <mergeCell ref="V54:W54"/>
    <mergeCell ref="B56:I56"/>
    <mergeCell ref="B54:I54"/>
    <mergeCell ref="O49:W49"/>
    <mergeCell ref="X49:Z49"/>
    <mergeCell ref="B44:I44"/>
    <mergeCell ref="O44:W44"/>
    <mergeCell ref="X44:Z44"/>
    <mergeCell ref="B37:I37"/>
  </mergeCells>
  <conditionalFormatting sqref="X45:Z50">
    <cfRule type="expression" priority="1">
      <formula>LEN($X$46:$Z$50)</formula>
    </cfRule>
  </conditionalFormatting>
  <dataValidations xWindow="167" yWindow="693" count="6">
    <dataValidation type="list" allowBlank="1" showInputMessage="1" showErrorMessage="1" sqref="M14:N14" xr:uid="{44D98CB1-8DC1-4584-943D-DF4041D7A999}">
      <formula1>$AY$24:$AY$29</formula1>
    </dataValidation>
    <dataValidation type="list" allowBlank="1" showInputMessage="1" showErrorMessage="1" sqref="U14:AA14" xr:uid="{8B74607A-86F8-4179-850B-01631071FFF0}">
      <formula1>$BL$29:$BL$33</formula1>
    </dataValidation>
    <dataValidation type="list" allowBlank="1" showInputMessage="1" showErrorMessage="1" sqref="B15:J15" xr:uid="{5816C943-0F29-4FD7-A3BA-28D220F7EA24}">
      <formula1>$BL$28:$BL$32</formula1>
    </dataValidation>
    <dataValidation type="list" allowBlank="1" showInputMessage="1" showErrorMessage="1" sqref="S9:AA9" xr:uid="{C751FD44-C310-4E60-A1BF-FC68D6BE89DC}">
      <formula1>$AY$66:$AY$70</formula1>
    </dataValidation>
    <dataValidation allowBlank="1" showInputMessage="1" showErrorMessage="1" promptTitle="Enter any unlisted expenses here" prompt="Please specify any additional expenses not included in the above categories._x000a_" sqref="B50:I55" xr:uid="{823284BC-9C1C-4B0F-B2A1-4D316D31EE49}"/>
    <dataValidation allowBlank="1" showInputMessage="1" showErrorMessage="1" promptTitle="Enter any unlisted expenses here" prompt="Please specify any additional expenses not included in the above categories." sqref="O49:W52" xr:uid="{DDE44F16-7AFF-43D5-94CA-4C47D760EA4A}"/>
  </dataValidations>
  <hyperlinks>
    <hyperlink ref="S7:Y7" r:id="rId1" display="Business Activity Codes" xr:uid="{DB68F205-9E19-430C-8ED2-284B58DC1BF9}"/>
    <hyperlink ref="CD22:CK22" r:id="rId2" display="Payroll Processing Fee" xr:uid="{F9BEA5F0-33E2-4EDF-B188-851D8055641C}"/>
    <hyperlink ref="CD34:CK34" r:id="rId3" display="Home Office ( Safe Harbor)" xr:uid="{7053B190-B4DD-4AAA-AE4B-9DAD452C834B}"/>
    <hyperlink ref="U3" r:id="rId4" xr:uid="{BB24E7C8-961B-4110-AFBE-1710303DEAA4}"/>
    <hyperlink ref="B33:I33" r:id="rId5" display="Payroll Processing Fee" xr:uid="{82F85EDB-179A-4F7E-B104-33A4F3350765}"/>
    <hyperlink ref="B48:I48" location="'Basic Information'!A1" display="Other Exp not listed Above" xr:uid="{C24E61D6-2C9B-4D18-BC1D-2DF42C31C340}"/>
  </hyperlinks>
  <pageMargins left="0.25" right="0.25" top="0.25" bottom="0" header="0.05" footer="0"/>
  <pageSetup orientation="portrait" r:id="rId6"/>
  <headerFooter alignWithMargins="0"/>
  <drawing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D3C4-DFBD-4BB3-AE0E-1567A2499BC8}">
  <dimension ref="A1:I207"/>
  <sheetViews>
    <sheetView showGridLines="0" topLeftCell="A26" workbookViewId="0">
      <selection activeCell="A10" sqref="A10"/>
    </sheetView>
  </sheetViews>
  <sheetFormatPr defaultColWidth="12.5703125" defaultRowHeight="15.75" x14ac:dyDescent="0.25"/>
  <cols>
    <col min="1" max="1" width="13.42578125" style="385" customWidth="1"/>
    <col min="2" max="2" width="14.85546875" style="385" customWidth="1"/>
    <col min="3" max="3" width="25.7109375" style="385" customWidth="1"/>
    <col min="4" max="4" width="32.7109375" style="385" customWidth="1"/>
    <col min="5" max="5" width="15.5703125" style="385" customWidth="1"/>
    <col min="6" max="6" width="10.5703125" style="385" customWidth="1"/>
    <col min="7" max="7" width="13.5703125" style="385" customWidth="1"/>
    <col min="8" max="8" width="12.5703125" style="385"/>
    <col min="9" max="9" width="0" style="385" hidden="1" customWidth="1"/>
    <col min="10" max="16384" width="12.5703125" style="385"/>
  </cols>
  <sheetData>
    <row r="1" spans="1:9" x14ac:dyDescent="0.25">
      <c r="A1" s="863">
        <f>'Main Tab'!D5</f>
        <v>0</v>
      </c>
      <c r="B1" s="864"/>
      <c r="C1" s="864"/>
      <c r="D1" s="864"/>
      <c r="E1" s="864"/>
      <c r="F1" s="864"/>
      <c r="G1" s="865"/>
    </row>
    <row r="2" spans="1:9" x14ac:dyDescent="0.25">
      <c r="A2" s="866"/>
      <c r="B2" s="867"/>
      <c r="C2" s="867"/>
      <c r="D2" s="867"/>
      <c r="E2" s="867"/>
      <c r="F2" s="867"/>
      <c r="G2" s="868"/>
    </row>
    <row r="3" spans="1:9" x14ac:dyDescent="0.25">
      <c r="A3" s="869" t="s">
        <v>418</v>
      </c>
      <c r="B3" s="870"/>
      <c r="C3" s="870"/>
      <c r="D3" s="870"/>
      <c r="E3" s="870"/>
      <c r="F3" s="870"/>
      <c r="G3" s="871"/>
    </row>
    <row r="4" spans="1:9" ht="21" x14ac:dyDescent="0.35">
      <c r="A4" s="386"/>
      <c r="B4" s="387"/>
      <c r="C4" s="387"/>
      <c r="E4" s="872" t="s">
        <v>419</v>
      </c>
      <c r="F4" s="873"/>
      <c r="G4" s="388">
        <v>0.67</v>
      </c>
      <c r="I4" s="385" t="s">
        <v>420</v>
      </c>
    </row>
    <row r="5" spans="1:9" ht="21" x14ac:dyDescent="0.35">
      <c r="A5" s="389" t="s">
        <v>421</v>
      </c>
      <c r="B5" s="874"/>
      <c r="C5" s="875"/>
      <c r="D5" s="876" t="s">
        <v>422</v>
      </c>
      <c r="E5" s="877"/>
      <c r="F5" s="390" t="s">
        <v>420</v>
      </c>
      <c r="G5" s="391">
        <f>G207</f>
        <v>0</v>
      </c>
      <c r="I5" s="385" t="s">
        <v>423</v>
      </c>
    </row>
    <row r="6" spans="1:9" ht="21" x14ac:dyDescent="0.35">
      <c r="A6" s="392"/>
      <c r="B6" s="393"/>
      <c r="C6" s="393"/>
      <c r="D6" s="393"/>
      <c r="E6" s="393"/>
      <c r="F6" s="393"/>
      <c r="G6" s="394"/>
      <c r="I6" s="385" t="s">
        <v>424</v>
      </c>
    </row>
    <row r="7" spans="1:9" ht="21" x14ac:dyDescent="0.35">
      <c r="A7" s="395" t="s">
        <v>259</v>
      </c>
      <c r="B7" s="395" t="s">
        <v>21</v>
      </c>
      <c r="C7" s="395" t="s">
        <v>425</v>
      </c>
      <c r="D7" s="395" t="s">
        <v>426</v>
      </c>
      <c r="E7" s="396" t="s">
        <v>427</v>
      </c>
      <c r="F7" s="395" t="s">
        <v>428</v>
      </c>
      <c r="G7" s="395" t="s">
        <v>429</v>
      </c>
      <c r="I7" s="385" t="s">
        <v>430</v>
      </c>
    </row>
    <row r="8" spans="1:9" ht="37.5" customHeight="1" x14ac:dyDescent="0.35">
      <c r="A8" s="397">
        <v>45292</v>
      </c>
      <c r="B8" s="398" t="s">
        <v>431</v>
      </c>
      <c r="C8" s="399" t="s">
        <v>432</v>
      </c>
      <c r="D8" s="399" t="s">
        <v>433</v>
      </c>
      <c r="E8" s="399" t="s">
        <v>434</v>
      </c>
      <c r="F8" s="400">
        <v>20</v>
      </c>
      <c r="G8" s="401">
        <f>F8*G$4</f>
        <v>13.4</v>
      </c>
      <c r="I8" s="385" t="s">
        <v>435</v>
      </c>
    </row>
    <row r="9" spans="1:9" x14ac:dyDescent="0.25">
      <c r="A9" s="860" t="s">
        <v>436</v>
      </c>
      <c r="B9" s="861"/>
      <c r="C9" s="861"/>
      <c r="D9" s="861"/>
      <c r="E9" s="861"/>
      <c r="F9" s="861"/>
      <c r="G9" s="862"/>
      <c r="I9" s="385" t="s">
        <v>437</v>
      </c>
    </row>
    <row r="10" spans="1:9" ht="37.5" customHeight="1" x14ac:dyDescent="0.35">
      <c r="A10" s="402" t="s">
        <v>44</v>
      </c>
      <c r="B10" s="403" t="s">
        <v>44</v>
      </c>
      <c r="C10" s="404" t="s">
        <v>44</v>
      </c>
      <c r="D10" s="404" t="s">
        <v>44</v>
      </c>
      <c r="E10" s="404" t="s">
        <v>44</v>
      </c>
      <c r="F10" s="405"/>
      <c r="G10" s="406">
        <f>F10*G$4</f>
        <v>0</v>
      </c>
      <c r="I10" s="385" t="s">
        <v>438</v>
      </c>
    </row>
    <row r="11" spans="1:9" ht="37.5" customHeight="1" x14ac:dyDescent="0.35">
      <c r="A11" s="402"/>
      <c r="B11" s="403"/>
      <c r="C11" s="404"/>
      <c r="D11" s="404"/>
      <c r="E11" s="404"/>
      <c r="F11" s="405"/>
      <c r="G11" s="406">
        <f t="shared" ref="G11:G74" si="0">F11*G$4</f>
        <v>0</v>
      </c>
      <c r="I11" s="385" t="s">
        <v>439</v>
      </c>
    </row>
    <row r="12" spans="1:9" ht="37.5" customHeight="1" x14ac:dyDescent="0.35">
      <c r="A12" s="402"/>
      <c r="B12" s="403"/>
      <c r="C12" s="404"/>
      <c r="D12" s="404"/>
      <c r="E12" s="404"/>
      <c r="F12" s="405"/>
      <c r="G12" s="406">
        <f t="shared" si="0"/>
        <v>0</v>
      </c>
      <c r="I12" s="385" t="s">
        <v>440</v>
      </c>
    </row>
    <row r="13" spans="1:9" ht="37.5" customHeight="1" x14ac:dyDescent="0.35">
      <c r="A13" s="402"/>
      <c r="B13" s="403"/>
      <c r="C13" s="404"/>
      <c r="D13" s="404"/>
      <c r="E13" s="404"/>
      <c r="F13" s="405"/>
      <c r="G13" s="406">
        <f t="shared" si="0"/>
        <v>0</v>
      </c>
      <c r="I13" s="385" t="s">
        <v>441</v>
      </c>
    </row>
    <row r="14" spans="1:9" ht="37.5" customHeight="1" x14ac:dyDescent="0.35">
      <c r="A14" s="402"/>
      <c r="B14" s="403"/>
      <c r="C14" s="404"/>
      <c r="D14" s="404"/>
      <c r="E14" s="404"/>
      <c r="F14" s="405"/>
      <c r="G14" s="406">
        <f t="shared" si="0"/>
        <v>0</v>
      </c>
      <c r="I14" s="385" t="s">
        <v>442</v>
      </c>
    </row>
    <row r="15" spans="1:9" ht="37.5" customHeight="1" x14ac:dyDescent="0.35">
      <c r="A15" s="402"/>
      <c r="B15" s="403"/>
      <c r="C15" s="404"/>
      <c r="D15" s="404"/>
      <c r="E15" s="404"/>
      <c r="F15" s="405"/>
      <c r="G15" s="406">
        <f t="shared" si="0"/>
        <v>0</v>
      </c>
      <c r="I15" s="385" t="s">
        <v>443</v>
      </c>
    </row>
    <row r="16" spans="1:9" ht="29.25" customHeight="1" x14ac:dyDescent="0.35">
      <c r="A16" s="402"/>
      <c r="B16" s="403"/>
      <c r="C16" s="404"/>
      <c r="D16" s="404"/>
      <c r="E16" s="404"/>
      <c r="F16" s="405"/>
      <c r="G16" s="406">
        <f t="shared" si="0"/>
        <v>0</v>
      </c>
    </row>
    <row r="17" spans="1:7" ht="37.5" customHeight="1" x14ac:dyDescent="0.35">
      <c r="A17" s="407"/>
      <c r="B17" s="408"/>
      <c r="C17" s="409"/>
      <c r="D17" s="409"/>
      <c r="E17" s="409"/>
      <c r="F17" s="410"/>
      <c r="G17" s="406">
        <f t="shared" si="0"/>
        <v>0</v>
      </c>
    </row>
    <row r="18" spans="1:7" ht="37.5" customHeight="1" x14ac:dyDescent="0.35">
      <c r="A18" s="407"/>
      <c r="B18" s="408"/>
      <c r="C18" s="409"/>
      <c r="D18" s="409"/>
      <c r="E18" s="409"/>
      <c r="F18" s="410"/>
      <c r="G18" s="406">
        <f t="shared" si="0"/>
        <v>0</v>
      </c>
    </row>
    <row r="19" spans="1:7" ht="37.5" customHeight="1" x14ac:dyDescent="0.35">
      <c r="A19" s="407"/>
      <c r="B19" s="408"/>
      <c r="C19" s="409"/>
      <c r="D19" s="409"/>
      <c r="E19" s="409"/>
      <c r="F19" s="410"/>
      <c r="G19" s="406">
        <f t="shared" si="0"/>
        <v>0</v>
      </c>
    </row>
    <row r="20" spans="1:7" ht="37.5" customHeight="1" x14ac:dyDescent="0.35">
      <c r="A20" s="407"/>
      <c r="B20" s="408"/>
      <c r="C20" s="409"/>
      <c r="D20" s="409"/>
      <c r="E20" s="409"/>
      <c r="F20" s="410"/>
      <c r="G20" s="406">
        <f t="shared" si="0"/>
        <v>0</v>
      </c>
    </row>
    <row r="21" spans="1:7" ht="37.5" customHeight="1" x14ac:dyDescent="0.35">
      <c r="A21" s="407"/>
      <c r="B21" s="408"/>
      <c r="C21" s="409"/>
      <c r="D21" s="409"/>
      <c r="E21" s="409"/>
      <c r="F21" s="410"/>
      <c r="G21" s="406">
        <f t="shared" si="0"/>
        <v>0</v>
      </c>
    </row>
    <row r="22" spans="1:7" ht="37.5" customHeight="1" x14ac:dyDescent="0.35">
      <c r="A22" s="407"/>
      <c r="B22" s="408"/>
      <c r="C22" s="409"/>
      <c r="D22" s="409"/>
      <c r="E22" s="409"/>
      <c r="F22" s="410"/>
      <c r="G22" s="406">
        <f t="shared" si="0"/>
        <v>0</v>
      </c>
    </row>
    <row r="23" spans="1:7" ht="37.5" customHeight="1" x14ac:dyDescent="0.35">
      <c r="A23" s="407"/>
      <c r="B23" s="408"/>
      <c r="C23" s="409"/>
      <c r="D23" s="409"/>
      <c r="E23" s="409"/>
      <c r="F23" s="410"/>
      <c r="G23" s="406">
        <f t="shared" si="0"/>
        <v>0</v>
      </c>
    </row>
    <row r="24" spans="1:7" ht="37.5" customHeight="1" x14ac:dyDescent="0.35">
      <c r="A24" s="407"/>
      <c r="B24" s="408"/>
      <c r="C24" s="409"/>
      <c r="D24" s="409"/>
      <c r="E24" s="409"/>
      <c r="F24" s="410"/>
      <c r="G24" s="406">
        <f t="shared" si="0"/>
        <v>0</v>
      </c>
    </row>
    <row r="25" spans="1:7" ht="37.5" customHeight="1" x14ac:dyDescent="0.35">
      <c r="A25" s="407"/>
      <c r="B25" s="408"/>
      <c r="C25" s="409"/>
      <c r="D25" s="409"/>
      <c r="E25" s="409"/>
      <c r="F25" s="410"/>
      <c r="G25" s="406">
        <f t="shared" si="0"/>
        <v>0</v>
      </c>
    </row>
    <row r="26" spans="1:7" ht="37.5" customHeight="1" x14ac:dyDescent="0.35">
      <c r="A26" s="407"/>
      <c r="B26" s="408"/>
      <c r="C26" s="409"/>
      <c r="D26" s="409"/>
      <c r="E26" s="409"/>
      <c r="F26" s="410"/>
      <c r="G26" s="406">
        <f t="shared" si="0"/>
        <v>0</v>
      </c>
    </row>
    <row r="27" spans="1:7" ht="37.5" customHeight="1" x14ac:dyDescent="0.35">
      <c r="A27" s="407"/>
      <c r="B27" s="408"/>
      <c r="C27" s="409"/>
      <c r="D27" s="409"/>
      <c r="E27" s="409"/>
      <c r="F27" s="410"/>
      <c r="G27" s="406">
        <f t="shared" si="0"/>
        <v>0</v>
      </c>
    </row>
    <row r="28" spans="1:7" ht="37.5" customHeight="1" x14ac:dyDescent="0.35">
      <c r="A28" s="407"/>
      <c r="B28" s="408"/>
      <c r="C28" s="409"/>
      <c r="D28" s="409"/>
      <c r="E28" s="409"/>
      <c r="F28" s="410"/>
      <c r="G28" s="406">
        <f t="shared" si="0"/>
        <v>0</v>
      </c>
    </row>
    <row r="29" spans="1:7" ht="37.5" customHeight="1" x14ac:dyDescent="0.35">
      <c r="A29" s="407"/>
      <c r="B29" s="408"/>
      <c r="C29" s="409"/>
      <c r="D29" s="409"/>
      <c r="E29" s="409"/>
      <c r="F29" s="410"/>
      <c r="G29" s="406">
        <f t="shared" si="0"/>
        <v>0</v>
      </c>
    </row>
    <row r="30" spans="1:7" ht="37.5" customHeight="1" x14ac:dyDescent="0.35">
      <c r="A30" s="407"/>
      <c r="B30" s="408"/>
      <c r="C30" s="409"/>
      <c r="D30" s="409"/>
      <c r="E30" s="409"/>
      <c r="F30" s="410"/>
      <c r="G30" s="406">
        <f t="shared" si="0"/>
        <v>0</v>
      </c>
    </row>
    <row r="31" spans="1:7" ht="37.5" customHeight="1" x14ac:dyDescent="0.35">
      <c r="A31" s="407"/>
      <c r="B31" s="408"/>
      <c r="C31" s="409"/>
      <c r="D31" s="409"/>
      <c r="E31" s="409"/>
      <c r="F31" s="410"/>
      <c r="G31" s="406">
        <f t="shared" si="0"/>
        <v>0</v>
      </c>
    </row>
    <row r="32" spans="1:7" ht="37.5" customHeight="1" x14ac:dyDescent="0.35">
      <c r="A32" s="407"/>
      <c r="B32" s="408"/>
      <c r="C32" s="409"/>
      <c r="D32" s="409"/>
      <c r="E32" s="409"/>
      <c r="F32" s="410"/>
      <c r="G32" s="406">
        <f t="shared" si="0"/>
        <v>0</v>
      </c>
    </row>
    <row r="33" spans="1:7" ht="37.5" customHeight="1" x14ac:dyDescent="0.35">
      <c r="A33" s="407"/>
      <c r="B33" s="408"/>
      <c r="C33" s="409"/>
      <c r="D33" s="409"/>
      <c r="E33" s="409"/>
      <c r="F33" s="410"/>
      <c r="G33" s="406">
        <f t="shared" si="0"/>
        <v>0</v>
      </c>
    </row>
    <row r="34" spans="1:7" ht="37.5" customHeight="1" x14ac:dyDescent="0.35">
      <c r="A34" s="407"/>
      <c r="B34" s="408"/>
      <c r="C34" s="409"/>
      <c r="D34" s="409"/>
      <c r="E34" s="409"/>
      <c r="F34" s="410"/>
      <c r="G34" s="406">
        <f t="shared" si="0"/>
        <v>0</v>
      </c>
    </row>
    <row r="35" spans="1:7" ht="37.5" hidden="1" customHeight="1" x14ac:dyDescent="0.35">
      <c r="A35" s="407"/>
      <c r="B35" s="408"/>
      <c r="C35" s="409"/>
      <c r="D35" s="409"/>
      <c r="E35" s="409"/>
      <c r="F35" s="410"/>
      <c r="G35" s="406">
        <f t="shared" si="0"/>
        <v>0</v>
      </c>
    </row>
    <row r="36" spans="1:7" ht="37.5" hidden="1" customHeight="1" x14ac:dyDescent="0.35">
      <c r="A36" s="407"/>
      <c r="B36" s="408"/>
      <c r="C36" s="409"/>
      <c r="D36" s="409"/>
      <c r="E36" s="409"/>
      <c r="F36" s="410"/>
      <c r="G36" s="406">
        <f t="shared" si="0"/>
        <v>0</v>
      </c>
    </row>
    <row r="37" spans="1:7" ht="37.5" hidden="1" customHeight="1" x14ac:dyDescent="0.35">
      <c r="A37" s="407"/>
      <c r="B37" s="408"/>
      <c r="C37" s="409"/>
      <c r="D37" s="409"/>
      <c r="E37" s="409"/>
      <c r="F37" s="410"/>
      <c r="G37" s="406">
        <f t="shared" si="0"/>
        <v>0</v>
      </c>
    </row>
    <row r="38" spans="1:7" ht="37.5" hidden="1" customHeight="1" x14ac:dyDescent="0.35">
      <c r="A38" s="407"/>
      <c r="B38" s="408"/>
      <c r="C38" s="409"/>
      <c r="D38" s="409"/>
      <c r="E38" s="409"/>
      <c r="F38" s="410"/>
      <c r="G38" s="406">
        <f t="shared" si="0"/>
        <v>0</v>
      </c>
    </row>
    <row r="39" spans="1:7" ht="37.5" hidden="1" customHeight="1" x14ac:dyDescent="0.35">
      <c r="A39" s="407"/>
      <c r="B39" s="408"/>
      <c r="C39" s="409"/>
      <c r="D39" s="409"/>
      <c r="E39" s="409"/>
      <c r="F39" s="410"/>
      <c r="G39" s="406">
        <f t="shared" si="0"/>
        <v>0</v>
      </c>
    </row>
    <row r="40" spans="1:7" ht="37.5" hidden="1" customHeight="1" x14ac:dyDescent="0.35">
      <c r="A40" s="407"/>
      <c r="B40" s="408"/>
      <c r="C40" s="409"/>
      <c r="D40" s="409"/>
      <c r="E40" s="409"/>
      <c r="F40" s="410"/>
      <c r="G40" s="406">
        <f t="shared" si="0"/>
        <v>0</v>
      </c>
    </row>
    <row r="41" spans="1:7" ht="37.5" hidden="1" customHeight="1" x14ac:dyDescent="0.35">
      <c r="A41" s="407"/>
      <c r="B41" s="408"/>
      <c r="C41" s="409"/>
      <c r="D41" s="409"/>
      <c r="E41" s="409"/>
      <c r="F41" s="410"/>
      <c r="G41" s="406">
        <f t="shared" si="0"/>
        <v>0</v>
      </c>
    </row>
    <row r="42" spans="1:7" ht="37.5" hidden="1" customHeight="1" x14ac:dyDescent="0.35">
      <c r="A42" s="407"/>
      <c r="B42" s="408"/>
      <c r="C42" s="409"/>
      <c r="D42" s="409"/>
      <c r="E42" s="409"/>
      <c r="F42" s="410"/>
      <c r="G42" s="406">
        <f t="shared" si="0"/>
        <v>0</v>
      </c>
    </row>
    <row r="43" spans="1:7" ht="37.5" hidden="1" customHeight="1" x14ac:dyDescent="0.35">
      <c r="A43" s="407"/>
      <c r="B43" s="408"/>
      <c r="C43" s="409"/>
      <c r="D43" s="409"/>
      <c r="E43" s="409"/>
      <c r="F43" s="410"/>
      <c r="G43" s="406">
        <f t="shared" si="0"/>
        <v>0</v>
      </c>
    </row>
    <row r="44" spans="1:7" ht="37.5" hidden="1" customHeight="1" x14ac:dyDescent="0.35">
      <c r="A44" s="407"/>
      <c r="B44" s="408"/>
      <c r="C44" s="409"/>
      <c r="D44" s="409"/>
      <c r="E44" s="409"/>
      <c r="F44" s="410"/>
      <c r="G44" s="406">
        <f t="shared" si="0"/>
        <v>0</v>
      </c>
    </row>
    <row r="45" spans="1:7" ht="37.5" hidden="1" customHeight="1" x14ac:dyDescent="0.35">
      <c r="A45" s="407"/>
      <c r="B45" s="408"/>
      <c r="C45" s="409"/>
      <c r="D45" s="409"/>
      <c r="E45" s="409"/>
      <c r="F45" s="410"/>
      <c r="G45" s="406">
        <f t="shared" si="0"/>
        <v>0</v>
      </c>
    </row>
    <row r="46" spans="1:7" ht="37.5" hidden="1" customHeight="1" x14ac:dyDescent="0.35">
      <c r="A46" s="407"/>
      <c r="B46" s="408"/>
      <c r="C46" s="409"/>
      <c r="D46" s="409"/>
      <c r="E46" s="409"/>
      <c r="F46" s="410"/>
      <c r="G46" s="406">
        <f t="shared" si="0"/>
        <v>0</v>
      </c>
    </row>
    <row r="47" spans="1:7" ht="37.5" hidden="1" customHeight="1" x14ac:dyDescent="0.35">
      <c r="A47" s="407"/>
      <c r="B47" s="408"/>
      <c r="C47" s="409"/>
      <c r="D47" s="409"/>
      <c r="E47" s="409"/>
      <c r="F47" s="410"/>
      <c r="G47" s="406">
        <f t="shared" si="0"/>
        <v>0</v>
      </c>
    </row>
    <row r="48" spans="1:7" ht="37.5" hidden="1" customHeight="1" x14ac:dyDescent="0.35">
      <c r="A48" s="407"/>
      <c r="B48" s="408"/>
      <c r="C48" s="409"/>
      <c r="D48" s="409"/>
      <c r="E48" s="409"/>
      <c r="F48" s="410"/>
      <c r="G48" s="406">
        <f t="shared" si="0"/>
        <v>0</v>
      </c>
    </row>
    <row r="49" spans="1:7" ht="37.5" hidden="1" customHeight="1" x14ac:dyDescent="0.35">
      <c r="A49" s="407"/>
      <c r="B49" s="408"/>
      <c r="C49" s="409"/>
      <c r="D49" s="409"/>
      <c r="E49" s="409"/>
      <c r="F49" s="410"/>
      <c r="G49" s="406">
        <f t="shared" si="0"/>
        <v>0</v>
      </c>
    </row>
    <row r="50" spans="1:7" ht="37.5" hidden="1" customHeight="1" x14ac:dyDescent="0.35">
      <c r="A50" s="407"/>
      <c r="B50" s="408"/>
      <c r="C50" s="409"/>
      <c r="D50" s="409"/>
      <c r="E50" s="409"/>
      <c r="F50" s="410"/>
      <c r="G50" s="406">
        <f t="shared" si="0"/>
        <v>0</v>
      </c>
    </row>
    <row r="51" spans="1:7" ht="37.5" hidden="1" customHeight="1" x14ac:dyDescent="0.35">
      <c r="A51" s="407"/>
      <c r="B51" s="408"/>
      <c r="C51" s="409"/>
      <c r="D51" s="409"/>
      <c r="E51" s="409"/>
      <c r="F51" s="410"/>
      <c r="G51" s="406">
        <f t="shared" si="0"/>
        <v>0</v>
      </c>
    </row>
    <row r="52" spans="1:7" ht="37.5" hidden="1" customHeight="1" x14ac:dyDescent="0.35">
      <c r="A52" s="407"/>
      <c r="B52" s="408"/>
      <c r="C52" s="409"/>
      <c r="D52" s="409"/>
      <c r="E52" s="409"/>
      <c r="F52" s="410"/>
      <c r="G52" s="406">
        <f t="shared" si="0"/>
        <v>0</v>
      </c>
    </row>
    <row r="53" spans="1:7" ht="37.5" hidden="1" customHeight="1" x14ac:dyDescent="0.35">
      <c r="A53" s="407"/>
      <c r="B53" s="408"/>
      <c r="C53" s="409"/>
      <c r="D53" s="409"/>
      <c r="E53" s="409"/>
      <c r="F53" s="410"/>
      <c r="G53" s="406">
        <f t="shared" si="0"/>
        <v>0</v>
      </c>
    </row>
    <row r="54" spans="1:7" ht="37.5" hidden="1" customHeight="1" x14ac:dyDescent="0.35">
      <c r="A54" s="407"/>
      <c r="B54" s="408"/>
      <c r="C54" s="409"/>
      <c r="D54" s="409"/>
      <c r="E54" s="409"/>
      <c r="F54" s="410"/>
      <c r="G54" s="406">
        <f t="shared" si="0"/>
        <v>0</v>
      </c>
    </row>
    <row r="55" spans="1:7" ht="37.5" hidden="1" customHeight="1" x14ac:dyDescent="0.35">
      <c r="A55" s="407"/>
      <c r="B55" s="408"/>
      <c r="C55" s="409"/>
      <c r="D55" s="409"/>
      <c r="E55" s="409"/>
      <c r="F55" s="410"/>
      <c r="G55" s="406">
        <f t="shared" si="0"/>
        <v>0</v>
      </c>
    </row>
    <row r="56" spans="1:7" ht="37.5" hidden="1" customHeight="1" x14ac:dyDescent="0.35">
      <c r="A56" s="407"/>
      <c r="B56" s="408"/>
      <c r="C56" s="409"/>
      <c r="D56" s="409"/>
      <c r="E56" s="409"/>
      <c r="F56" s="410"/>
      <c r="G56" s="406">
        <f t="shared" si="0"/>
        <v>0</v>
      </c>
    </row>
    <row r="57" spans="1:7" ht="37.5" hidden="1" customHeight="1" x14ac:dyDescent="0.35">
      <c r="A57" s="407"/>
      <c r="B57" s="408"/>
      <c r="C57" s="409"/>
      <c r="D57" s="409"/>
      <c r="E57" s="409"/>
      <c r="F57" s="410"/>
      <c r="G57" s="406">
        <f t="shared" si="0"/>
        <v>0</v>
      </c>
    </row>
    <row r="58" spans="1:7" ht="37.5" hidden="1" customHeight="1" x14ac:dyDescent="0.35">
      <c r="A58" s="407"/>
      <c r="B58" s="408"/>
      <c r="C58" s="409"/>
      <c r="D58" s="409"/>
      <c r="E58" s="409"/>
      <c r="F58" s="410"/>
      <c r="G58" s="406">
        <f t="shared" si="0"/>
        <v>0</v>
      </c>
    </row>
    <row r="59" spans="1:7" ht="37.5" hidden="1" customHeight="1" x14ac:dyDescent="0.35">
      <c r="A59" s="407"/>
      <c r="B59" s="408"/>
      <c r="C59" s="409"/>
      <c r="D59" s="409"/>
      <c r="E59" s="409"/>
      <c r="F59" s="410"/>
      <c r="G59" s="406">
        <f t="shared" si="0"/>
        <v>0</v>
      </c>
    </row>
    <row r="60" spans="1:7" ht="37.5" hidden="1" customHeight="1" x14ac:dyDescent="0.35">
      <c r="A60" s="407"/>
      <c r="B60" s="408"/>
      <c r="C60" s="409"/>
      <c r="D60" s="409"/>
      <c r="E60" s="409"/>
      <c r="F60" s="410"/>
      <c r="G60" s="406">
        <f t="shared" si="0"/>
        <v>0</v>
      </c>
    </row>
    <row r="61" spans="1:7" ht="37.5" hidden="1" customHeight="1" x14ac:dyDescent="0.35">
      <c r="A61" s="407"/>
      <c r="B61" s="408"/>
      <c r="C61" s="409"/>
      <c r="D61" s="409"/>
      <c r="E61" s="409"/>
      <c r="F61" s="410"/>
      <c r="G61" s="406">
        <f t="shared" si="0"/>
        <v>0</v>
      </c>
    </row>
    <row r="62" spans="1:7" ht="37.5" hidden="1" customHeight="1" x14ac:dyDescent="0.35">
      <c r="A62" s="407"/>
      <c r="B62" s="408"/>
      <c r="C62" s="409"/>
      <c r="D62" s="409"/>
      <c r="E62" s="409"/>
      <c r="F62" s="410"/>
      <c r="G62" s="406">
        <f t="shared" si="0"/>
        <v>0</v>
      </c>
    </row>
    <row r="63" spans="1:7" ht="37.5" hidden="1" customHeight="1" x14ac:dyDescent="0.35">
      <c r="A63" s="407"/>
      <c r="B63" s="408"/>
      <c r="C63" s="409"/>
      <c r="D63" s="409"/>
      <c r="E63" s="409"/>
      <c r="F63" s="410"/>
      <c r="G63" s="406">
        <f t="shared" si="0"/>
        <v>0</v>
      </c>
    </row>
    <row r="64" spans="1:7" ht="37.5" hidden="1" customHeight="1" x14ac:dyDescent="0.35">
      <c r="A64" s="407"/>
      <c r="B64" s="408"/>
      <c r="C64" s="409"/>
      <c r="D64" s="409"/>
      <c r="E64" s="409"/>
      <c r="F64" s="410"/>
      <c r="G64" s="406">
        <f t="shared" si="0"/>
        <v>0</v>
      </c>
    </row>
    <row r="65" spans="1:7" ht="37.5" hidden="1" customHeight="1" x14ac:dyDescent="0.35">
      <c r="A65" s="407"/>
      <c r="B65" s="408"/>
      <c r="C65" s="409"/>
      <c r="D65" s="409"/>
      <c r="E65" s="409"/>
      <c r="F65" s="410"/>
      <c r="G65" s="406">
        <f t="shared" si="0"/>
        <v>0</v>
      </c>
    </row>
    <row r="66" spans="1:7" ht="37.5" hidden="1" customHeight="1" x14ac:dyDescent="0.35">
      <c r="A66" s="407"/>
      <c r="B66" s="408"/>
      <c r="C66" s="409"/>
      <c r="D66" s="409"/>
      <c r="E66" s="409"/>
      <c r="F66" s="410"/>
      <c r="G66" s="406">
        <f t="shared" si="0"/>
        <v>0</v>
      </c>
    </row>
    <row r="67" spans="1:7" ht="37.5" hidden="1" customHeight="1" x14ac:dyDescent="0.35">
      <c r="A67" s="407"/>
      <c r="B67" s="408"/>
      <c r="C67" s="409"/>
      <c r="D67" s="409"/>
      <c r="E67" s="409"/>
      <c r="F67" s="410"/>
      <c r="G67" s="406">
        <f t="shared" si="0"/>
        <v>0</v>
      </c>
    </row>
    <row r="68" spans="1:7" ht="37.5" hidden="1" customHeight="1" x14ac:dyDescent="0.35">
      <c r="A68" s="407"/>
      <c r="B68" s="408"/>
      <c r="C68" s="409"/>
      <c r="D68" s="409"/>
      <c r="E68" s="409"/>
      <c r="F68" s="410"/>
      <c r="G68" s="406">
        <f t="shared" si="0"/>
        <v>0</v>
      </c>
    </row>
    <row r="69" spans="1:7" ht="37.5" hidden="1" customHeight="1" x14ac:dyDescent="0.35">
      <c r="A69" s="407"/>
      <c r="B69" s="408"/>
      <c r="C69" s="409"/>
      <c r="D69" s="409"/>
      <c r="E69" s="409"/>
      <c r="F69" s="410"/>
      <c r="G69" s="406">
        <f t="shared" si="0"/>
        <v>0</v>
      </c>
    </row>
    <row r="70" spans="1:7" ht="37.5" hidden="1" customHeight="1" x14ac:dyDescent="0.35">
      <c r="A70" s="407"/>
      <c r="B70" s="408"/>
      <c r="C70" s="409"/>
      <c r="D70" s="409"/>
      <c r="E70" s="409"/>
      <c r="F70" s="410"/>
      <c r="G70" s="406">
        <f t="shared" si="0"/>
        <v>0</v>
      </c>
    </row>
    <row r="71" spans="1:7" ht="37.5" hidden="1" customHeight="1" x14ac:dyDescent="0.35">
      <c r="A71" s="407"/>
      <c r="B71" s="408"/>
      <c r="C71" s="409"/>
      <c r="D71" s="409"/>
      <c r="E71" s="409"/>
      <c r="F71" s="410"/>
      <c r="G71" s="406">
        <f t="shared" si="0"/>
        <v>0</v>
      </c>
    </row>
    <row r="72" spans="1:7" ht="37.5" hidden="1" customHeight="1" x14ac:dyDescent="0.35">
      <c r="A72" s="407"/>
      <c r="B72" s="408"/>
      <c r="C72" s="409"/>
      <c r="D72" s="409"/>
      <c r="E72" s="409"/>
      <c r="F72" s="410"/>
      <c r="G72" s="406">
        <f t="shared" si="0"/>
        <v>0</v>
      </c>
    </row>
    <row r="73" spans="1:7" ht="37.5" hidden="1" customHeight="1" x14ac:dyDescent="0.35">
      <c r="A73" s="407"/>
      <c r="B73" s="408"/>
      <c r="C73" s="409"/>
      <c r="D73" s="409"/>
      <c r="E73" s="409"/>
      <c r="F73" s="410"/>
      <c r="G73" s="406">
        <f t="shared" si="0"/>
        <v>0</v>
      </c>
    </row>
    <row r="74" spans="1:7" ht="37.5" hidden="1" customHeight="1" x14ac:dyDescent="0.35">
      <c r="A74" s="407"/>
      <c r="B74" s="408"/>
      <c r="C74" s="409"/>
      <c r="D74" s="409"/>
      <c r="E74" s="409"/>
      <c r="F74" s="410"/>
      <c r="G74" s="406">
        <f t="shared" si="0"/>
        <v>0</v>
      </c>
    </row>
    <row r="75" spans="1:7" ht="37.5" hidden="1" customHeight="1" x14ac:dyDescent="0.35">
      <c r="A75" s="407"/>
      <c r="B75" s="408"/>
      <c r="C75" s="409"/>
      <c r="D75" s="409"/>
      <c r="E75" s="409"/>
      <c r="F75" s="410"/>
      <c r="G75" s="406">
        <f t="shared" ref="G75:G138" si="1">F75*G$4</f>
        <v>0</v>
      </c>
    </row>
    <row r="76" spans="1:7" ht="37.5" hidden="1" customHeight="1" x14ac:dyDescent="0.35">
      <c r="A76" s="407"/>
      <c r="B76" s="408"/>
      <c r="C76" s="409"/>
      <c r="D76" s="409"/>
      <c r="E76" s="409"/>
      <c r="F76" s="410"/>
      <c r="G76" s="406">
        <f t="shared" si="1"/>
        <v>0</v>
      </c>
    </row>
    <row r="77" spans="1:7" ht="37.5" hidden="1" customHeight="1" x14ac:dyDescent="0.35">
      <c r="A77" s="407"/>
      <c r="B77" s="408"/>
      <c r="C77" s="409"/>
      <c r="D77" s="409"/>
      <c r="E77" s="409"/>
      <c r="F77" s="410"/>
      <c r="G77" s="406">
        <f t="shared" si="1"/>
        <v>0</v>
      </c>
    </row>
    <row r="78" spans="1:7" ht="37.5" hidden="1" customHeight="1" x14ac:dyDescent="0.35">
      <c r="A78" s="407"/>
      <c r="B78" s="408"/>
      <c r="C78" s="409"/>
      <c r="D78" s="409"/>
      <c r="E78" s="409"/>
      <c r="F78" s="410"/>
      <c r="G78" s="406">
        <f t="shared" si="1"/>
        <v>0</v>
      </c>
    </row>
    <row r="79" spans="1:7" ht="37.5" hidden="1" customHeight="1" x14ac:dyDescent="0.35">
      <c r="A79" s="407"/>
      <c r="B79" s="408"/>
      <c r="C79" s="409"/>
      <c r="D79" s="409"/>
      <c r="E79" s="409"/>
      <c r="F79" s="410"/>
      <c r="G79" s="406">
        <f t="shared" si="1"/>
        <v>0</v>
      </c>
    </row>
    <row r="80" spans="1:7" ht="37.5" hidden="1" customHeight="1" x14ac:dyDescent="0.35">
      <c r="A80" s="407"/>
      <c r="B80" s="408"/>
      <c r="C80" s="409"/>
      <c r="D80" s="409"/>
      <c r="E80" s="409"/>
      <c r="F80" s="410"/>
      <c r="G80" s="406">
        <f t="shared" si="1"/>
        <v>0</v>
      </c>
    </row>
    <row r="81" spans="1:7" ht="37.5" hidden="1" customHeight="1" x14ac:dyDescent="0.35">
      <c r="A81" s="407"/>
      <c r="B81" s="408"/>
      <c r="C81" s="409"/>
      <c r="D81" s="409"/>
      <c r="E81" s="409"/>
      <c r="F81" s="410"/>
      <c r="G81" s="406">
        <f t="shared" si="1"/>
        <v>0</v>
      </c>
    </row>
    <row r="82" spans="1:7" ht="37.5" hidden="1" customHeight="1" x14ac:dyDescent="0.35">
      <c r="A82" s="407"/>
      <c r="B82" s="408"/>
      <c r="C82" s="409"/>
      <c r="D82" s="409"/>
      <c r="E82" s="409"/>
      <c r="F82" s="410"/>
      <c r="G82" s="406">
        <f t="shared" si="1"/>
        <v>0</v>
      </c>
    </row>
    <row r="83" spans="1:7" ht="37.5" hidden="1" customHeight="1" x14ac:dyDescent="0.35">
      <c r="A83" s="407"/>
      <c r="B83" s="408"/>
      <c r="C83" s="409"/>
      <c r="D83" s="409"/>
      <c r="E83" s="409"/>
      <c r="F83" s="410"/>
      <c r="G83" s="406">
        <f t="shared" si="1"/>
        <v>0</v>
      </c>
    </row>
    <row r="84" spans="1:7" ht="37.5" hidden="1" customHeight="1" x14ac:dyDescent="0.35">
      <c r="A84" s="407"/>
      <c r="B84" s="408"/>
      <c r="C84" s="409"/>
      <c r="D84" s="409"/>
      <c r="E84" s="409"/>
      <c r="F84" s="410"/>
      <c r="G84" s="406">
        <f t="shared" si="1"/>
        <v>0</v>
      </c>
    </row>
    <row r="85" spans="1:7" ht="37.5" hidden="1" customHeight="1" x14ac:dyDescent="0.35">
      <c r="A85" s="407"/>
      <c r="B85" s="408"/>
      <c r="C85" s="409"/>
      <c r="D85" s="409"/>
      <c r="E85" s="409"/>
      <c r="F85" s="410"/>
      <c r="G85" s="406">
        <f t="shared" si="1"/>
        <v>0</v>
      </c>
    </row>
    <row r="86" spans="1:7" ht="37.5" hidden="1" customHeight="1" x14ac:dyDescent="0.35">
      <c r="A86" s="407"/>
      <c r="B86" s="408"/>
      <c r="C86" s="409"/>
      <c r="D86" s="409"/>
      <c r="E86" s="409"/>
      <c r="F86" s="410"/>
      <c r="G86" s="406">
        <f t="shared" si="1"/>
        <v>0</v>
      </c>
    </row>
    <row r="87" spans="1:7" ht="37.5" hidden="1" customHeight="1" x14ac:dyDescent="0.35">
      <c r="A87" s="407"/>
      <c r="B87" s="408"/>
      <c r="C87" s="409"/>
      <c r="D87" s="409"/>
      <c r="E87" s="409"/>
      <c r="F87" s="410"/>
      <c r="G87" s="406">
        <f t="shared" si="1"/>
        <v>0</v>
      </c>
    </row>
    <row r="88" spans="1:7" ht="37.5" hidden="1" customHeight="1" x14ac:dyDescent="0.35">
      <c r="A88" s="407"/>
      <c r="B88" s="408"/>
      <c r="C88" s="409"/>
      <c r="D88" s="409"/>
      <c r="E88" s="409"/>
      <c r="F88" s="410"/>
      <c r="G88" s="406">
        <f t="shared" si="1"/>
        <v>0</v>
      </c>
    </row>
    <row r="89" spans="1:7" ht="37.5" hidden="1" customHeight="1" x14ac:dyDescent="0.35">
      <c r="A89" s="407"/>
      <c r="B89" s="408"/>
      <c r="C89" s="409"/>
      <c r="D89" s="409"/>
      <c r="E89" s="409"/>
      <c r="F89" s="410"/>
      <c r="G89" s="406">
        <f t="shared" si="1"/>
        <v>0</v>
      </c>
    </row>
    <row r="90" spans="1:7" ht="37.5" hidden="1" customHeight="1" x14ac:dyDescent="0.35">
      <c r="A90" s="407"/>
      <c r="B90" s="408"/>
      <c r="C90" s="409"/>
      <c r="D90" s="409"/>
      <c r="E90" s="409"/>
      <c r="F90" s="410"/>
      <c r="G90" s="406">
        <f t="shared" si="1"/>
        <v>0</v>
      </c>
    </row>
    <row r="91" spans="1:7" ht="37.5" hidden="1" customHeight="1" x14ac:dyDescent="0.35">
      <c r="A91" s="407"/>
      <c r="B91" s="408"/>
      <c r="C91" s="409"/>
      <c r="D91" s="409"/>
      <c r="E91" s="409"/>
      <c r="F91" s="410"/>
      <c r="G91" s="406">
        <f t="shared" si="1"/>
        <v>0</v>
      </c>
    </row>
    <row r="92" spans="1:7" ht="37.5" hidden="1" customHeight="1" x14ac:dyDescent="0.35">
      <c r="A92" s="407"/>
      <c r="B92" s="408"/>
      <c r="C92" s="409"/>
      <c r="D92" s="409"/>
      <c r="E92" s="409"/>
      <c r="F92" s="410"/>
      <c r="G92" s="406">
        <f t="shared" si="1"/>
        <v>0</v>
      </c>
    </row>
    <row r="93" spans="1:7" ht="37.5" hidden="1" customHeight="1" x14ac:dyDescent="0.35">
      <c r="A93" s="407"/>
      <c r="B93" s="408"/>
      <c r="C93" s="409"/>
      <c r="D93" s="409"/>
      <c r="E93" s="409"/>
      <c r="F93" s="410"/>
      <c r="G93" s="406">
        <f t="shared" si="1"/>
        <v>0</v>
      </c>
    </row>
    <row r="94" spans="1:7" ht="37.5" hidden="1" customHeight="1" x14ac:dyDescent="0.35">
      <c r="A94" s="407"/>
      <c r="B94" s="408"/>
      <c r="C94" s="409"/>
      <c r="D94" s="409"/>
      <c r="E94" s="409"/>
      <c r="F94" s="410"/>
      <c r="G94" s="406">
        <f t="shared" si="1"/>
        <v>0</v>
      </c>
    </row>
    <row r="95" spans="1:7" ht="37.5" hidden="1" customHeight="1" x14ac:dyDescent="0.35">
      <c r="A95" s="407"/>
      <c r="B95" s="408"/>
      <c r="C95" s="409"/>
      <c r="D95" s="409"/>
      <c r="E95" s="409"/>
      <c r="F95" s="410"/>
      <c r="G95" s="406">
        <f t="shared" si="1"/>
        <v>0</v>
      </c>
    </row>
    <row r="96" spans="1:7" ht="37.5" hidden="1" customHeight="1" x14ac:dyDescent="0.35">
      <c r="A96" s="407"/>
      <c r="B96" s="408"/>
      <c r="C96" s="409"/>
      <c r="D96" s="409"/>
      <c r="E96" s="409"/>
      <c r="F96" s="410"/>
      <c r="G96" s="406">
        <f t="shared" si="1"/>
        <v>0</v>
      </c>
    </row>
    <row r="97" spans="1:7" ht="37.5" hidden="1" customHeight="1" x14ac:dyDescent="0.35">
      <c r="A97" s="407"/>
      <c r="B97" s="408"/>
      <c r="C97" s="409"/>
      <c r="D97" s="409"/>
      <c r="E97" s="409"/>
      <c r="F97" s="410"/>
      <c r="G97" s="406">
        <f t="shared" si="1"/>
        <v>0</v>
      </c>
    </row>
    <row r="98" spans="1:7" ht="37.5" hidden="1" customHeight="1" x14ac:dyDescent="0.35">
      <c r="A98" s="407"/>
      <c r="B98" s="408"/>
      <c r="C98" s="409"/>
      <c r="D98" s="409"/>
      <c r="E98" s="409"/>
      <c r="F98" s="410"/>
      <c r="G98" s="406">
        <f t="shared" si="1"/>
        <v>0</v>
      </c>
    </row>
    <row r="99" spans="1:7" ht="37.5" hidden="1" customHeight="1" x14ac:dyDescent="0.35">
      <c r="A99" s="407"/>
      <c r="B99" s="408"/>
      <c r="C99" s="409"/>
      <c r="D99" s="409"/>
      <c r="E99" s="409"/>
      <c r="F99" s="410"/>
      <c r="G99" s="406">
        <f t="shared" si="1"/>
        <v>0</v>
      </c>
    </row>
    <row r="100" spans="1:7" ht="37.5" hidden="1" customHeight="1" x14ac:dyDescent="0.35">
      <c r="A100" s="407"/>
      <c r="B100" s="408"/>
      <c r="C100" s="409"/>
      <c r="D100" s="409"/>
      <c r="E100" s="409"/>
      <c r="F100" s="410"/>
      <c r="G100" s="406">
        <f t="shared" si="1"/>
        <v>0</v>
      </c>
    </row>
    <row r="101" spans="1:7" ht="37.5" hidden="1" customHeight="1" x14ac:dyDescent="0.35">
      <c r="A101" s="407"/>
      <c r="B101" s="408"/>
      <c r="C101" s="409"/>
      <c r="D101" s="409"/>
      <c r="E101" s="409"/>
      <c r="F101" s="410"/>
      <c r="G101" s="406">
        <f t="shared" si="1"/>
        <v>0</v>
      </c>
    </row>
    <row r="102" spans="1:7" ht="37.5" hidden="1" customHeight="1" x14ac:dyDescent="0.35">
      <c r="A102" s="407"/>
      <c r="B102" s="408"/>
      <c r="C102" s="409"/>
      <c r="D102" s="409"/>
      <c r="E102" s="409"/>
      <c r="F102" s="410"/>
      <c r="G102" s="406">
        <f t="shared" si="1"/>
        <v>0</v>
      </c>
    </row>
    <row r="103" spans="1:7" ht="37.5" hidden="1" customHeight="1" x14ac:dyDescent="0.35">
      <c r="A103" s="407"/>
      <c r="B103" s="408"/>
      <c r="C103" s="409"/>
      <c r="D103" s="409"/>
      <c r="E103" s="409"/>
      <c r="F103" s="410"/>
      <c r="G103" s="406">
        <f t="shared" si="1"/>
        <v>0</v>
      </c>
    </row>
    <row r="104" spans="1:7" ht="37.5" hidden="1" customHeight="1" x14ac:dyDescent="0.35">
      <c r="A104" s="407"/>
      <c r="B104" s="408"/>
      <c r="C104" s="409"/>
      <c r="D104" s="409"/>
      <c r="E104" s="409"/>
      <c r="F104" s="410"/>
      <c r="G104" s="406">
        <f t="shared" si="1"/>
        <v>0</v>
      </c>
    </row>
    <row r="105" spans="1:7" ht="37.5" hidden="1" customHeight="1" x14ac:dyDescent="0.35">
      <c r="A105" s="407"/>
      <c r="B105" s="408"/>
      <c r="C105" s="409"/>
      <c r="D105" s="409"/>
      <c r="E105" s="409"/>
      <c r="F105" s="410"/>
      <c r="G105" s="406">
        <f t="shared" si="1"/>
        <v>0</v>
      </c>
    </row>
    <row r="106" spans="1:7" ht="37.5" hidden="1" customHeight="1" x14ac:dyDescent="0.35">
      <c r="A106" s="407"/>
      <c r="B106" s="408"/>
      <c r="C106" s="409"/>
      <c r="D106" s="409"/>
      <c r="E106" s="409"/>
      <c r="F106" s="410"/>
      <c r="G106" s="406">
        <f t="shared" si="1"/>
        <v>0</v>
      </c>
    </row>
    <row r="107" spans="1:7" ht="37.5" hidden="1" customHeight="1" x14ac:dyDescent="0.35">
      <c r="A107" s="407"/>
      <c r="B107" s="408"/>
      <c r="C107" s="409"/>
      <c r="D107" s="409"/>
      <c r="E107" s="409"/>
      <c r="F107" s="410"/>
      <c r="G107" s="406">
        <f t="shared" si="1"/>
        <v>0</v>
      </c>
    </row>
    <row r="108" spans="1:7" ht="37.5" hidden="1" customHeight="1" x14ac:dyDescent="0.35">
      <c r="A108" s="407"/>
      <c r="B108" s="408"/>
      <c r="C108" s="409"/>
      <c r="D108" s="409"/>
      <c r="E108" s="409"/>
      <c r="F108" s="410"/>
      <c r="G108" s="406">
        <f t="shared" si="1"/>
        <v>0</v>
      </c>
    </row>
    <row r="109" spans="1:7" ht="37.5" hidden="1" customHeight="1" x14ac:dyDescent="0.35">
      <c r="A109" s="407"/>
      <c r="B109" s="408"/>
      <c r="C109" s="409"/>
      <c r="D109" s="409"/>
      <c r="E109" s="409"/>
      <c r="F109" s="410"/>
      <c r="G109" s="406">
        <f t="shared" si="1"/>
        <v>0</v>
      </c>
    </row>
    <row r="110" spans="1:7" ht="37.5" hidden="1" customHeight="1" x14ac:dyDescent="0.35">
      <c r="A110" s="407"/>
      <c r="B110" s="408"/>
      <c r="C110" s="409"/>
      <c r="D110" s="409"/>
      <c r="E110" s="409"/>
      <c r="F110" s="410"/>
      <c r="G110" s="406">
        <f t="shared" si="1"/>
        <v>0</v>
      </c>
    </row>
    <row r="111" spans="1:7" ht="37.5" hidden="1" customHeight="1" x14ac:dyDescent="0.35">
      <c r="A111" s="407"/>
      <c r="B111" s="408"/>
      <c r="C111" s="409"/>
      <c r="D111" s="409"/>
      <c r="E111" s="409"/>
      <c r="F111" s="410"/>
      <c r="G111" s="406">
        <f t="shared" si="1"/>
        <v>0</v>
      </c>
    </row>
    <row r="112" spans="1:7" ht="37.5" hidden="1" customHeight="1" x14ac:dyDescent="0.35">
      <c r="A112" s="407"/>
      <c r="B112" s="408"/>
      <c r="C112" s="409"/>
      <c r="D112" s="409"/>
      <c r="E112" s="409"/>
      <c r="F112" s="410"/>
      <c r="G112" s="406">
        <f t="shared" si="1"/>
        <v>0</v>
      </c>
    </row>
    <row r="113" spans="1:7" ht="37.5" hidden="1" customHeight="1" x14ac:dyDescent="0.35">
      <c r="A113" s="407"/>
      <c r="B113" s="408"/>
      <c r="C113" s="409"/>
      <c r="D113" s="409"/>
      <c r="E113" s="409"/>
      <c r="F113" s="410"/>
      <c r="G113" s="406">
        <f t="shared" si="1"/>
        <v>0</v>
      </c>
    </row>
    <row r="114" spans="1:7" ht="37.5" hidden="1" customHeight="1" x14ac:dyDescent="0.35">
      <c r="A114" s="407"/>
      <c r="B114" s="408"/>
      <c r="C114" s="409"/>
      <c r="D114" s="409"/>
      <c r="E114" s="409"/>
      <c r="F114" s="410"/>
      <c r="G114" s="406">
        <f t="shared" si="1"/>
        <v>0</v>
      </c>
    </row>
    <row r="115" spans="1:7" ht="37.5" hidden="1" customHeight="1" x14ac:dyDescent="0.35">
      <c r="A115" s="407"/>
      <c r="B115" s="408"/>
      <c r="C115" s="409"/>
      <c r="D115" s="409"/>
      <c r="E115" s="409"/>
      <c r="F115" s="410"/>
      <c r="G115" s="406">
        <f t="shared" si="1"/>
        <v>0</v>
      </c>
    </row>
    <row r="116" spans="1:7" ht="37.5" hidden="1" customHeight="1" x14ac:dyDescent="0.35">
      <c r="A116" s="407"/>
      <c r="B116" s="408"/>
      <c r="C116" s="409"/>
      <c r="D116" s="409"/>
      <c r="E116" s="409"/>
      <c r="F116" s="410"/>
      <c r="G116" s="406">
        <f t="shared" si="1"/>
        <v>0</v>
      </c>
    </row>
    <row r="117" spans="1:7" ht="37.5" hidden="1" customHeight="1" x14ac:dyDescent="0.35">
      <c r="A117" s="407"/>
      <c r="B117" s="408"/>
      <c r="C117" s="409"/>
      <c r="D117" s="409"/>
      <c r="E117" s="409"/>
      <c r="F117" s="410"/>
      <c r="G117" s="406">
        <f t="shared" si="1"/>
        <v>0</v>
      </c>
    </row>
    <row r="118" spans="1:7" ht="37.5" hidden="1" customHeight="1" x14ac:dyDescent="0.35">
      <c r="A118" s="407"/>
      <c r="B118" s="408"/>
      <c r="C118" s="409"/>
      <c r="D118" s="409"/>
      <c r="E118" s="409"/>
      <c r="F118" s="410"/>
      <c r="G118" s="406">
        <f t="shared" si="1"/>
        <v>0</v>
      </c>
    </row>
    <row r="119" spans="1:7" ht="37.5" hidden="1" customHeight="1" x14ac:dyDescent="0.35">
      <c r="A119" s="407"/>
      <c r="B119" s="408"/>
      <c r="C119" s="409"/>
      <c r="D119" s="409"/>
      <c r="E119" s="409"/>
      <c r="F119" s="410"/>
      <c r="G119" s="406">
        <f t="shared" si="1"/>
        <v>0</v>
      </c>
    </row>
    <row r="120" spans="1:7" ht="37.5" hidden="1" customHeight="1" x14ac:dyDescent="0.35">
      <c r="A120" s="407"/>
      <c r="B120" s="408"/>
      <c r="C120" s="409"/>
      <c r="D120" s="409"/>
      <c r="E120" s="409"/>
      <c r="F120" s="410"/>
      <c r="G120" s="406">
        <f t="shared" si="1"/>
        <v>0</v>
      </c>
    </row>
    <row r="121" spans="1:7" ht="37.5" hidden="1" customHeight="1" x14ac:dyDescent="0.35">
      <c r="A121" s="407"/>
      <c r="B121" s="408"/>
      <c r="C121" s="409"/>
      <c r="D121" s="409"/>
      <c r="E121" s="409"/>
      <c r="F121" s="410"/>
      <c r="G121" s="406">
        <f t="shared" si="1"/>
        <v>0</v>
      </c>
    </row>
    <row r="122" spans="1:7" ht="37.5" hidden="1" customHeight="1" x14ac:dyDescent="0.35">
      <c r="A122" s="407"/>
      <c r="B122" s="408"/>
      <c r="C122" s="409"/>
      <c r="D122" s="409"/>
      <c r="E122" s="409"/>
      <c r="F122" s="410"/>
      <c r="G122" s="406">
        <f t="shared" si="1"/>
        <v>0</v>
      </c>
    </row>
    <row r="123" spans="1:7" ht="37.5" hidden="1" customHeight="1" x14ac:dyDescent="0.35">
      <c r="A123" s="407"/>
      <c r="B123" s="408"/>
      <c r="C123" s="409"/>
      <c r="D123" s="409"/>
      <c r="E123" s="409"/>
      <c r="F123" s="410"/>
      <c r="G123" s="406">
        <f t="shared" si="1"/>
        <v>0</v>
      </c>
    </row>
    <row r="124" spans="1:7" ht="37.5" hidden="1" customHeight="1" x14ac:dyDescent="0.35">
      <c r="A124" s="407"/>
      <c r="B124" s="408"/>
      <c r="C124" s="409"/>
      <c r="D124" s="409"/>
      <c r="E124" s="409"/>
      <c r="F124" s="410"/>
      <c r="G124" s="406">
        <f t="shared" si="1"/>
        <v>0</v>
      </c>
    </row>
    <row r="125" spans="1:7" ht="37.5" hidden="1" customHeight="1" x14ac:dyDescent="0.35">
      <c r="A125" s="407"/>
      <c r="B125" s="408"/>
      <c r="C125" s="409"/>
      <c r="D125" s="409"/>
      <c r="E125" s="409"/>
      <c r="F125" s="410"/>
      <c r="G125" s="406">
        <f t="shared" si="1"/>
        <v>0</v>
      </c>
    </row>
    <row r="126" spans="1:7" ht="37.5" hidden="1" customHeight="1" x14ac:dyDescent="0.35">
      <c r="A126" s="407"/>
      <c r="B126" s="408"/>
      <c r="C126" s="409"/>
      <c r="D126" s="409"/>
      <c r="E126" s="409"/>
      <c r="F126" s="410"/>
      <c r="G126" s="406">
        <f t="shared" si="1"/>
        <v>0</v>
      </c>
    </row>
    <row r="127" spans="1:7" ht="37.5" hidden="1" customHeight="1" x14ac:dyDescent="0.35">
      <c r="A127" s="407"/>
      <c r="B127" s="408"/>
      <c r="C127" s="409"/>
      <c r="D127" s="409"/>
      <c r="E127" s="409"/>
      <c r="F127" s="410"/>
      <c r="G127" s="406">
        <f t="shared" si="1"/>
        <v>0</v>
      </c>
    </row>
    <row r="128" spans="1:7" ht="37.5" hidden="1" customHeight="1" x14ac:dyDescent="0.35">
      <c r="A128" s="407"/>
      <c r="B128" s="408"/>
      <c r="C128" s="409"/>
      <c r="D128" s="409"/>
      <c r="E128" s="409"/>
      <c r="F128" s="410"/>
      <c r="G128" s="406">
        <f t="shared" si="1"/>
        <v>0</v>
      </c>
    </row>
    <row r="129" spans="1:7" ht="37.5" hidden="1" customHeight="1" x14ac:dyDescent="0.35">
      <c r="A129" s="407"/>
      <c r="B129" s="408"/>
      <c r="C129" s="409"/>
      <c r="D129" s="409"/>
      <c r="E129" s="409"/>
      <c r="F129" s="410"/>
      <c r="G129" s="406">
        <f t="shared" si="1"/>
        <v>0</v>
      </c>
    </row>
    <row r="130" spans="1:7" ht="37.5" hidden="1" customHeight="1" x14ac:dyDescent="0.35">
      <c r="A130" s="407"/>
      <c r="B130" s="408"/>
      <c r="C130" s="409"/>
      <c r="D130" s="409"/>
      <c r="E130" s="409"/>
      <c r="F130" s="410"/>
      <c r="G130" s="406">
        <f t="shared" si="1"/>
        <v>0</v>
      </c>
    </row>
    <row r="131" spans="1:7" ht="37.5" hidden="1" customHeight="1" x14ac:dyDescent="0.35">
      <c r="A131" s="407"/>
      <c r="B131" s="408"/>
      <c r="C131" s="409"/>
      <c r="D131" s="409"/>
      <c r="E131" s="409"/>
      <c r="F131" s="410"/>
      <c r="G131" s="406">
        <f t="shared" si="1"/>
        <v>0</v>
      </c>
    </row>
    <row r="132" spans="1:7" ht="37.5" hidden="1" customHeight="1" x14ac:dyDescent="0.35">
      <c r="A132" s="407"/>
      <c r="B132" s="408"/>
      <c r="C132" s="409"/>
      <c r="D132" s="409"/>
      <c r="E132" s="409"/>
      <c r="F132" s="410"/>
      <c r="G132" s="406">
        <f t="shared" si="1"/>
        <v>0</v>
      </c>
    </row>
    <row r="133" spans="1:7" ht="37.5" hidden="1" customHeight="1" x14ac:dyDescent="0.35">
      <c r="A133" s="407"/>
      <c r="B133" s="408"/>
      <c r="C133" s="409"/>
      <c r="D133" s="409"/>
      <c r="E133" s="409"/>
      <c r="F133" s="410"/>
      <c r="G133" s="406">
        <f t="shared" si="1"/>
        <v>0</v>
      </c>
    </row>
    <row r="134" spans="1:7" ht="37.5" hidden="1" customHeight="1" x14ac:dyDescent="0.35">
      <c r="A134" s="407"/>
      <c r="B134" s="408"/>
      <c r="C134" s="409"/>
      <c r="D134" s="409"/>
      <c r="E134" s="409"/>
      <c r="F134" s="410"/>
      <c r="G134" s="406">
        <f t="shared" si="1"/>
        <v>0</v>
      </c>
    </row>
    <row r="135" spans="1:7" ht="37.5" hidden="1" customHeight="1" x14ac:dyDescent="0.35">
      <c r="A135" s="407"/>
      <c r="B135" s="408"/>
      <c r="C135" s="409"/>
      <c r="D135" s="409"/>
      <c r="E135" s="409"/>
      <c r="F135" s="410"/>
      <c r="G135" s="406">
        <f t="shared" si="1"/>
        <v>0</v>
      </c>
    </row>
    <row r="136" spans="1:7" ht="37.5" hidden="1" customHeight="1" x14ac:dyDescent="0.35">
      <c r="A136" s="407"/>
      <c r="B136" s="408"/>
      <c r="C136" s="409"/>
      <c r="D136" s="409"/>
      <c r="E136" s="409"/>
      <c r="F136" s="410"/>
      <c r="G136" s="406">
        <f t="shared" si="1"/>
        <v>0</v>
      </c>
    </row>
    <row r="137" spans="1:7" ht="37.5" hidden="1" customHeight="1" x14ac:dyDescent="0.35">
      <c r="A137" s="407"/>
      <c r="B137" s="408"/>
      <c r="C137" s="409"/>
      <c r="D137" s="409"/>
      <c r="E137" s="409"/>
      <c r="F137" s="410"/>
      <c r="G137" s="406">
        <f t="shared" si="1"/>
        <v>0</v>
      </c>
    </row>
    <row r="138" spans="1:7" ht="37.5" hidden="1" customHeight="1" x14ac:dyDescent="0.35">
      <c r="A138" s="407"/>
      <c r="B138" s="408"/>
      <c r="C138" s="409"/>
      <c r="D138" s="409"/>
      <c r="E138" s="409"/>
      <c r="F138" s="410"/>
      <c r="G138" s="406">
        <f t="shared" si="1"/>
        <v>0</v>
      </c>
    </row>
    <row r="139" spans="1:7" ht="37.5" hidden="1" customHeight="1" x14ac:dyDescent="0.35">
      <c r="A139" s="407"/>
      <c r="B139" s="408"/>
      <c r="C139" s="409"/>
      <c r="D139" s="409"/>
      <c r="E139" s="409"/>
      <c r="F139" s="410"/>
      <c r="G139" s="406">
        <f t="shared" ref="G139:G202" si="2">F139*G$4</f>
        <v>0</v>
      </c>
    </row>
    <row r="140" spans="1:7" ht="37.5" hidden="1" customHeight="1" x14ac:dyDescent="0.35">
      <c r="A140" s="407"/>
      <c r="B140" s="408"/>
      <c r="C140" s="409"/>
      <c r="D140" s="409"/>
      <c r="E140" s="409"/>
      <c r="F140" s="410"/>
      <c r="G140" s="406">
        <f t="shared" si="2"/>
        <v>0</v>
      </c>
    </row>
    <row r="141" spans="1:7" ht="37.5" hidden="1" customHeight="1" x14ac:dyDescent="0.35">
      <c r="A141" s="407"/>
      <c r="B141" s="408"/>
      <c r="C141" s="409"/>
      <c r="D141" s="409"/>
      <c r="E141" s="409"/>
      <c r="F141" s="410"/>
      <c r="G141" s="406">
        <f t="shared" si="2"/>
        <v>0</v>
      </c>
    </row>
    <row r="142" spans="1:7" ht="37.5" hidden="1" customHeight="1" x14ac:dyDescent="0.35">
      <c r="A142" s="407"/>
      <c r="B142" s="408"/>
      <c r="C142" s="409"/>
      <c r="D142" s="409"/>
      <c r="E142" s="409"/>
      <c r="F142" s="410"/>
      <c r="G142" s="406">
        <f t="shared" si="2"/>
        <v>0</v>
      </c>
    </row>
    <row r="143" spans="1:7" ht="37.5" hidden="1" customHeight="1" x14ac:dyDescent="0.35">
      <c r="A143" s="407"/>
      <c r="B143" s="408"/>
      <c r="C143" s="409"/>
      <c r="D143" s="409"/>
      <c r="E143" s="409"/>
      <c r="F143" s="410"/>
      <c r="G143" s="406">
        <f t="shared" si="2"/>
        <v>0</v>
      </c>
    </row>
    <row r="144" spans="1:7" ht="37.5" hidden="1" customHeight="1" x14ac:dyDescent="0.35">
      <c r="A144" s="407"/>
      <c r="B144" s="408"/>
      <c r="C144" s="409"/>
      <c r="D144" s="409"/>
      <c r="E144" s="409"/>
      <c r="F144" s="410"/>
      <c r="G144" s="406">
        <f t="shared" si="2"/>
        <v>0</v>
      </c>
    </row>
    <row r="145" spans="1:7" ht="37.5" hidden="1" customHeight="1" x14ac:dyDescent="0.35">
      <c r="A145" s="407"/>
      <c r="B145" s="408"/>
      <c r="C145" s="409"/>
      <c r="D145" s="409"/>
      <c r="E145" s="409"/>
      <c r="F145" s="410"/>
      <c r="G145" s="406">
        <f t="shared" si="2"/>
        <v>0</v>
      </c>
    </row>
    <row r="146" spans="1:7" ht="37.5" hidden="1" customHeight="1" x14ac:dyDescent="0.35">
      <c r="A146" s="407"/>
      <c r="B146" s="408"/>
      <c r="C146" s="409"/>
      <c r="D146" s="409"/>
      <c r="E146" s="409"/>
      <c r="F146" s="410"/>
      <c r="G146" s="406">
        <f t="shared" si="2"/>
        <v>0</v>
      </c>
    </row>
    <row r="147" spans="1:7" ht="37.5" hidden="1" customHeight="1" x14ac:dyDescent="0.35">
      <c r="A147" s="407"/>
      <c r="B147" s="408"/>
      <c r="C147" s="409"/>
      <c r="D147" s="409"/>
      <c r="E147" s="409"/>
      <c r="F147" s="410"/>
      <c r="G147" s="406">
        <f t="shared" si="2"/>
        <v>0</v>
      </c>
    </row>
    <row r="148" spans="1:7" ht="37.5" hidden="1" customHeight="1" x14ac:dyDescent="0.35">
      <c r="A148" s="407"/>
      <c r="B148" s="408"/>
      <c r="C148" s="409"/>
      <c r="D148" s="409"/>
      <c r="E148" s="409"/>
      <c r="F148" s="410"/>
      <c r="G148" s="406">
        <f t="shared" si="2"/>
        <v>0</v>
      </c>
    </row>
    <row r="149" spans="1:7" ht="37.5" hidden="1" customHeight="1" x14ac:dyDescent="0.35">
      <c r="A149" s="407"/>
      <c r="B149" s="408"/>
      <c r="C149" s="409"/>
      <c r="D149" s="409"/>
      <c r="E149" s="409"/>
      <c r="F149" s="410"/>
      <c r="G149" s="406">
        <f t="shared" si="2"/>
        <v>0</v>
      </c>
    </row>
    <row r="150" spans="1:7" ht="37.5" hidden="1" customHeight="1" x14ac:dyDescent="0.35">
      <c r="A150" s="407"/>
      <c r="B150" s="408"/>
      <c r="C150" s="409"/>
      <c r="D150" s="409"/>
      <c r="E150" s="409"/>
      <c r="F150" s="410"/>
      <c r="G150" s="406">
        <f t="shared" si="2"/>
        <v>0</v>
      </c>
    </row>
    <row r="151" spans="1:7" ht="37.5" hidden="1" customHeight="1" x14ac:dyDescent="0.35">
      <c r="A151" s="407"/>
      <c r="B151" s="408"/>
      <c r="C151" s="409"/>
      <c r="D151" s="409"/>
      <c r="E151" s="409"/>
      <c r="F151" s="410"/>
      <c r="G151" s="406">
        <f t="shared" si="2"/>
        <v>0</v>
      </c>
    </row>
    <row r="152" spans="1:7" ht="37.5" hidden="1" customHeight="1" x14ac:dyDescent="0.35">
      <c r="A152" s="407"/>
      <c r="B152" s="408"/>
      <c r="C152" s="409"/>
      <c r="D152" s="409"/>
      <c r="E152" s="409"/>
      <c r="F152" s="410"/>
      <c r="G152" s="406">
        <f t="shared" si="2"/>
        <v>0</v>
      </c>
    </row>
    <row r="153" spans="1:7" ht="37.5" hidden="1" customHeight="1" x14ac:dyDescent="0.35">
      <c r="A153" s="407"/>
      <c r="B153" s="408"/>
      <c r="C153" s="409"/>
      <c r="D153" s="409"/>
      <c r="E153" s="409"/>
      <c r="F153" s="410"/>
      <c r="G153" s="406">
        <f t="shared" si="2"/>
        <v>0</v>
      </c>
    </row>
    <row r="154" spans="1:7" ht="37.5" hidden="1" customHeight="1" x14ac:dyDescent="0.35">
      <c r="A154" s="407"/>
      <c r="B154" s="408"/>
      <c r="C154" s="409"/>
      <c r="D154" s="409"/>
      <c r="E154" s="409"/>
      <c r="F154" s="410"/>
      <c r="G154" s="406">
        <f t="shared" si="2"/>
        <v>0</v>
      </c>
    </row>
    <row r="155" spans="1:7" ht="37.5" hidden="1" customHeight="1" x14ac:dyDescent="0.35">
      <c r="A155" s="407"/>
      <c r="B155" s="408"/>
      <c r="C155" s="409"/>
      <c r="D155" s="409"/>
      <c r="E155" s="409"/>
      <c r="F155" s="410"/>
      <c r="G155" s="406">
        <f t="shared" si="2"/>
        <v>0</v>
      </c>
    </row>
    <row r="156" spans="1:7" ht="37.5" hidden="1" customHeight="1" x14ac:dyDescent="0.35">
      <c r="A156" s="407"/>
      <c r="B156" s="408"/>
      <c r="C156" s="409"/>
      <c r="D156" s="409"/>
      <c r="E156" s="409"/>
      <c r="F156" s="410"/>
      <c r="G156" s="406">
        <f t="shared" si="2"/>
        <v>0</v>
      </c>
    </row>
    <row r="157" spans="1:7" ht="37.5" hidden="1" customHeight="1" x14ac:dyDescent="0.35">
      <c r="A157" s="407"/>
      <c r="B157" s="408"/>
      <c r="C157" s="409"/>
      <c r="D157" s="409"/>
      <c r="E157" s="409"/>
      <c r="F157" s="410"/>
      <c r="G157" s="406">
        <f t="shared" si="2"/>
        <v>0</v>
      </c>
    </row>
    <row r="158" spans="1:7" ht="37.5" hidden="1" customHeight="1" x14ac:dyDescent="0.35">
      <c r="A158" s="407"/>
      <c r="B158" s="408"/>
      <c r="C158" s="409"/>
      <c r="D158" s="409"/>
      <c r="E158" s="409"/>
      <c r="F158" s="410"/>
      <c r="G158" s="406">
        <f t="shared" si="2"/>
        <v>0</v>
      </c>
    </row>
    <row r="159" spans="1:7" ht="37.5" hidden="1" customHeight="1" x14ac:dyDescent="0.35">
      <c r="A159" s="407"/>
      <c r="B159" s="408"/>
      <c r="C159" s="409"/>
      <c r="D159" s="409"/>
      <c r="E159" s="409"/>
      <c r="F159" s="410"/>
      <c r="G159" s="406">
        <f t="shared" si="2"/>
        <v>0</v>
      </c>
    </row>
    <row r="160" spans="1:7" ht="37.5" hidden="1" customHeight="1" x14ac:dyDescent="0.35">
      <c r="A160" s="407"/>
      <c r="B160" s="408"/>
      <c r="C160" s="409"/>
      <c r="D160" s="409"/>
      <c r="E160" s="409"/>
      <c r="F160" s="410"/>
      <c r="G160" s="406">
        <f t="shared" si="2"/>
        <v>0</v>
      </c>
    </row>
    <row r="161" spans="1:7" ht="37.5" hidden="1" customHeight="1" x14ac:dyDescent="0.35">
      <c r="A161" s="407"/>
      <c r="B161" s="408"/>
      <c r="C161" s="409"/>
      <c r="D161" s="409"/>
      <c r="E161" s="409"/>
      <c r="F161" s="410"/>
      <c r="G161" s="406">
        <f t="shared" si="2"/>
        <v>0</v>
      </c>
    </row>
    <row r="162" spans="1:7" ht="37.5" hidden="1" customHeight="1" x14ac:dyDescent="0.35">
      <c r="A162" s="407"/>
      <c r="B162" s="408"/>
      <c r="C162" s="409"/>
      <c r="D162" s="409"/>
      <c r="E162" s="409"/>
      <c r="F162" s="410"/>
      <c r="G162" s="406">
        <f t="shared" si="2"/>
        <v>0</v>
      </c>
    </row>
    <row r="163" spans="1:7" ht="37.5" hidden="1" customHeight="1" x14ac:dyDescent="0.35">
      <c r="A163" s="407"/>
      <c r="B163" s="408"/>
      <c r="C163" s="409"/>
      <c r="D163" s="409"/>
      <c r="E163" s="409"/>
      <c r="F163" s="410"/>
      <c r="G163" s="406">
        <f t="shared" si="2"/>
        <v>0</v>
      </c>
    </row>
    <row r="164" spans="1:7" ht="37.5" hidden="1" customHeight="1" x14ac:dyDescent="0.35">
      <c r="A164" s="407"/>
      <c r="B164" s="408"/>
      <c r="C164" s="409"/>
      <c r="D164" s="409"/>
      <c r="E164" s="409"/>
      <c r="F164" s="410"/>
      <c r="G164" s="406">
        <f t="shared" si="2"/>
        <v>0</v>
      </c>
    </row>
    <row r="165" spans="1:7" ht="37.5" hidden="1" customHeight="1" x14ac:dyDescent="0.35">
      <c r="A165" s="407"/>
      <c r="B165" s="408"/>
      <c r="C165" s="409"/>
      <c r="D165" s="409"/>
      <c r="E165" s="409"/>
      <c r="F165" s="410"/>
      <c r="G165" s="406">
        <f t="shared" si="2"/>
        <v>0</v>
      </c>
    </row>
    <row r="166" spans="1:7" ht="37.5" hidden="1" customHeight="1" x14ac:dyDescent="0.35">
      <c r="A166" s="407"/>
      <c r="B166" s="408"/>
      <c r="C166" s="409"/>
      <c r="D166" s="409"/>
      <c r="E166" s="409"/>
      <c r="F166" s="410"/>
      <c r="G166" s="406">
        <f t="shared" si="2"/>
        <v>0</v>
      </c>
    </row>
    <row r="167" spans="1:7" ht="37.5" hidden="1" customHeight="1" x14ac:dyDescent="0.35">
      <c r="A167" s="407"/>
      <c r="B167" s="408"/>
      <c r="C167" s="409"/>
      <c r="D167" s="409"/>
      <c r="E167" s="409"/>
      <c r="F167" s="410"/>
      <c r="G167" s="406">
        <f t="shared" si="2"/>
        <v>0</v>
      </c>
    </row>
    <row r="168" spans="1:7" ht="37.5" hidden="1" customHeight="1" x14ac:dyDescent="0.35">
      <c r="A168" s="407"/>
      <c r="B168" s="408"/>
      <c r="C168" s="409"/>
      <c r="D168" s="409"/>
      <c r="E168" s="409"/>
      <c r="F168" s="410"/>
      <c r="G168" s="406">
        <f t="shared" si="2"/>
        <v>0</v>
      </c>
    </row>
    <row r="169" spans="1:7" ht="37.5" hidden="1" customHeight="1" x14ac:dyDescent="0.35">
      <c r="A169" s="407"/>
      <c r="B169" s="408"/>
      <c r="C169" s="409"/>
      <c r="D169" s="409"/>
      <c r="E169" s="409"/>
      <c r="F169" s="410"/>
      <c r="G169" s="406">
        <f t="shared" si="2"/>
        <v>0</v>
      </c>
    </row>
    <row r="170" spans="1:7" ht="37.5" hidden="1" customHeight="1" x14ac:dyDescent="0.35">
      <c r="A170" s="407"/>
      <c r="B170" s="408"/>
      <c r="C170" s="409"/>
      <c r="D170" s="409"/>
      <c r="E170" s="409"/>
      <c r="F170" s="410"/>
      <c r="G170" s="406">
        <f t="shared" si="2"/>
        <v>0</v>
      </c>
    </row>
    <row r="171" spans="1:7" ht="37.5" hidden="1" customHeight="1" x14ac:dyDescent="0.35">
      <c r="A171" s="407"/>
      <c r="B171" s="408"/>
      <c r="C171" s="409"/>
      <c r="D171" s="409"/>
      <c r="E171" s="409"/>
      <c r="F171" s="410"/>
      <c r="G171" s="406">
        <f t="shared" si="2"/>
        <v>0</v>
      </c>
    </row>
    <row r="172" spans="1:7" ht="37.5" hidden="1" customHeight="1" x14ac:dyDescent="0.35">
      <c r="A172" s="407"/>
      <c r="B172" s="408"/>
      <c r="C172" s="409"/>
      <c r="D172" s="409"/>
      <c r="E172" s="409"/>
      <c r="F172" s="410"/>
      <c r="G172" s="406">
        <f t="shared" si="2"/>
        <v>0</v>
      </c>
    </row>
    <row r="173" spans="1:7" ht="37.5" hidden="1" customHeight="1" x14ac:dyDescent="0.35">
      <c r="A173" s="407"/>
      <c r="B173" s="408"/>
      <c r="C173" s="409"/>
      <c r="D173" s="409"/>
      <c r="E173" s="409"/>
      <c r="F173" s="410"/>
      <c r="G173" s="406">
        <f t="shared" si="2"/>
        <v>0</v>
      </c>
    </row>
    <row r="174" spans="1:7" ht="37.5" hidden="1" customHeight="1" x14ac:dyDescent="0.35">
      <c r="A174" s="407"/>
      <c r="B174" s="408"/>
      <c r="C174" s="409"/>
      <c r="D174" s="409"/>
      <c r="E174" s="409"/>
      <c r="F174" s="410"/>
      <c r="G174" s="406">
        <f t="shared" si="2"/>
        <v>0</v>
      </c>
    </row>
    <row r="175" spans="1:7" ht="37.5" hidden="1" customHeight="1" x14ac:dyDescent="0.35">
      <c r="A175" s="407"/>
      <c r="B175" s="408"/>
      <c r="C175" s="409"/>
      <c r="D175" s="409"/>
      <c r="E175" s="409"/>
      <c r="F175" s="410"/>
      <c r="G175" s="406">
        <f t="shared" si="2"/>
        <v>0</v>
      </c>
    </row>
    <row r="176" spans="1:7" ht="37.5" hidden="1" customHeight="1" x14ac:dyDescent="0.35">
      <c r="A176" s="407"/>
      <c r="B176" s="408"/>
      <c r="C176" s="409"/>
      <c r="D176" s="409"/>
      <c r="E176" s="409"/>
      <c r="F176" s="410"/>
      <c r="G176" s="406">
        <f t="shared" si="2"/>
        <v>0</v>
      </c>
    </row>
    <row r="177" spans="1:7" ht="37.5" hidden="1" customHeight="1" x14ac:dyDescent="0.35">
      <c r="A177" s="407"/>
      <c r="B177" s="408"/>
      <c r="C177" s="409"/>
      <c r="D177" s="409"/>
      <c r="E177" s="409"/>
      <c r="F177" s="410"/>
      <c r="G177" s="406">
        <f t="shared" si="2"/>
        <v>0</v>
      </c>
    </row>
    <row r="178" spans="1:7" ht="37.5" hidden="1" customHeight="1" x14ac:dyDescent="0.35">
      <c r="A178" s="407"/>
      <c r="B178" s="408"/>
      <c r="C178" s="409"/>
      <c r="D178" s="409"/>
      <c r="E178" s="409"/>
      <c r="F178" s="410"/>
      <c r="G178" s="406">
        <f t="shared" si="2"/>
        <v>0</v>
      </c>
    </row>
    <row r="179" spans="1:7" ht="37.5" hidden="1" customHeight="1" x14ac:dyDescent="0.35">
      <c r="A179" s="407"/>
      <c r="B179" s="408"/>
      <c r="C179" s="409"/>
      <c r="D179" s="409"/>
      <c r="E179" s="409"/>
      <c r="F179" s="410"/>
      <c r="G179" s="406">
        <f t="shared" si="2"/>
        <v>0</v>
      </c>
    </row>
    <row r="180" spans="1:7" ht="37.5" hidden="1" customHeight="1" x14ac:dyDescent="0.35">
      <c r="A180" s="407"/>
      <c r="B180" s="408"/>
      <c r="C180" s="409"/>
      <c r="D180" s="409"/>
      <c r="E180" s="409"/>
      <c r="F180" s="410"/>
      <c r="G180" s="406">
        <f t="shared" si="2"/>
        <v>0</v>
      </c>
    </row>
    <row r="181" spans="1:7" ht="37.5" hidden="1" customHeight="1" x14ac:dyDescent="0.35">
      <c r="A181" s="407"/>
      <c r="B181" s="408"/>
      <c r="C181" s="409"/>
      <c r="D181" s="409"/>
      <c r="E181" s="409"/>
      <c r="F181" s="410"/>
      <c r="G181" s="406">
        <f t="shared" si="2"/>
        <v>0</v>
      </c>
    </row>
    <row r="182" spans="1:7" ht="37.5" hidden="1" customHeight="1" x14ac:dyDescent="0.35">
      <c r="A182" s="407"/>
      <c r="B182" s="408"/>
      <c r="C182" s="409"/>
      <c r="D182" s="409"/>
      <c r="E182" s="409"/>
      <c r="F182" s="410"/>
      <c r="G182" s="406">
        <f t="shared" si="2"/>
        <v>0</v>
      </c>
    </row>
    <row r="183" spans="1:7" ht="37.5" hidden="1" customHeight="1" x14ac:dyDescent="0.35">
      <c r="A183" s="407"/>
      <c r="B183" s="408"/>
      <c r="C183" s="409"/>
      <c r="D183" s="409"/>
      <c r="E183" s="409"/>
      <c r="F183" s="410"/>
      <c r="G183" s="406">
        <f t="shared" si="2"/>
        <v>0</v>
      </c>
    </row>
    <row r="184" spans="1:7" ht="37.5" hidden="1" customHeight="1" x14ac:dyDescent="0.35">
      <c r="A184" s="407"/>
      <c r="B184" s="408"/>
      <c r="C184" s="409"/>
      <c r="D184" s="409"/>
      <c r="E184" s="409"/>
      <c r="F184" s="410"/>
      <c r="G184" s="406">
        <f t="shared" si="2"/>
        <v>0</v>
      </c>
    </row>
    <row r="185" spans="1:7" ht="37.5" hidden="1" customHeight="1" x14ac:dyDescent="0.35">
      <c r="A185" s="407"/>
      <c r="B185" s="408"/>
      <c r="C185" s="409"/>
      <c r="D185" s="409"/>
      <c r="E185" s="409"/>
      <c r="F185" s="410"/>
      <c r="G185" s="406">
        <f t="shared" si="2"/>
        <v>0</v>
      </c>
    </row>
    <row r="186" spans="1:7" ht="37.5" hidden="1" customHeight="1" x14ac:dyDescent="0.35">
      <c r="A186" s="407"/>
      <c r="B186" s="408"/>
      <c r="C186" s="409"/>
      <c r="D186" s="409"/>
      <c r="E186" s="409"/>
      <c r="F186" s="410"/>
      <c r="G186" s="406">
        <f t="shared" si="2"/>
        <v>0</v>
      </c>
    </row>
    <row r="187" spans="1:7" ht="37.5" hidden="1" customHeight="1" x14ac:dyDescent="0.35">
      <c r="A187" s="407"/>
      <c r="B187" s="408"/>
      <c r="C187" s="409"/>
      <c r="D187" s="409"/>
      <c r="E187" s="409"/>
      <c r="F187" s="410"/>
      <c r="G187" s="406">
        <f t="shared" si="2"/>
        <v>0</v>
      </c>
    </row>
    <row r="188" spans="1:7" ht="37.5" hidden="1" customHeight="1" x14ac:dyDescent="0.35">
      <c r="A188" s="407"/>
      <c r="B188" s="408"/>
      <c r="C188" s="409"/>
      <c r="D188" s="409"/>
      <c r="E188" s="409"/>
      <c r="F188" s="410"/>
      <c r="G188" s="406">
        <f t="shared" si="2"/>
        <v>0</v>
      </c>
    </row>
    <row r="189" spans="1:7" ht="37.5" hidden="1" customHeight="1" x14ac:dyDescent="0.35">
      <c r="A189" s="407"/>
      <c r="B189" s="408"/>
      <c r="C189" s="409"/>
      <c r="D189" s="409"/>
      <c r="E189" s="409"/>
      <c r="F189" s="410"/>
      <c r="G189" s="406">
        <f t="shared" si="2"/>
        <v>0</v>
      </c>
    </row>
    <row r="190" spans="1:7" ht="37.5" hidden="1" customHeight="1" x14ac:dyDescent="0.35">
      <c r="A190" s="407"/>
      <c r="B190" s="408"/>
      <c r="C190" s="409"/>
      <c r="D190" s="409"/>
      <c r="E190" s="409"/>
      <c r="F190" s="410"/>
      <c r="G190" s="406">
        <f t="shared" si="2"/>
        <v>0</v>
      </c>
    </row>
    <row r="191" spans="1:7" ht="37.5" hidden="1" customHeight="1" x14ac:dyDescent="0.35">
      <c r="A191" s="407"/>
      <c r="B191" s="408"/>
      <c r="C191" s="409"/>
      <c r="D191" s="409"/>
      <c r="E191" s="409"/>
      <c r="F191" s="410"/>
      <c r="G191" s="406">
        <f t="shared" si="2"/>
        <v>0</v>
      </c>
    </row>
    <row r="192" spans="1:7" ht="37.5" hidden="1" customHeight="1" x14ac:dyDescent="0.35">
      <c r="A192" s="407"/>
      <c r="B192" s="408"/>
      <c r="C192" s="409"/>
      <c r="D192" s="409"/>
      <c r="E192" s="409"/>
      <c r="F192" s="410"/>
      <c r="G192" s="406">
        <f t="shared" si="2"/>
        <v>0</v>
      </c>
    </row>
    <row r="193" spans="1:7" ht="37.5" hidden="1" customHeight="1" x14ac:dyDescent="0.35">
      <c r="A193" s="407"/>
      <c r="B193" s="408"/>
      <c r="C193" s="409"/>
      <c r="D193" s="409"/>
      <c r="E193" s="409"/>
      <c r="F193" s="410"/>
      <c r="G193" s="406">
        <f t="shared" si="2"/>
        <v>0</v>
      </c>
    </row>
    <row r="194" spans="1:7" ht="37.5" hidden="1" customHeight="1" x14ac:dyDescent="0.35">
      <c r="A194" s="407"/>
      <c r="B194" s="408"/>
      <c r="C194" s="409"/>
      <c r="D194" s="409"/>
      <c r="E194" s="409"/>
      <c r="F194" s="410"/>
      <c r="G194" s="406">
        <f t="shared" si="2"/>
        <v>0</v>
      </c>
    </row>
    <row r="195" spans="1:7" ht="37.5" hidden="1" customHeight="1" x14ac:dyDescent="0.35">
      <c r="A195" s="407"/>
      <c r="B195" s="408"/>
      <c r="C195" s="409"/>
      <c r="D195" s="409"/>
      <c r="E195" s="409"/>
      <c r="F195" s="410"/>
      <c r="G195" s="406">
        <f t="shared" si="2"/>
        <v>0</v>
      </c>
    </row>
    <row r="196" spans="1:7" ht="37.5" hidden="1" customHeight="1" x14ac:dyDescent="0.35">
      <c r="A196" s="407"/>
      <c r="B196" s="408"/>
      <c r="C196" s="409"/>
      <c r="D196" s="409"/>
      <c r="E196" s="409"/>
      <c r="F196" s="410"/>
      <c r="G196" s="406">
        <f t="shared" si="2"/>
        <v>0</v>
      </c>
    </row>
    <row r="197" spans="1:7" ht="37.5" hidden="1" customHeight="1" x14ac:dyDescent="0.35">
      <c r="A197" s="407"/>
      <c r="B197" s="408"/>
      <c r="C197" s="409"/>
      <c r="D197" s="409"/>
      <c r="E197" s="409"/>
      <c r="F197" s="410"/>
      <c r="G197" s="406">
        <f t="shared" si="2"/>
        <v>0</v>
      </c>
    </row>
    <row r="198" spans="1:7" ht="37.5" hidden="1" customHeight="1" x14ac:dyDescent="0.35">
      <c r="A198" s="407"/>
      <c r="B198" s="408"/>
      <c r="C198" s="409"/>
      <c r="D198" s="409"/>
      <c r="E198" s="409"/>
      <c r="F198" s="410"/>
      <c r="G198" s="406">
        <f t="shared" si="2"/>
        <v>0</v>
      </c>
    </row>
    <row r="199" spans="1:7" ht="37.5" hidden="1" customHeight="1" x14ac:dyDescent="0.35">
      <c r="A199" s="407"/>
      <c r="B199" s="408"/>
      <c r="C199" s="409"/>
      <c r="D199" s="409"/>
      <c r="E199" s="409"/>
      <c r="F199" s="410"/>
      <c r="G199" s="406">
        <f t="shared" si="2"/>
        <v>0</v>
      </c>
    </row>
    <row r="200" spans="1:7" ht="37.5" hidden="1" customHeight="1" x14ac:dyDescent="0.35">
      <c r="A200" s="407"/>
      <c r="B200" s="408"/>
      <c r="C200" s="409"/>
      <c r="D200" s="409"/>
      <c r="E200" s="409"/>
      <c r="F200" s="410"/>
      <c r="G200" s="406">
        <f t="shared" si="2"/>
        <v>0</v>
      </c>
    </row>
    <row r="201" spans="1:7" ht="37.5" hidden="1" customHeight="1" x14ac:dyDescent="0.35">
      <c r="A201" s="407"/>
      <c r="B201" s="408"/>
      <c r="C201" s="409"/>
      <c r="D201" s="409"/>
      <c r="E201" s="409"/>
      <c r="F201" s="410"/>
      <c r="G201" s="406">
        <f t="shared" si="2"/>
        <v>0</v>
      </c>
    </row>
    <row r="202" spans="1:7" ht="37.5" hidden="1" customHeight="1" x14ac:dyDescent="0.35">
      <c r="A202" s="407"/>
      <c r="B202" s="408"/>
      <c r="C202" s="409"/>
      <c r="D202" s="409"/>
      <c r="E202" s="409"/>
      <c r="F202" s="410"/>
      <c r="G202" s="406">
        <f t="shared" si="2"/>
        <v>0</v>
      </c>
    </row>
    <row r="203" spans="1:7" ht="37.5" hidden="1" customHeight="1" x14ac:dyDescent="0.35">
      <c r="A203" s="407"/>
      <c r="B203" s="408"/>
      <c r="C203" s="409"/>
      <c r="D203" s="409"/>
      <c r="E203" s="409"/>
      <c r="F203" s="410"/>
      <c r="G203" s="406">
        <f>F203*G$4</f>
        <v>0</v>
      </c>
    </row>
    <row r="204" spans="1:7" ht="37.5" hidden="1" customHeight="1" x14ac:dyDescent="0.35">
      <c r="A204" s="407"/>
      <c r="B204" s="408"/>
      <c r="C204" s="409"/>
      <c r="D204" s="409"/>
      <c r="E204" s="409"/>
      <c r="F204" s="410"/>
      <c r="G204" s="406">
        <f>F204*G$4</f>
        <v>0</v>
      </c>
    </row>
    <row r="205" spans="1:7" ht="37.5" hidden="1" customHeight="1" x14ac:dyDescent="0.35">
      <c r="A205" s="407"/>
      <c r="B205" s="408"/>
      <c r="C205" s="409"/>
      <c r="D205" s="409"/>
      <c r="E205" s="409"/>
      <c r="F205" s="410"/>
      <c r="G205" s="406">
        <f>F205*G$4</f>
        <v>0</v>
      </c>
    </row>
    <row r="206" spans="1:7" ht="37.5" hidden="1" customHeight="1" x14ac:dyDescent="0.35">
      <c r="A206" s="407"/>
      <c r="B206" s="408"/>
      <c r="C206" s="409"/>
      <c r="D206" s="409"/>
      <c r="E206" s="409"/>
      <c r="F206" s="410"/>
      <c r="G206" s="406">
        <f>F206*G$4</f>
        <v>0</v>
      </c>
    </row>
    <row r="207" spans="1:7" ht="19.5" customHeight="1" x14ac:dyDescent="0.35">
      <c r="A207" s="411" t="s">
        <v>444</v>
      </c>
      <c r="B207" s="412"/>
      <c r="C207" s="412"/>
      <c r="D207" s="412"/>
      <c r="E207" s="412"/>
      <c r="F207" s="413">
        <f>SUM(F10:F206)</f>
        <v>0</v>
      </c>
      <c r="G207" s="414">
        <f>SUM(G10:G206)</f>
        <v>0</v>
      </c>
    </row>
  </sheetData>
  <mergeCells count="6">
    <mergeCell ref="A9:G9"/>
    <mergeCell ref="A1:G2"/>
    <mergeCell ref="A3:G3"/>
    <mergeCell ref="E4:F4"/>
    <mergeCell ref="B5:C5"/>
    <mergeCell ref="D5:E5"/>
  </mergeCells>
  <dataValidations count="1">
    <dataValidation type="list" allowBlank="1" showInputMessage="1" showErrorMessage="1" sqref="F5" xr:uid="{ABB17E82-F734-4D35-879F-6F093F812C16}">
      <formula1>$I$4:$I$15</formula1>
    </dataValidation>
  </dataValidations>
  <pageMargins left="0.7" right="0.7" top="0.75" bottom="0.75" header="0.3" footer="0.3"/>
  <pageSetup orientation="landscape" horizontalDpi="30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9DC7-CC0D-4518-A407-687A4BCCFD22}">
  <sheetPr codeName="Sheet4" filterMode="1">
    <pageSetUpPr fitToPage="1"/>
  </sheetPr>
  <dimension ref="A1:CG109"/>
  <sheetViews>
    <sheetView showGridLines="0" zoomScaleNormal="100" workbookViewId="0">
      <selection activeCell="L91" sqref="L91"/>
    </sheetView>
  </sheetViews>
  <sheetFormatPr defaultColWidth="11.5703125" defaultRowHeight="15.75" customHeight="1" x14ac:dyDescent="0.25"/>
  <cols>
    <col min="1" max="2" width="2.7109375" style="222" customWidth="1"/>
    <col min="3" max="3" width="6.85546875" style="222" customWidth="1"/>
    <col min="4" max="4" width="9" style="222" customWidth="1"/>
    <col min="5" max="6" width="6.85546875" style="222" customWidth="1"/>
    <col min="7" max="7" width="17.140625" style="222" customWidth="1"/>
    <col min="8" max="8" width="0.140625" style="222" customWidth="1"/>
    <col min="9" max="9" width="5.140625" style="222" customWidth="1"/>
    <col min="10" max="10" width="2.7109375" style="222" customWidth="1"/>
    <col min="11" max="11" width="19.7109375" style="222" customWidth="1"/>
    <col min="12" max="12" width="19.7109375" style="255" customWidth="1"/>
    <col min="13" max="13" width="2.7109375" style="237" customWidth="1"/>
    <col min="14" max="14" width="12.140625" style="237" customWidth="1"/>
    <col min="15" max="15" width="11.42578125" style="168" hidden="1" customWidth="1"/>
    <col min="16" max="18" width="11.5703125" style="222" customWidth="1"/>
    <col min="19" max="16384" width="11.5703125" style="222"/>
  </cols>
  <sheetData>
    <row r="1" spans="1:16" ht="12.6" customHeight="1" x14ac:dyDescent="0.25">
      <c r="A1" s="278"/>
      <c r="B1" s="878">
        <f>'Main Tab'!D5</f>
        <v>0</v>
      </c>
      <c r="C1" s="878"/>
      <c r="D1" s="878"/>
      <c r="E1" s="878"/>
      <c r="F1" s="878"/>
      <c r="G1" s="878"/>
      <c r="H1" s="878"/>
      <c r="I1" s="878"/>
      <c r="J1" s="878"/>
      <c r="K1" s="878"/>
      <c r="L1" s="878"/>
      <c r="M1" s="302"/>
      <c r="N1" s="302"/>
      <c r="O1" s="167"/>
      <c r="P1" s="254"/>
    </row>
    <row r="2" spans="1:16" ht="12.6" customHeight="1" x14ac:dyDescent="0.25">
      <c r="A2" s="278"/>
      <c r="B2" s="878"/>
      <c r="C2" s="878"/>
      <c r="D2" s="878"/>
      <c r="E2" s="878"/>
      <c r="F2" s="878"/>
      <c r="G2" s="878"/>
      <c r="H2" s="878"/>
      <c r="I2" s="878"/>
      <c r="J2" s="878"/>
      <c r="K2" s="878"/>
      <c r="L2" s="878"/>
      <c r="M2" s="302"/>
      <c r="N2" s="302"/>
      <c r="O2" s="171" t="s">
        <v>261</v>
      </c>
      <c r="P2" s="254"/>
    </row>
    <row r="3" spans="1:16" ht="5.0999999999999996" customHeight="1" x14ac:dyDescent="0.4">
      <c r="A3" s="278"/>
      <c r="B3" s="878"/>
      <c r="C3" s="878"/>
      <c r="D3" s="878"/>
      <c r="E3" s="878"/>
      <c r="F3" s="878"/>
      <c r="G3" s="878"/>
      <c r="H3" s="878"/>
      <c r="I3" s="878"/>
      <c r="J3" s="878"/>
      <c r="K3" s="878"/>
      <c r="L3" s="878"/>
      <c r="M3" s="302"/>
      <c r="N3" s="302"/>
      <c r="O3" s="171" t="s">
        <v>261</v>
      </c>
      <c r="P3" s="254"/>
    </row>
    <row r="4" spans="1:16" ht="24.95" customHeight="1" x14ac:dyDescent="0.4">
      <c r="A4" s="278"/>
      <c r="B4" s="879" t="s">
        <v>415</v>
      </c>
      <c r="C4" s="879"/>
      <c r="D4" s="879"/>
      <c r="E4" s="879"/>
      <c r="F4" s="879"/>
      <c r="G4" s="879"/>
      <c r="H4" s="879"/>
      <c r="I4" s="879"/>
      <c r="J4" s="879"/>
      <c r="K4" s="879"/>
      <c r="L4" s="879"/>
      <c r="M4" s="302"/>
      <c r="N4" s="302"/>
      <c r="O4" s="171" t="s">
        <v>261</v>
      </c>
      <c r="P4" s="254"/>
    </row>
    <row r="5" spans="1:16" s="236" customFormat="1" ht="15" x14ac:dyDescent="0.2">
      <c r="A5" s="279"/>
      <c r="B5" s="303"/>
      <c r="C5" s="303"/>
      <c r="D5" s="303"/>
      <c r="E5" s="304"/>
      <c r="F5" s="304"/>
      <c r="G5" s="304"/>
      <c r="H5" s="304"/>
      <c r="I5" s="304"/>
      <c r="J5" s="304"/>
      <c r="K5" s="304"/>
      <c r="L5" s="305"/>
      <c r="M5" s="306"/>
      <c r="N5" s="306"/>
      <c r="O5" s="171" t="s">
        <v>261</v>
      </c>
      <c r="P5" s="277"/>
    </row>
    <row r="6" spans="1:16" s="239" customFormat="1" ht="23.25" x14ac:dyDescent="0.25">
      <c r="A6" s="280"/>
      <c r="B6" s="290" t="s">
        <v>328</v>
      </c>
      <c r="C6" s="333"/>
      <c r="D6" s="333"/>
      <c r="E6" s="333"/>
      <c r="F6" s="333"/>
      <c r="G6" s="333"/>
      <c r="H6" s="333"/>
      <c r="I6" s="333"/>
      <c r="J6" s="333"/>
      <c r="K6" s="333"/>
      <c r="L6" s="334"/>
      <c r="M6" s="294"/>
      <c r="N6" s="294"/>
      <c r="O6" s="171" t="s">
        <v>261</v>
      </c>
    </row>
    <row r="7" spans="1:16" s="238" customFormat="1" hidden="1" x14ac:dyDescent="0.25">
      <c r="A7" s="281"/>
      <c r="B7" s="290"/>
      <c r="C7" s="882" t="s">
        <v>412</v>
      </c>
      <c r="D7" s="882"/>
      <c r="E7" s="882"/>
      <c r="F7" s="882"/>
      <c r="G7" s="882"/>
      <c r="H7" s="882"/>
      <c r="I7" s="882"/>
      <c r="J7" s="882"/>
      <c r="K7" s="882"/>
      <c r="L7" s="292" t="s">
        <v>78</v>
      </c>
      <c r="M7" s="294"/>
      <c r="N7" s="294"/>
      <c r="O7" s="171" t="s">
        <v>310</v>
      </c>
    </row>
    <row r="8" spans="1:16" s="238" customFormat="1" ht="18" hidden="1" customHeight="1" x14ac:dyDescent="0.25">
      <c r="A8" s="281"/>
      <c r="B8" s="328" t="s">
        <v>44</v>
      </c>
      <c r="C8" s="880" t="str">
        <f>'Income &amp; Exp Worksheet '!O20</f>
        <v>Gross Receipts or Sales</v>
      </c>
      <c r="D8" s="880"/>
      <c r="E8" s="880"/>
      <c r="F8" s="880"/>
      <c r="G8" s="880"/>
      <c r="H8" s="880"/>
      <c r="I8" s="880"/>
      <c r="J8" s="880"/>
      <c r="K8" s="880"/>
      <c r="L8" s="327">
        <f>'Income &amp; Exp Worksheet '!X20</f>
        <v>0</v>
      </c>
      <c r="M8" s="297"/>
      <c r="N8" s="297"/>
      <c r="O8" s="171" t="str">
        <f>IF($L8&lt;1, "Hide", "Show")</f>
        <v>Hide</v>
      </c>
    </row>
    <row r="9" spans="1:16" s="238" customFormat="1" ht="18" hidden="1" customHeight="1" x14ac:dyDescent="0.2">
      <c r="A9" s="281"/>
      <c r="B9" s="293" t="s">
        <v>44</v>
      </c>
      <c r="C9" s="881" t="str">
        <f>'Income &amp; Exp Worksheet '!O21</f>
        <v>Returns and Allowances</v>
      </c>
      <c r="D9" s="881"/>
      <c r="E9" s="881"/>
      <c r="F9" s="881"/>
      <c r="G9" s="881"/>
      <c r="H9" s="881"/>
      <c r="I9" s="881"/>
      <c r="J9" s="881"/>
      <c r="K9" s="881"/>
      <c r="L9" s="327">
        <f>'Income &amp; Exp Worksheet '!X21*-1</f>
        <v>0</v>
      </c>
      <c r="M9" s="307"/>
      <c r="N9" s="307"/>
      <c r="O9" s="171" t="str">
        <f>IF($L9&gt;-1, "Hide", "Show")</f>
        <v>Hide</v>
      </c>
    </row>
    <row r="10" spans="1:16" s="238" customFormat="1" ht="18" hidden="1" customHeight="1" x14ac:dyDescent="0.2">
      <c r="A10" s="281"/>
      <c r="B10" s="293"/>
      <c r="C10" s="329" t="str">
        <f>'Income &amp; Exp Worksheet '!O22</f>
        <v>Bank Interest</v>
      </c>
      <c r="D10" s="330"/>
      <c r="E10" s="330"/>
      <c r="F10" s="330"/>
      <c r="G10" s="330"/>
      <c r="H10" s="330"/>
      <c r="I10" s="330"/>
      <c r="J10" s="330"/>
      <c r="K10" s="329"/>
      <c r="L10" s="327">
        <f>'Income &amp; Exp Worksheet '!X22</f>
        <v>0</v>
      </c>
      <c r="M10" s="297"/>
      <c r="N10" s="297"/>
      <c r="O10" s="171" t="str">
        <f>IF($L10&lt;1, "Hide", "Show")</f>
        <v>Hide</v>
      </c>
    </row>
    <row r="11" spans="1:16" s="238" customFormat="1" ht="18" hidden="1" customHeight="1" x14ac:dyDescent="0.2">
      <c r="A11" s="281"/>
      <c r="B11" s="293"/>
      <c r="C11" s="881" t="str">
        <f>'Income &amp; Exp Worksheet '!O23</f>
        <v>Commission/Misc</v>
      </c>
      <c r="D11" s="881"/>
      <c r="E11" s="881"/>
      <c r="F11" s="881"/>
      <c r="G11" s="881"/>
      <c r="H11" s="881"/>
      <c r="I11" s="881"/>
      <c r="J11" s="881"/>
      <c r="K11" s="881"/>
      <c r="L11" s="327">
        <f>'Income &amp; Exp Worksheet '!X23</f>
        <v>0</v>
      </c>
      <c r="M11" s="297"/>
      <c r="N11" s="297"/>
      <c r="O11" s="171" t="str">
        <f>IF($L11&lt;1, "Hide", "Show")</f>
        <v>Hide</v>
      </c>
    </row>
    <row r="12" spans="1:16" s="169" customFormat="1" ht="18" hidden="1" customHeight="1" x14ac:dyDescent="0.25">
      <c r="A12" s="238"/>
      <c r="B12" s="293" t="s">
        <v>44</v>
      </c>
      <c r="C12" s="880">
        <f>'Income &amp; Exp Worksheet '!O24</f>
        <v>0</v>
      </c>
      <c r="D12" s="880"/>
      <c r="E12" s="880"/>
      <c r="F12" s="880"/>
      <c r="G12" s="880"/>
      <c r="H12" s="880"/>
      <c r="I12" s="880"/>
      <c r="J12" s="880"/>
      <c r="K12" s="880"/>
      <c r="L12" s="327">
        <f>'Income &amp; Exp Worksheet '!X24</f>
        <v>0</v>
      </c>
      <c r="M12" s="308"/>
      <c r="N12" s="308"/>
      <c r="O12" s="171" t="str">
        <f>IF($L12&lt;1, "Hide", "Show")</f>
        <v>Hide</v>
      </c>
    </row>
    <row r="13" spans="1:16" s="238" customFormat="1" ht="18" hidden="1" customHeight="1" x14ac:dyDescent="0.25">
      <c r="A13" s="281"/>
      <c r="B13" s="331" t="s">
        <v>235</v>
      </c>
      <c r="C13" s="331"/>
      <c r="D13" s="331"/>
      <c r="E13" s="331"/>
      <c r="F13" s="331"/>
      <c r="G13" s="331"/>
      <c r="H13" s="331"/>
      <c r="I13" s="331"/>
      <c r="J13" s="331"/>
      <c r="K13" s="331"/>
      <c r="L13" s="332">
        <f>SUM(L8:N12)</f>
        <v>0</v>
      </c>
      <c r="M13" s="294"/>
      <c r="N13" s="294"/>
      <c r="O13" s="171" t="str">
        <f t="shared" ref="O13:O76" si="0">IF($L13&lt;1, "Hide", "Show")</f>
        <v>Hide</v>
      </c>
    </row>
    <row r="14" spans="1:16" s="238" customFormat="1" ht="5.0999999999999996" customHeight="1" x14ac:dyDescent="0.25">
      <c r="A14" s="281"/>
      <c r="B14" s="309"/>
      <c r="C14" s="309"/>
      <c r="D14" s="309"/>
      <c r="E14" s="309"/>
      <c r="F14" s="309"/>
      <c r="G14" s="309"/>
      <c r="H14" s="309"/>
      <c r="I14" s="309"/>
      <c r="J14" s="309"/>
      <c r="K14" s="309"/>
      <c r="L14" s="305"/>
      <c r="M14" s="306"/>
      <c r="N14" s="306"/>
      <c r="O14" s="171" t="s">
        <v>261</v>
      </c>
    </row>
    <row r="15" spans="1:16" s="238" customFormat="1" ht="18" customHeight="1" x14ac:dyDescent="0.25">
      <c r="A15" s="281"/>
      <c r="B15" s="290" t="s">
        <v>234</v>
      </c>
      <c r="C15" s="333"/>
      <c r="D15" s="333"/>
      <c r="E15" s="333"/>
      <c r="F15" s="333"/>
      <c r="G15" s="333"/>
      <c r="H15" s="333"/>
      <c r="I15" s="333"/>
      <c r="J15" s="333"/>
      <c r="K15" s="333"/>
      <c r="L15" s="334"/>
      <c r="M15" s="290"/>
      <c r="N15" s="294"/>
      <c r="O15" s="171" t="s">
        <v>261</v>
      </c>
    </row>
    <row r="16" spans="1:16" s="238" customFormat="1" ht="18" hidden="1" customHeight="1" x14ac:dyDescent="0.25">
      <c r="A16" s="281"/>
      <c r="B16" s="290"/>
      <c r="C16" s="882" t="s">
        <v>412</v>
      </c>
      <c r="D16" s="882"/>
      <c r="E16" s="882"/>
      <c r="F16" s="882"/>
      <c r="G16" s="882"/>
      <c r="H16" s="882"/>
      <c r="I16" s="882"/>
      <c r="J16" s="882"/>
      <c r="K16" s="882"/>
      <c r="L16" s="292" t="s">
        <v>78</v>
      </c>
      <c r="M16" s="290"/>
      <c r="N16" s="294"/>
      <c r="O16" s="171" t="s">
        <v>310</v>
      </c>
    </row>
    <row r="17" spans="1:34" s="238" customFormat="1" ht="18" hidden="1" customHeight="1" x14ac:dyDescent="0.25">
      <c r="A17" s="281"/>
      <c r="B17" s="290"/>
      <c r="C17" s="295" t="str">
        <f>'Income &amp; Exp Worksheet '!O29</f>
        <v>Purchase of Goods for Sale</v>
      </c>
      <c r="D17" s="291"/>
      <c r="E17" s="291"/>
      <c r="F17" s="291"/>
      <c r="G17" s="291"/>
      <c r="H17" s="291"/>
      <c r="I17" s="291"/>
      <c r="J17" s="291"/>
      <c r="K17" s="291"/>
      <c r="L17" s="327">
        <f>'Income &amp; Exp Worksheet '!X31</f>
        <v>0</v>
      </c>
      <c r="M17" s="290"/>
      <c r="N17" s="297"/>
      <c r="O17" s="171" t="str">
        <f t="shared" si="0"/>
        <v>Hide</v>
      </c>
    </row>
    <row r="18" spans="1:34" s="238" customFormat="1" ht="18" hidden="1" customHeight="1" x14ac:dyDescent="0.25">
      <c r="A18" s="281"/>
      <c r="B18" s="298"/>
      <c r="C18" s="880" t="s">
        <v>132</v>
      </c>
      <c r="D18" s="880"/>
      <c r="E18" s="880"/>
      <c r="F18" s="880"/>
      <c r="G18" s="880"/>
      <c r="H18" s="880"/>
      <c r="I18" s="880"/>
      <c r="J18" s="880"/>
      <c r="K18" s="880"/>
      <c r="L18" s="327">
        <f>'Income &amp; Exp Worksheet '!X34</f>
        <v>0</v>
      </c>
      <c r="M18" s="298"/>
      <c r="N18" s="297"/>
      <c r="O18" s="171" t="str">
        <f t="shared" si="0"/>
        <v>Hide</v>
      </c>
    </row>
    <row r="19" spans="1:34" s="238" customFormat="1" ht="18" hidden="1" customHeight="1" x14ac:dyDescent="0.2">
      <c r="A19" s="281"/>
      <c r="B19" s="298"/>
      <c r="C19" s="881" t="str">
        <f>'Income &amp; Exp Worksheet '!O35</f>
        <v>Consulting fees/Other Direct Exp</v>
      </c>
      <c r="D19" s="881"/>
      <c r="E19" s="881"/>
      <c r="F19" s="881"/>
      <c r="G19" s="881"/>
      <c r="H19" s="881"/>
      <c r="I19" s="881"/>
      <c r="J19" s="881"/>
      <c r="K19" s="881"/>
      <c r="L19" s="327">
        <f>'Income &amp; Exp Worksheet '!X35</f>
        <v>0</v>
      </c>
      <c r="M19" s="298"/>
      <c r="N19" s="297"/>
      <c r="O19" s="171" t="str">
        <f t="shared" si="0"/>
        <v>Hide</v>
      </c>
    </row>
    <row r="20" spans="1:34" s="238" customFormat="1" ht="18" hidden="1" customHeight="1" x14ac:dyDescent="0.25">
      <c r="A20" s="281"/>
      <c r="B20" s="296"/>
      <c r="C20" s="880"/>
      <c r="D20" s="880"/>
      <c r="E20" s="880"/>
      <c r="F20" s="880"/>
      <c r="G20" s="880"/>
      <c r="H20" s="880"/>
      <c r="I20" s="880"/>
      <c r="J20" s="880"/>
      <c r="K20" s="880"/>
      <c r="L20" s="327"/>
      <c r="M20" s="298"/>
      <c r="N20" s="297"/>
      <c r="O20" s="171" t="s">
        <v>310</v>
      </c>
    </row>
    <row r="21" spans="1:34" s="238" customFormat="1" ht="18" hidden="1" customHeight="1" x14ac:dyDescent="0.25">
      <c r="A21" s="281"/>
      <c r="B21" s="331" t="s">
        <v>236</v>
      </c>
      <c r="C21" s="331"/>
      <c r="D21" s="331"/>
      <c r="E21" s="331"/>
      <c r="F21" s="331"/>
      <c r="G21" s="331"/>
      <c r="H21" s="331"/>
      <c r="I21" s="331"/>
      <c r="J21" s="331"/>
      <c r="K21" s="331"/>
      <c r="L21" s="332">
        <f>SUM(L17:N20)</f>
        <v>0</v>
      </c>
      <c r="M21" s="298"/>
      <c r="N21" s="297"/>
      <c r="O21" s="171" t="str">
        <f t="shared" si="0"/>
        <v>Hide</v>
      </c>
    </row>
    <row r="22" spans="1:34" s="238" customFormat="1" ht="5.0999999999999996" customHeight="1" x14ac:dyDescent="0.25">
      <c r="A22" s="281"/>
      <c r="B22" s="309"/>
      <c r="C22" s="309"/>
      <c r="D22" s="309"/>
      <c r="E22" s="309"/>
      <c r="F22" s="309"/>
      <c r="G22" s="309"/>
      <c r="H22" s="309"/>
      <c r="I22" s="309"/>
      <c r="J22" s="309"/>
      <c r="K22" s="309"/>
      <c r="L22" s="305"/>
      <c r="M22" s="298"/>
      <c r="N22" s="297"/>
      <c r="O22" s="171" t="s">
        <v>261</v>
      </c>
    </row>
    <row r="23" spans="1:34" s="238" customFormat="1" ht="18" customHeight="1" x14ac:dyDescent="0.25">
      <c r="A23" s="281"/>
      <c r="B23" s="331" t="s">
        <v>237</v>
      </c>
      <c r="C23" s="331"/>
      <c r="D23" s="331"/>
      <c r="E23" s="331"/>
      <c r="F23" s="331"/>
      <c r="G23" s="331"/>
      <c r="H23" s="331"/>
      <c r="I23" s="331"/>
      <c r="J23" s="331"/>
      <c r="K23" s="331"/>
      <c r="L23" s="332">
        <f>L13-L21</f>
        <v>0</v>
      </c>
      <c r="M23" s="298"/>
      <c r="N23" s="297"/>
      <c r="O23" s="171" t="s">
        <v>261</v>
      </c>
    </row>
    <row r="24" spans="1:34" s="238" customFormat="1" ht="9.9499999999999993" customHeight="1" x14ac:dyDescent="0.25">
      <c r="A24" s="281"/>
      <c r="B24" s="309"/>
      <c r="C24" s="309"/>
      <c r="D24" s="309"/>
      <c r="E24" s="309"/>
      <c r="F24" s="309"/>
      <c r="G24" s="309"/>
      <c r="H24" s="309"/>
      <c r="I24" s="309"/>
      <c r="J24" s="309"/>
      <c r="K24" s="309"/>
      <c r="L24" s="305"/>
      <c r="M24" s="298"/>
      <c r="N24" s="297"/>
      <c r="O24" s="171" t="s">
        <v>261</v>
      </c>
    </row>
    <row r="25" spans="1:34" s="238" customFormat="1" ht="18" customHeight="1" x14ac:dyDescent="0.25">
      <c r="A25" s="281"/>
      <c r="B25" s="290" t="s">
        <v>413</v>
      </c>
      <c r="C25" s="333"/>
      <c r="D25" s="290"/>
      <c r="E25" s="290"/>
      <c r="F25" s="290"/>
      <c r="G25" s="290"/>
      <c r="H25" s="290"/>
      <c r="I25" s="290"/>
      <c r="J25" s="290"/>
      <c r="K25" s="290"/>
      <c r="L25" s="290"/>
      <c r="M25" s="298"/>
      <c r="N25" s="297"/>
      <c r="O25" s="171" t="s">
        <v>261</v>
      </c>
    </row>
    <row r="26" spans="1:34" s="238" customFormat="1" ht="18" hidden="1" customHeight="1" x14ac:dyDescent="0.25">
      <c r="A26" s="281"/>
      <c r="B26" s="290"/>
      <c r="C26" s="882" t="s">
        <v>233</v>
      </c>
      <c r="D26" s="882"/>
      <c r="E26" s="882"/>
      <c r="F26" s="882"/>
      <c r="G26" s="882"/>
      <c r="H26" s="882"/>
      <c r="I26" s="882"/>
      <c r="J26" s="882"/>
      <c r="K26" s="882"/>
      <c r="L26" s="292" t="s">
        <v>78</v>
      </c>
      <c r="M26" s="298"/>
      <c r="N26" s="297"/>
      <c r="O26" s="171" t="s">
        <v>310</v>
      </c>
    </row>
    <row r="27" spans="1:34" s="238" customFormat="1" ht="18" hidden="1" customHeight="1" x14ac:dyDescent="0.25">
      <c r="A27" s="281"/>
      <c r="B27" s="298"/>
      <c r="C27" s="880" t="str">
        <f>'Income &amp; Exp Worksheet '!O39</f>
        <v>Officer/Owner Salary on W2</v>
      </c>
      <c r="D27" s="880"/>
      <c r="E27" s="880"/>
      <c r="F27" s="880"/>
      <c r="G27" s="880"/>
      <c r="H27" s="880"/>
      <c r="I27" s="880"/>
      <c r="J27" s="880"/>
      <c r="K27" s="880"/>
      <c r="L27" s="327">
        <f>'Income &amp; Exp Worksheet '!X39</f>
        <v>0</v>
      </c>
      <c r="M27" s="297"/>
      <c r="N27" s="297"/>
      <c r="O27" s="171" t="str">
        <f t="shared" si="0"/>
        <v>Hide</v>
      </c>
    </row>
    <row r="28" spans="1:34" s="238" customFormat="1" ht="18" hidden="1" customHeight="1" x14ac:dyDescent="0.25">
      <c r="A28" s="281"/>
      <c r="B28" s="298"/>
      <c r="C28" s="880" t="str">
        <f>'Income &amp; Exp Worksheet '!O40</f>
        <v>All Others Salary/Wages on W2</v>
      </c>
      <c r="D28" s="880"/>
      <c r="E28" s="880"/>
      <c r="F28" s="880"/>
      <c r="G28" s="880"/>
      <c r="H28" s="880"/>
      <c r="I28" s="880"/>
      <c r="J28" s="880"/>
      <c r="K28" s="880"/>
      <c r="L28" s="327">
        <f>'Income &amp; Exp Worksheet '!X40</f>
        <v>0</v>
      </c>
      <c r="M28" s="297"/>
      <c r="N28" s="297"/>
      <c r="O28" s="171" t="str">
        <f t="shared" si="0"/>
        <v>Hide</v>
      </c>
    </row>
    <row r="29" spans="1:34" s="238" customFormat="1" ht="18" hidden="1" customHeight="1" x14ac:dyDescent="0.25">
      <c r="A29" s="281"/>
      <c r="B29" s="298"/>
      <c r="C29" s="880" t="str">
        <f>'Income &amp; Exp Worksheet '!O41</f>
        <v>Payroll Tax ( Employer Share)</v>
      </c>
      <c r="D29" s="880"/>
      <c r="E29" s="880"/>
      <c r="F29" s="880"/>
      <c r="G29" s="880"/>
      <c r="H29" s="880"/>
      <c r="I29" s="880"/>
      <c r="J29" s="880"/>
      <c r="K29" s="880"/>
      <c r="L29" s="327">
        <f>'Income &amp; Exp Worksheet '!X41</f>
        <v>0</v>
      </c>
      <c r="M29" s="297"/>
      <c r="N29" s="297"/>
      <c r="O29" s="171" t="str">
        <f t="shared" si="0"/>
        <v>Hide</v>
      </c>
    </row>
    <row r="30" spans="1:34" s="169" customFormat="1" ht="18" hidden="1" customHeight="1" x14ac:dyDescent="0.25">
      <c r="A30" s="281"/>
      <c r="B30" s="298"/>
      <c r="C30" s="880" t="str">
        <f>'Income &amp; Exp Worksheet '!O42</f>
        <v>401K/Sep IRA ( Employer Share)</v>
      </c>
      <c r="D30" s="880"/>
      <c r="E30" s="880"/>
      <c r="F30" s="880"/>
      <c r="G30" s="880"/>
      <c r="H30" s="880"/>
      <c r="I30" s="880"/>
      <c r="J30" s="880"/>
      <c r="K30" s="880"/>
      <c r="L30" s="327">
        <f>'Income &amp; Exp Worksheet '!X42</f>
        <v>0</v>
      </c>
      <c r="M30" s="297"/>
      <c r="N30" s="297"/>
      <c r="O30" s="171" t="str">
        <f t="shared" si="0"/>
        <v>Hide</v>
      </c>
      <c r="S30" s="238"/>
      <c r="T30" s="238"/>
      <c r="U30" s="238"/>
      <c r="V30" s="238"/>
      <c r="W30" s="238"/>
      <c r="X30" s="238"/>
      <c r="Y30" s="238"/>
      <c r="Z30" s="238"/>
      <c r="AA30" s="238"/>
      <c r="AB30" s="238"/>
      <c r="AC30" s="238"/>
      <c r="AD30" s="238"/>
      <c r="AE30" s="238"/>
      <c r="AF30" s="238"/>
      <c r="AG30" s="238"/>
      <c r="AH30" s="238"/>
    </row>
    <row r="31" spans="1:34" s="238" customFormat="1" ht="17.25" hidden="1" customHeight="1" x14ac:dyDescent="0.25">
      <c r="A31" s="281"/>
      <c r="B31" s="331" t="s">
        <v>414</v>
      </c>
      <c r="C31" s="331"/>
      <c r="D31" s="331"/>
      <c r="E31" s="331"/>
      <c r="F31" s="331"/>
      <c r="G31" s="331"/>
      <c r="H31" s="331"/>
      <c r="I31" s="331"/>
      <c r="J31" s="331"/>
      <c r="K31" s="331"/>
      <c r="L31" s="332">
        <f>L27+L28+L30+L29</f>
        <v>0</v>
      </c>
      <c r="M31" s="294"/>
      <c r="N31" s="294"/>
      <c r="O31" s="171" t="str">
        <f>IF($L31&lt;1, "Hide", "Show")</f>
        <v>Hide</v>
      </c>
    </row>
    <row r="32" spans="1:34" s="238" customFormat="1" ht="5.0999999999999996" customHeight="1" x14ac:dyDescent="0.25">
      <c r="A32" s="281"/>
      <c r="B32" s="311"/>
      <c r="C32" s="311"/>
      <c r="D32" s="311"/>
      <c r="E32" s="311"/>
      <c r="F32" s="311"/>
      <c r="G32" s="311"/>
      <c r="H32" s="311"/>
      <c r="I32" s="311"/>
      <c r="J32" s="311"/>
      <c r="K32" s="311"/>
      <c r="L32" s="312"/>
      <c r="M32" s="313"/>
      <c r="N32" s="313"/>
      <c r="O32" s="171" t="s">
        <v>261</v>
      </c>
    </row>
    <row r="33" spans="1:15" s="238" customFormat="1" ht="18" customHeight="1" x14ac:dyDescent="0.25">
      <c r="A33" s="281"/>
      <c r="B33" s="290" t="s">
        <v>109</v>
      </c>
      <c r="C33" s="290"/>
      <c r="D33" s="290"/>
      <c r="E33" s="290"/>
      <c r="F33" s="290"/>
      <c r="G33" s="290"/>
      <c r="H33" s="290"/>
      <c r="I33" s="290"/>
      <c r="J33" s="290"/>
      <c r="K33" s="290"/>
      <c r="L33" s="290"/>
      <c r="M33" s="294"/>
      <c r="N33" s="294"/>
      <c r="O33" s="171" t="s">
        <v>261</v>
      </c>
    </row>
    <row r="34" spans="1:15" s="238" customFormat="1" ht="18" hidden="1" customHeight="1" x14ac:dyDescent="0.25">
      <c r="A34" s="281"/>
      <c r="B34" s="290"/>
      <c r="C34" s="882" t="s">
        <v>233</v>
      </c>
      <c r="D34" s="882"/>
      <c r="E34" s="882"/>
      <c r="F34" s="882"/>
      <c r="G34" s="882"/>
      <c r="H34" s="882"/>
      <c r="I34" s="882"/>
      <c r="J34" s="882"/>
      <c r="K34" s="882"/>
      <c r="L34" s="292" t="s">
        <v>78</v>
      </c>
      <c r="M34" s="294"/>
      <c r="N34" s="294"/>
      <c r="O34" s="171" t="s">
        <v>310</v>
      </c>
    </row>
    <row r="35" spans="1:15" s="238" customFormat="1" ht="18" hidden="1" customHeight="1" x14ac:dyDescent="0.25">
      <c r="A35" s="281"/>
      <c r="B35" s="299"/>
      <c r="C35" s="880" t="str">
        <f>'Income &amp; Exp Worksheet '!B20</f>
        <v>Auto or Business Miles Exp Reimp</v>
      </c>
      <c r="D35" s="880"/>
      <c r="E35" s="880"/>
      <c r="F35" s="880"/>
      <c r="G35" s="880"/>
      <c r="H35" s="880"/>
      <c r="I35" s="880"/>
      <c r="J35" s="880"/>
      <c r="K35" s="880"/>
      <c r="L35" s="327">
        <f>'Income &amp; Exp Worksheet '!J20</f>
        <v>0</v>
      </c>
      <c r="M35" s="297"/>
      <c r="N35" s="297"/>
      <c r="O35" s="171" t="str">
        <f t="shared" si="0"/>
        <v>Hide</v>
      </c>
    </row>
    <row r="36" spans="1:15" s="238" customFormat="1" ht="18" hidden="1" customHeight="1" x14ac:dyDescent="0.25">
      <c r="A36" s="281"/>
      <c r="B36" s="299"/>
      <c r="C36" s="880" t="str">
        <f>'Income &amp; Exp Worksheet '!B21</f>
        <v>Bank Charges</v>
      </c>
      <c r="D36" s="880"/>
      <c r="E36" s="880"/>
      <c r="F36" s="880"/>
      <c r="G36" s="880"/>
      <c r="H36" s="880"/>
      <c r="I36" s="880"/>
      <c r="J36" s="880"/>
      <c r="K36" s="880"/>
      <c r="L36" s="327">
        <f>'Income &amp; Exp Worksheet '!J21</f>
        <v>0</v>
      </c>
      <c r="M36" s="297"/>
      <c r="N36" s="297"/>
      <c r="O36" s="171" t="str">
        <f t="shared" si="0"/>
        <v>Hide</v>
      </c>
    </row>
    <row r="37" spans="1:15" s="238" customFormat="1" ht="18" hidden="1" customHeight="1" x14ac:dyDescent="0.25">
      <c r="A37" s="281"/>
      <c r="B37" s="299"/>
      <c r="C37" s="880" t="str">
        <f>'Income &amp; Exp Worksheet '!B22</f>
        <v>Credit Card Processing Fees</v>
      </c>
      <c r="D37" s="880"/>
      <c r="E37" s="880"/>
      <c r="F37" s="880"/>
      <c r="G37" s="880"/>
      <c r="H37" s="880"/>
      <c r="I37" s="880"/>
      <c r="J37" s="880"/>
      <c r="K37" s="880"/>
      <c r="L37" s="327">
        <f>'Income &amp; Exp Worksheet '!J22</f>
        <v>0</v>
      </c>
      <c r="M37" s="297"/>
      <c r="N37" s="297"/>
      <c r="O37" s="171" t="str">
        <f t="shared" si="0"/>
        <v>Hide</v>
      </c>
    </row>
    <row r="38" spans="1:15" s="238" customFormat="1" ht="18" hidden="1" customHeight="1" x14ac:dyDescent="0.25">
      <c r="A38" s="281"/>
      <c r="B38" s="299"/>
      <c r="C38" s="880" t="str">
        <f>'Income &amp; Exp Worksheet '!B23</f>
        <v xml:space="preserve">Business Meals  </v>
      </c>
      <c r="D38" s="880"/>
      <c r="E38" s="880"/>
      <c r="F38" s="880"/>
      <c r="G38" s="880"/>
      <c r="H38" s="880"/>
      <c r="I38" s="880"/>
      <c r="J38" s="880"/>
      <c r="K38" s="880"/>
      <c r="L38" s="327">
        <f>'Income &amp; Exp Worksheet '!F23</f>
        <v>0</v>
      </c>
      <c r="M38" s="297"/>
      <c r="N38" s="297"/>
      <c r="O38" s="171" t="str">
        <f t="shared" si="0"/>
        <v>Hide</v>
      </c>
    </row>
    <row r="39" spans="1:15" s="238" customFormat="1" ht="18" hidden="1" customHeight="1" x14ac:dyDescent="0.25">
      <c r="A39" s="281"/>
      <c r="B39" s="299"/>
      <c r="C39" s="880" t="str">
        <f>'Income &amp; Exp Worksheet '!B24</f>
        <v>Business Promotions</v>
      </c>
      <c r="D39" s="880"/>
      <c r="E39" s="880"/>
      <c r="F39" s="880"/>
      <c r="G39" s="880"/>
      <c r="H39" s="880"/>
      <c r="I39" s="880"/>
      <c r="J39" s="880"/>
      <c r="K39" s="880"/>
      <c r="L39" s="327">
        <f>'Income &amp; Exp Worksheet '!J24</f>
        <v>0</v>
      </c>
      <c r="M39" s="297"/>
      <c r="N39" s="297"/>
      <c r="O39" s="171" t="str">
        <f t="shared" si="0"/>
        <v>Hide</v>
      </c>
    </row>
    <row r="40" spans="1:15" s="238" customFormat="1" ht="18" hidden="1" customHeight="1" x14ac:dyDescent="0.25">
      <c r="A40" s="281"/>
      <c r="B40" s="299"/>
      <c r="C40" s="880" t="str">
        <f>'Income &amp; Exp Worksheet '!B25</f>
        <v>Business Gift ($25 per person limit)</v>
      </c>
      <c r="D40" s="880"/>
      <c r="E40" s="880"/>
      <c r="F40" s="880"/>
      <c r="G40" s="880"/>
      <c r="H40" s="880"/>
      <c r="I40" s="880"/>
      <c r="J40" s="880"/>
      <c r="K40" s="880"/>
      <c r="L40" s="327">
        <f>'Income &amp; Exp Worksheet '!J25</f>
        <v>0</v>
      </c>
      <c r="M40" s="297"/>
      <c r="N40" s="297"/>
      <c r="O40" s="171" t="str">
        <f t="shared" si="0"/>
        <v>Hide</v>
      </c>
    </row>
    <row r="41" spans="1:15" s="238" customFormat="1" ht="18" hidden="1" customHeight="1" x14ac:dyDescent="0.25">
      <c r="A41" s="281"/>
      <c r="B41" s="299"/>
      <c r="C41" s="880" t="str">
        <f>'Income &amp; Exp Worksheet '!B26</f>
        <v>Delivery/Postage</v>
      </c>
      <c r="D41" s="880"/>
      <c r="E41" s="880"/>
      <c r="F41" s="880"/>
      <c r="G41" s="880"/>
      <c r="H41" s="880"/>
      <c r="I41" s="880"/>
      <c r="J41" s="880"/>
      <c r="K41" s="880"/>
      <c r="L41" s="327">
        <f>'Income &amp; Exp Worksheet '!J26</f>
        <v>0</v>
      </c>
      <c r="M41" s="297"/>
      <c r="N41" s="297"/>
      <c r="O41" s="171" t="str">
        <f t="shared" si="0"/>
        <v>Hide</v>
      </c>
    </row>
    <row r="42" spans="1:15" s="238" customFormat="1" ht="18" hidden="1" customHeight="1" x14ac:dyDescent="0.25">
      <c r="A42" s="281"/>
      <c r="B42" s="299"/>
      <c r="C42" s="880" t="str">
        <f>'Income &amp; Exp Worksheet '!B27</f>
        <v>Dues and Subscriptions</v>
      </c>
      <c r="D42" s="880"/>
      <c r="E42" s="880"/>
      <c r="F42" s="880"/>
      <c r="G42" s="880"/>
      <c r="H42" s="880"/>
      <c r="I42" s="880"/>
      <c r="J42" s="880"/>
      <c r="K42" s="880"/>
      <c r="L42" s="327">
        <f>'Income &amp; Exp Worksheet '!J27</f>
        <v>0</v>
      </c>
      <c r="M42" s="297"/>
      <c r="N42" s="297"/>
      <c r="O42" s="171" t="str">
        <f t="shared" si="0"/>
        <v>Hide</v>
      </c>
    </row>
    <row r="43" spans="1:15" s="238" customFormat="1" ht="18" hidden="1" customHeight="1" x14ac:dyDescent="0.25">
      <c r="A43" s="281"/>
      <c r="B43" s="299"/>
      <c r="C43" s="880" t="str">
        <f>'Income &amp; Exp Worksheet '!B28</f>
        <v>Insurance (Business)</v>
      </c>
      <c r="D43" s="880"/>
      <c r="E43" s="880"/>
      <c r="F43" s="880"/>
      <c r="G43" s="880"/>
      <c r="H43" s="880"/>
      <c r="I43" s="880"/>
      <c r="J43" s="880"/>
      <c r="K43" s="880"/>
      <c r="L43" s="327">
        <f>'Income &amp; Exp Worksheet '!J28</f>
        <v>0</v>
      </c>
      <c r="M43" s="297"/>
      <c r="N43" s="297"/>
      <c r="O43" s="171" t="str">
        <f t="shared" si="0"/>
        <v>Hide</v>
      </c>
    </row>
    <row r="44" spans="1:15" s="238" customFormat="1" ht="18" hidden="1" customHeight="1" x14ac:dyDescent="0.25">
      <c r="A44" s="281"/>
      <c r="B44" s="299"/>
      <c r="C44" s="880" t="str">
        <f>'Income &amp; Exp Worksheet '!B29</f>
        <v>Janitorial/Cleaning</v>
      </c>
      <c r="D44" s="880"/>
      <c r="E44" s="880"/>
      <c r="F44" s="880"/>
      <c r="G44" s="880"/>
      <c r="H44" s="880"/>
      <c r="I44" s="880"/>
      <c r="J44" s="880"/>
      <c r="K44" s="880"/>
      <c r="L44" s="327">
        <f>'Income &amp; Exp Worksheet '!J29</f>
        <v>0</v>
      </c>
      <c r="M44" s="297"/>
      <c r="N44" s="297"/>
      <c r="O44" s="171" t="str">
        <f t="shared" si="0"/>
        <v>Hide</v>
      </c>
    </row>
    <row r="45" spans="1:15" s="238" customFormat="1" ht="18" hidden="1" customHeight="1" x14ac:dyDescent="0.25">
      <c r="A45" s="281"/>
      <c r="B45" s="299"/>
      <c r="C45" s="880" t="str">
        <f>'Income &amp; Exp Worksheet '!B30</f>
        <v>Legal and Professional Fees</v>
      </c>
      <c r="D45" s="880"/>
      <c r="E45" s="880"/>
      <c r="F45" s="880"/>
      <c r="G45" s="880"/>
      <c r="H45" s="880"/>
      <c r="I45" s="880"/>
      <c r="J45" s="880"/>
      <c r="K45" s="880"/>
      <c r="L45" s="327">
        <f>'Income &amp; Exp Worksheet '!J30</f>
        <v>0</v>
      </c>
      <c r="M45" s="297"/>
      <c r="N45" s="297"/>
      <c r="O45" s="171" t="str">
        <f t="shared" si="0"/>
        <v>Hide</v>
      </c>
    </row>
    <row r="46" spans="1:15" s="238" customFormat="1" ht="18" hidden="1" customHeight="1" x14ac:dyDescent="0.25">
      <c r="B46" s="299"/>
      <c r="C46" s="880" t="str">
        <f>'Income &amp; Exp Worksheet '!B31</f>
        <v>Office Supplies/Expense</v>
      </c>
      <c r="D46" s="880"/>
      <c r="E46" s="880"/>
      <c r="F46" s="880"/>
      <c r="G46" s="880"/>
      <c r="H46" s="880"/>
      <c r="I46" s="880"/>
      <c r="J46" s="880"/>
      <c r="K46" s="880"/>
      <c r="L46" s="327">
        <f>'Income &amp; Exp Worksheet '!J31</f>
        <v>0</v>
      </c>
      <c r="M46" s="297"/>
      <c r="N46" s="297"/>
      <c r="O46" s="171" t="str">
        <f t="shared" si="0"/>
        <v>Hide</v>
      </c>
    </row>
    <row r="47" spans="1:15" s="238" customFormat="1" ht="18" hidden="1" customHeight="1" x14ac:dyDescent="0.25">
      <c r="A47" s="281"/>
      <c r="B47" s="299"/>
      <c r="C47" s="880" t="str">
        <f>'Income &amp; Exp Worksheet '!B32</f>
        <v>Parking Fees and Tolls</v>
      </c>
      <c r="D47" s="880"/>
      <c r="E47" s="880"/>
      <c r="F47" s="880"/>
      <c r="G47" s="880"/>
      <c r="H47" s="880"/>
      <c r="I47" s="880"/>
      <c r="J47" s="880"/>
      <c r="K47" s="880"/>
      <c r="L47" s="327">
        <f>'Income &amp; Exp Worksheet '!J32</f>
        <v>0</v>
      </c>
      <c r="M47" s="297"/>
      <c r="N47" s="297"/>
      <c r="O47" s="171" t="str">
        <f t="shared" si="0"/>
        <v>Hide</v>
      </c>
    </row>
    <row r="48" spans="1:15" s="238" customFormat="1" ht="18" hidden="1" customHeight="1" x14ac:dyDescent="0.25">
      <c r="A48" s="281"/>
      <c r="B48" s="299"/>
      <c r="C48" s="880" t="str">
        <f>'Income &amp; Exp Worksheet '!B33</f>
        <v>Payroll Processing Fee</v>
      </c>
      <c r="D48" s="880"/>
      <c r="E48" s="880"/>
      <c r="F48" s="880"/>
      <c r="G48" s="880"/>
      <c r="H48" s="880"/>
      <c r="I48" s="880"/>
      <c r="J48" s="880"/>
      <c r="K48" s="880"/>
      <c r="L48" s="327">
        <f>'Income &amp; Exp Worksheet '!J33</f>
        <v>0</v>
      </c>
      <c r="M48" s="297"/>
      <c r="N48" s="297"/>
      <c r="O48" s="171" t="str">
        <f t="shared" si="0"/>
        <v>Hide</v>
      </c>
    </row>
    <row r="49" spans="1:15" s="238" customFormat="1" ht="18" hidden="1" customHeight="1" x14ac:dyDescent="0.25">
      <c r="A49" s="281"/>
      <c r="B49" s="299"/>
      <c r="C49" s="880" t="str">
        <f>'Income &amp; Exp Worksheet '!B34</f>
        <v>Small Tools and Equipment</v>
      </c>
      <c r="D49" s="880"/>
      <c r="E49" s="880"/>
      <c r="F49" s="880"/>
      <c r="G49" s="880"/>
      <c r="H49" s="880"/>
      <c r="I49" s="880"/>
      <c r="J49" s="880"/>
      <c r="K49" s="880"/>
      <c r="L49" s="327">
        <f>'Income &amp; Exp Worksheet '!J34</f>
        <v>0</v>
      </c>
      <c r="M49" s="297"/>
      <c r="N49" s="297"/>
      <c r="O49" s="171" t="str">
        <f t="shared" si="0"/>
        <v>Hide</v>
      </c>
    </row>
    <row r="50" spans="1:15" s="238" customFormat="1" ht="18" hidden="1" customHeight="1" x14ac:dyDescent="0.25">
      <c r="A50" s="281"/>
      <c r="B50" s="299"/>
      <c r="C50" s="880" t="str">
        <f>'Income &amp; Exp Worksheet '!B35</f>
        <v xml:space="preserve">State Income Tax Paid </v>
      </c>
      <c r="D50" s="880"/>
      <c r="E50" s="880"/>
      <c r="F50" s="880"/>
      <c r="G50" s="880"/>
      <c r="H50" s="880"/>
      <c r="I50" s="880"/>
      <c r="J50" s="880"/>
      <c r="K50" s="880"/>
      <c r="L50" s="327">
        <f>'Income &amp; Exp Worksheet '!J35</f>
        <v>0</v>
      </c>
      <c r="M50" s="297"/>
      <c r="N50" s="297"/>
      <c r="O50" s="171" t="str">
        <f t="shared" si="0"/>
        <v>Hide</v>
      </c>
    </row>
    <row r="51" spans="1:15" s="238" customFormat="1" ht="18" hidden="1" customHeight="1" x14ac:dyDescent="0.25">
      <c r="A51" s="281"/>
      <c r="B51" s="299"/>
      <c r="C51" s="880" t="str">
        <f>'Income &amp; Exp Worksheet '!B36</f>
        <v>Sec of State ( Annual Report)</v>
      </c>
      <c r="D51" s="880"/>
      <c r="E51" s="880"/>
      <c r="F51" s="880"/>
      <c r="G51" s="880"/>
      <c r="H51" s="880"/>
      <c r="I51" s="880"/>
      <c r="J51" s="880"/>
      <c r="K51" s="880"/>
      <c r="L51" s="327">
        <f>'Income &amp; Exp Worksheet '!J36</f>
        <v>0</v>
      </c>
      <c r="M51" s="297"/>
      <c r="N51" s="297"/>
      <c r="O51" s="171" t="str">
        <f t="shared" si="0"/>
        <v>Hide</v>
      </c>
    </row>
    <row r="52" spans="1:15" s="238" customFormat="1" ht="18" hidden="1" customHeight="1" x14ac:dyDescent="0.25">
      <c r="A52" s="281"/>
      <c r="B52" s="299"/>
      <c r="C52" s="880" t="str">
        <f>'Income &amp; Exp Worksheet '!B37</f>
        <v>Sale Tax ( Retail Business)</v>
      </c>
      <c r="D52" s="880"/>
      <c r="E52" s="880"/>
      <c r="F52" s="880"/>
      <c r="G52" s="880"/>
      <c r="H52" s="880"/>
      <c r="I52" s="880"/>
      <c r="J52" s="880"/>
      <c r="K52" s="880"/>
      <c r="L52" s="327">
        <f>'Income &amp; Exp Worksheet '!J37</f>
        <v>0</v>
      </c>
      <c r="M52" s="297"/>
      <c r="N52" s="297"/>
      <c r="O52" s="171" t="str">
        <f t="shared" si="0"/>
        <v>Hide</v>
      </c>
    </row>
    <row r="53" spans="1:15" s="238" customFormat="1" ht="18" hidden="1" customHeight="1" x14ac:dyDescent="0.25">
      <c r="A53" s="281"/>
      <c r="B53" s="299"/>
      <c r="C53" s="880" t="str">
        <f>'Income &amp; Exp Worksheet '!B38</f>
        <v>Storage /Server Fees</v>
      </c>
      <c r="D53" s="880"/>
      <c r="E53" s="880"/>
      <c r="F53" s="880"/>
      <c r="G53" s="880"/>
      <c r="H53" s="880"/>
      <c r="I53" s="880"/>
      <c r="J53" s="880"/>
      <c r="K53" s="880"/>
      <c r="L53" s="327">
        <f>'Income &amp; Exp Worksheet '!J38</f>
        <v>0</v>
      </c>
      <c r="M53" s="297"/>
      <c r="N53" s="297"/>
      <c r="O53" s="171" t="str">
        <f t="shared" si="0"/>
        <v>Hide</v>
      </c>
    </row>
    <row r="54" spans="1:15" s="238" customFormat="1" ht="18" hidden="1" customHeight="1" x14ac:dyDescent="0.25">
      <c r="A54" s="281"/>
      <c r="B54" s="299"/>
      <c r="C54" s="880" t="str">
        <f>'Income &amp; Exp Worksheet '!B39</f>
        <v>Software Exp</v>
      </c>
      <c r="D54" s="880"/>
      <c r="E54" s="880"/>
      <c r="F54" s="880"/>
      <c r="G54" s="880"/>
      <c r="H54" s="880"/>
      <c r="I54" s="880"/>
      <c r="J54" s="880"/>
      <c r="K54" s="880"/>
      <c r="L54" s="327">
        <f>'Income &amp; Exp Worksheet '!J39</f>
        <v>0</v>
      </c>
      <c r="M54" s="297"/>
      <c r="N54" s="297"/>
      <c r="O54" s="171" t="str">
        <f t="shared" si="0"/>
        <v>Hide</v>
      </c>
    </row>
    <row r="55" spans="1:15" s="238" customFormat="1" ht="18" hidden="1" customHeight="1" x14ac:dyDescent="0.25">
      <c r="A55" s="281"/>
      <c r="B55" s="299"/>
      <c r="C55" s="880" t="str">
        <f>'Income &amp; Exp Worksheet '!B40</f>
        <v>Training Exp/Prof Development</v>
      </c>
      <c r="D55" s="880"/>
      <c r="E55" s="880"/>
      <c r="F55" s="880"/>
      <c r="G55" s="880"/>
      <c r="H55" s="880"/>
      <c r="I55" s="880"/>
      <c r="J55" s="880"/>
      <c r="K55" s="880"/>
      <c r="L55" s="327">
        <f>'Income &amp; Exp Worksheet '!J40</f>
        <v>0</v>
      </c>
      <c r="M55" s="297"/>
      <c r="N55" s="297"/>
      <c r="O55" s="171" t="str">
        <f t="shared" si="0"/>
        <v>Hide</v>
      </c>
    </row>
    <row r="56" spans="1:15" s="238" customFormat="1" ht="18" hidden="1" customHeight="1" x14ac:dyDescent="0.25">
      <c r="A56" s="281"/>
      <c r="B56" s="299"/>
      <c r="C56" s="880" t="str">
        <f>'Income &amp; Exp Worksheet '!B41</f>
        <v>Telephone  (Land, Cell, Fax)</v>
      </c>
      <c r="D56" s="880"/>
      <c r="E56" s="880"/>
      <c r="F56" s="880"/>
      <c r="G56" s="880"/>
      <c r="H56" s="880"/>
      <c r="I56" s="880"/>
      <c r="J56" s="880"/>
      <c r="K56" s="880"/>
      <c r="L56" s="327">
        <f>'Income &amp; Exp Worksheet '!J41</f>
        <v>0</v>
      </c>
      <c r="M56" s="297"/>
      <c r="N56" s="297"/>
      <c r="O56" s="171" t="str">
        <f t="shared" si="0"/>
        <v>Hide</v>
      </c>
    </row>
    <row r="57" spans="1:15" s="238" customFormat="1" ht="18" hidden="1" customHeight="1" x14ac:dyDescent="0.25">
      <c r="A57" s="281"/>
      <c r="B57" s="299"/>
      <c r="C57" s="880" t="str">
        <f>'Income &amp; Exp Worksheet '!B42</f>
        <v>Travel Exp (Flight, Taxi etc.)</v>
      </c>
      <c r="D57" s="880"/>
      <c r="E57" s="880"/>
      <c r="F57" s="880"/>
      <c r="G57" s="880"/>
      <c r="H57" s="880"/>
      <c r="I57" s="880"/>
      <c r="J57" s="880"/>
      <c r="K57" s="880"/>
      <c r="L57" s="327">
        <f>'Income &amp; Exp Worksheet '!J42</f>
        <v>0</v>
      </c>
      <c r="M57" s="297"/>
      <c r="N57" s="297"/>
      <c r="O57" s="171" t="str">
        <f t="shared" si="0"/>
        <v>Hide</v>
      </c>
    </row>
    <row r="58" spans="1:15" s="238" customFormat="1" ht="18" hidden="1" customHeight="1" x14ac:dyDescent="0.25">
      <c r="A58" s="281"/>
      <c r="B58" s="299"/>
      <c r="C58" s="880" t="str">
        <f>'Income &amp; Exp Worksheet '!B43</f>
        <v>Website/ Hosting Charges</v>
      </c>
      <c r="D58" s="880"/>
      <c r="E58" s="880"/>
      <c r="F58" s="880"/>
      <c r="G58" s="880"/>
      <c r="H58" s="880"/>
      <c r="I58" s="880"/>
      <c r="J58" s="880"/>
      <c r="K58" s="880"/>
      <c r="L58" s="327">
        <f>'Income &amp; Exp Worksheet '!J43</f>
        <v>0</v>
      </c>
      <c r="M58" s="297"/>
      <c r="N58" s="297"/>
      <c r="O58" s="171" t="str">
        <f t="shared" si="0"/>
        <v>Hide</v>
      </c>
    </row>
    <row r="59" spans="1:15" s="238" customFormat="1" ht="18" hidden="1" customHeight="1" x14ac:dyDescent="0.25">
      <c r="A59" s="281"/>
      <c r="B59" s="299"/>
      <c r="C59" s="880" t="str">
        <f>'Income &amp; Exp Worksheet '!B44</f>
        <v>Utilities (Business Only)</v>
      </c>
      <c r="D59" s="880"/>
      <c r="E59" s="880"/>
      <c r="F59" s="880"/>
      <c r="G59" s="880"/>
      <c r="H59" s="880"/>
      <c r="I59" s="880"/>
      <c r="J59" s="880"/>
      <c r="K59" s="880"/>
      <c r="L59" s="327">
        <f>'Income &amp; Exp Worksheet '!J44</f>
        <v>0</v>
      </c>
      <c r="M59" s="297"/>
      <c r="N59" s="297"/>
      <c r="O59" s="171" t="str">
        <f t="shared" si="0"/>
        <v>Hide</v>
      </c>
    </row>
    <row r="60" spans="1:15" s="238" customFormat="1" ht="18" hidden="1" customHeight="1" x14ac:dyDescent="0.25">
      <c r="A60" s="281"/>
      <c r="B60" s="299"/>
      <c r="C60" s="880" t="str">
        <f>'Income &amp; Exp Worksheet '!B45</f>
        <v>Repairs on Business Assets</v>
      </c>
      <c r="D60" s="880"/>
      <c r="E60" s="880"/>
      <c r="F60" s="880"/>
      <c r="G60" s="880"/>
      <c r="H60" s="880"/>
      <c r="I60" s="880"/>
      <c r="J60" s="880"/>
      <c r="K60" s="880"/>
      <c r="L60" s="327">
        <f>'Income &amp; Exp Worksheet '!J45</f>
        <v>0</v>
      </c>
      <c r="M60" s="297"/>
      <c r="N60" s="297"/>
      <c r="O60" s="171" t="str">
        <f t="shared" si="0"/>
        <v>Hide</v>
      </c>
    </row>
    <row r="61" spans="1:15" s="238" customFormat="1" ht="18" hidden="1" customHeight="1" x14ac:dyDescent="0.25">
      <c r="A61" s="281"/>
      <c r="B61" s="299"/>
      <c r="C61" s="880" t="str">
        <f>'Income &amp; Exp Worksheet '!B46</f>
        <v>Rent for the Office or Equipment's</v>
      </c>
      <c r="D61" s="880"/>
      <c r="E61" s="880"/>
      <c r="F61" s="880"/>
      <c r="G61" s="880"/>
      <c r="H61" s="880"/>
      <c r="I61" s="880"/>
      <c r="J61" s="880"/>
      <c r="K61" s="880"/>
      <c r="L61" s="327">
        <f>'Income &amp; Exp Worksheet '!J46</f>
        <v>0</v>
      </c>
      <c r="M61" s="297"/>
      <c r="N61" s="297"/>
      <c r="O61" s="171" t="str">
        <f t="shared" si="0"/>
        <v>Hide</v>
      </c>
    </row>
    <row r="62" spans="1:15" s="238" customFormat="1" ht="18" hidden="1" customHeight="1" x14ac:dyDescent="0.25">
      <c r="A62" s="281"/>
      <c r="B62" s="299"/>
      <c r="C62" s="880" t="str">
        <f>'Income &amp; Exp Worksheet '!B47</f>
        <v>License and Permits</v>
      </c>
      <c r="D62" s="880"/>
      <c r="E62" s="880"/>
      <c r="F62" s="880"/>
      <c r="G62" s="880"/>
      <c r="H62" s="880"/>
      <c r="I62" s="880"/>
      <c r="J62" s="880"/>
      <c r="K62" s="880"/>
      <c r="L62" s="327">
        <f>'Income &amp; Exp Worksheet '!J47</f>
        <v>0</v>
      </c>
      <c r="M62" s="297"/>
      <c r="N62" s="297"/>
      <c r="O62" s="171" t="str">
        <f t="shared" si="0"/>
        <v>Hide</v>
      </c>
    </row>
    <row r="63" spans="1:15" s="238" customFormat="1" ht="18" hidden="1" customHeight="1" x14ac:dyDescent="0.25">
      <c r="A63" s="281"/>
      <c r="B63" s="299"/>
      <c r="C63" s="880" t="str">
        <f>'Income &amp; Exp Worksheet '!B48</f>
        <v>Interest on Business Loan/Car</v>
      </c>
      <c r="D63" s="880"/>
      <c r="E63" s="880"/>
      <c r="F63" s="880"/>
      <c r="G63" s="880"/>
      <c r="H63" s="880"/>
      <c r="I63" s="880"/>
      <c r="J63" s="880"/>
      <c r="K63" s="880"/>
      <c r="L63" s="327">
        <f>'Income &amp; Exp Worksheet '!J48</f>
        <v>0</v>
      </c>
      <c r="M63" s="297"/>
      <c r="N63" s="297"/>
      <c r="O63" s="171" t="str">
        <f t="shared" si="0"/>
        <v>Hide</v>
      </c>
    </row>
    <row r="64" spans="1:15" s="238" customFormat="1" ht="18" hidden="1" customHeight="1" x14ac:dyDescent="0.25">
      <c r="A64" s="281"/>
      <c r="B64" s="299"/>
      <c r="C64" s="880" t="str">
        <f>'Income &amp; Exp Worksheet '!B49</f>
        <v>Advertisement</v>
      </c>
      <c r="D64" s="880"/>
      <c r="E64" s="880"/>
      <c r="F64" s="880"/>
      <c r="G64" s="880"/>
      <c r="H64" s="880"/>
      <c r="I64" s="880"/>
      <c r="J64" s="880"/>
      <c r="K64" s="880"/>
      <c r="L64" s="327">
        <f>'Income &amp; Exp Worksheet '!J49</f>
        <v>0</v>
      </c>
      <c r="M64" s="297"/>
      <c r="N64" s="297"/>
      <c r="O64" s="171" t="str">
        <f t="shared" si="0"/>
        <v>Hide</v>
      </c>
    </row>
    <row r="65" spans="1:85" s="169" customFormat="1" ht="18" hidden="1" customHeight="1" x14ac:dyDescent="0.25">
      <c r="A65" s="281"/>
      <c r="B65" s="299"/>
      <c r="C65" s="880" t="str">
        <f>'Income &amp; Exp Worksheet '!B50</f>
        <v>Internet Expense</v>
      </c>
      <c r="D65" s="880"/>
      <c r="E65" s="880"/>
      <c r="F65" s="880"/>
      <c r="G65" s="880"/>
      <c r="H65" s="880"/>
      <c r="I65" s="880"/>
      <c r="J65" s="880"/>
      <c r="K65" s="880"/>
      <c r="L65" s="327">
        <f>'Income &amp; Exp Worksheet '!J50</f>
        <v>0</v>
      </c>
      <c r="M65" s="297"/>
      <c r="N65" s="297"/>
      <c r="O65" s="171" t="str">
        <f t="shared" si="0"/>
        <v>Hide</v>
      </c>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c r="BW65" s="238"/>
      <c r="BX65" s="238"/>
      <c r="BY65" s="238"/>
      <c r="BZ65" s="238"/>
      <c r="CA65" s="238"/>
      <c r="CB65" s="238"/>
      <c r="CC65" s="238"/>
      <c r="CD65" s="238"/>
      <c r="CE65" s="238"/>
      <c r="CF65" s="238"/>
      <c r="CG65" s="238"/>
    </row>
    <row r="66" spans="1:85" s="169" customFormat="1" ht="18" hidden="1" customHeight="1" x14ac:dyDescent="0.25">
      <c r="A66" s="281"/>
      <c r="B66" s="299"/>
      <c r="C66" s="880">
        <f>'Income &amp; Exp Worksheet '!B51</f>
        <v>0</v>
      </c>
      <c r="D66" s="880"/>
      <c r="E66" s="880"/>
      <c r="F66" s="880"/>
      <c r="G66" s="880"/>
      <c r="H66" s="880"/>
      <c r="I66" s="880"/>
      <c r="J66" s="880"/>
      <c r="K66" s="880"/>
      <c r="L66" s="327">
        <f>'Income &amp; Exp Worksheet '!J51</f>
        <v>0</v>
      </c>
      <c r="M66" s="297"/>
      <c r="N66" s="297"/>
      <c r="O66" s="171" t="str">
        <f t="shared" si="0"/>
        <v>Hide</v>
      </c>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c r="BW66" s="238"/>
      <c r="BX66" s="238"/>
      <c r="BY66" s="238"/>
      <c r="BZ66" s="238"/>
      <c r="CA66" s="238"/>
      <c r="CB66" s="238"/>
      <c r="CC66" s="238"/>
      <c r="CD66" s="238"/>
      <c r="CE66" s="238"/>
      <c r="CF66" s="238"/>
      <c r="CG66" s="238"/>
    </row>
    <row r="67" spans="1:85" s="169" customFormat="1" ht="18" hidden="1" customHeight="1" x14ac:dyDescent="0.25">
      <c r="A67" s="281"/>
      <c r="B67" s="299"/>
      <c r="C67" s="880">
        <f>'Income &amp; Exp Worksheet '!B52</f>
        <v>0</v>
      </c>
      <c r="D67" s="880"/>
      <c r="E67" s="880"/>
      <c r="F67" s="880"/>
      <c r="G67" s="880"/>
      <c r="H67" s="880"/>
      <c r="I67" s="880"/>
      <c r="J67" s="880"/>
      <c r="K67" s="880"/>
      <c r="L67" s="327">
        <f>'Income &amp; Exp Worksheet '!J52</f>
        <v>0</v>
      </c>
      <c r="M67" s="297"/>
      <c r="N67" s="297"/>
      <c r="O67" s="171" t="str">
        <f t="shared" si="0"/>
        <v>Hide</v>
      </c>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8"/>
      <c r="BU67" s="238"/>
      <c r="BV67" s="238"/>
      <c r="BW67" s="238"/>
      <c r="BX67" s="238"/>
      <c r="BY67" s="238"/>
      <c r="BZ67" s="238"/>
      <c r="CA67" s="238"/>
      <c r="CB67" s="238"/>
      <c r="CC67" s="238"/>
      <c r="CD67" s="238"/>
      <c r="CE67" s="238"/>
      <c r="CF67" s="238"/>
      <c r="CG67" s="238"/>
    </row>
    <row r="68" spans="1:85" s="169" customFormat="1" ht="18" hidden="1" customHeight="1" x14ac:dyDescent="0.25">
      <c r="A68" s="281"/>
      <c r="B68" s="299"/>
      <c r="C68" s="880">
        <f>'Income &amp; Exp Worksheet '!B53</f>
        <v>0</v>
      </c>
      <c r="D68" s="880"/>
      <c r="E68" s="880"/>
      <c r="F68" s="880"/>
      <c r="G68" s="880"/>
      <c r="H68" s="880"/>
      <c r="I68" s="880"/>
      <c r="J68" s="880"/>
      <c r="K68" s="880"/>
      <c r="L68" s="327">
        <f>'Income &amp; Exp Worksheet '!J53</f>
        <v>0</v>
      </c>
      <c r="M68" s="297"/>
      <c r="N68" s="297"/>
      <c r="O68" s="171" t="str">
        <f t="shared" si="0"/>
        <v>Hide</v>
      </c>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8"/>
      <c r="BU68" s="238"/>
      <c r="BV68" s="238"/>
      <c r="BW68" s="238"/>
      <c r="BX68" s="238"/>
      <c r="BY68" s="238"/>
      <c r="BZ68" s="238"/>
      <c r="CA68" s="238"/>
      <c r="CB68" s="238"/>
      <c r="CC68" s="238"/>
      <c r="CD68" s="238"/>
      <c r="CE68" s="238"/>
      <c r="CF68" s="238"/>
      <c r="CG68" s="238"/>
    </row>
    <row r="69" spans="1:85" s="169" customFormat="1" ht="18" hidden="1" customHeight="1" x14ac:dyDescent="0.25">
      <c r="A69" s="281"/>
      <c r="B69" s="299"/>
      <c r="C69" s="880">
        <f>'Income &amp; Exp Worksheet '!B54</f>
        <v>0</v>
      </c>
      <c r="D69" s="880"/>
      <c r="E69" s="880"/>
      <c r="F69" s="880"/>
      <c r="G69" s="880"/>
      <c r="H69" s="880"/>
      <c r="I69" s="880"/>
      <c r="J69" s="880"/>
      <c r="K69" s="880"/>
      <c r="L69" s="327">
        <f>'Income &amp; Exp Worksheet '!J54</f>
        <v>0</v>
      </c>
      <c r="M69" s="297"/>
      <c r="N69" s="297"/>
      <c r="O69" s="171" t="str">
        <f t="shared" si="0"/>
        <v>Hide</v>
      </c>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38"/>
      <c r="BM69" s="238"/>
      <c r="BN69" s="238"/>
      <c r="BO69" s="238"/>
      <c r="BP69" s="238"/>
      <c r="BQ69" s="238"/>
      <c r="BR69" s="238"/>
      <c r="BS69" s="238"/>
      <c r="BT69" s="238"/>
      <c r="BU69" s="238"/>
      <c r="BV69" s="238"/>
      <c r="BW69" s="238"/>
      <c r="BX69" s="238"/>
      <c r="BY69" s="238"/>
      <c r="BZ69" s="238"/>
      <c r="CA69" s="238"/>
      <c r="CB69" s="238"/>
      <c r="CC69" s="238"/>
      <c r="CD69" s="238"/>
      <c r="CE69" s="238"/>
      <c r="CF69" s="238"/>
      <c r="CG69" s="238"/>
    </row>
    <row r="70" spans="1:85" s="169" customFormat="1" ht="18" hidden="1" customHeight="1" x14ac:dyDescent="0.25">
      <c r="A70" s="281"/>
      <c r="B70" s="299"/>
      <c r="C70" s="880">
        <f>'Income &amp; Exp Worksheet '!B55</f>
        <v>0</v>
      </c>
      <c r="D70" s="880"/>
      <c r="E70" s="880"/>
      <c r="F70" s="880"/>
      <c r="G70" s="880"/>
      <c r="H70" s="880"/>
      <c r="I70" s="880"/>
      <c r="J70" s="880"/>
      <c r="K70" s="880"/>
      <c r="L70" s="327">
        <f>'Income &amp; Exp Worksheet '!J55</f>
        <v>0</v>
      </c>
      <c r="M70" s="297"/>
      <c r="N70" s="297"/>
      <c r="O70" s="171" t="str">
        <f t="shared" si="0"/>
        <v>Hide</v>
      </c>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c r="BW70" s="238"/>
      <c r="BX70" s="238"/>
      <c r="BY70" s="238"/>
      <c r="BZ70" s="238"/>
      <c r="CA70" s="238"/>
      <c r="CB70" s="238"/>
      <c r="CC70" s="238"/>
      <c r="CD70" s="238"/>
      <c r="CE70" s="238"/>
      <c r="CF70" s="238"/>
      <c r="CG70" s="238"/>
    </row>
    <row r="71" spans="1:85" s="238" customFormat="1" ht="18" hidden="1" customHeight="1" x14ac:dyDescent="0.25">
      <c r="A71" s="281"/>
      <c r="B71" s="299"/>
      <c r="C71" s="880" t="str">
        <f>'Income &amp; Exp Worksheet '!O48</f>
        <v>Depreciation/New Assets</v>
      </c>
      <c r="D71" s="880"/>
      <c r="E71" s="880"/>
      <c r="F71" s="880"/>
      <c r="G71" s="880"/>
      <c r="H71" s="880"/>
      <c r="I71" s="880"/>
      <c r="J71" s="880"/>
      <c r="K71" s="880"/>
      <c r="L71" s="327">
        <f>'Income &amp; Exp Worksheet '!X48</f>
        <v>0</v>
      </c>
      <c r="M71" s="297"/>
      <c r="N71" s="297"/>
      <c r="O71" s="171" t="str">
        <f t="shared" si="0"/>
        <v>Hide</v>
      </c>
    </row>
    <row r="72" spans="1:85" s="238" customFormat="1" ht="18" hidden="1" customHeight="1" x14ac:dyDescent="0.25">
      <c r="A72" s="281"/>
      <c r="B72" s="299"/>
      <c r="C72" s="880" t="str">
        <f>'Income &amp; Exp Worksheet '!O45</f>
        <v>Home Office  (Simplified Option)</v>
      </c>
      <c r="D72" s="880"/>
      <c r="E72" s="880"/>
      <c r="F72" s="880"/>
      <c r="G72" s="880"/>
      <c r="H72" s="880"/>
      <c r="I72" s="880"/>
      <c r="J72" s="880"/>
      <c r="K72" s="880"/>
      <c r="L72" s="327">
        <f>'Income &amp; Exp Worksheet '!X45</f>
        <v>0</v>
      </c>
      <c r="M72" s="297"/>
      <c r="N72" s="297"/>
      <c r="O72" s="171" t="str">
        <f t="shared" si="0"/>
        <v>Hide</v>
      </c>
    </row>
    <row r="73" spans="1:85" s="169" customFormat="1" ht="18" hidden="1" customHeight="1" x14ac:dyDescent="0.25">
      <c r="A73" s="281"/>
      <c r="B73" s="299"/>
      <c r="C73" s="880">
        <f>'Income &amp; Exp Worksheet '!O49</f>
        <v>0</v>
      </c>
      <c r="D73" s="880"/>
      <c r="E73" s="880"/>
      <c r="F73" s="880"/>
      <c r="G73" s="880"/>
      <c r="H73" s="880"/>
      <c r="I73" s="880"/>
      <c r="J73" s="880"/>
      <c r="K73" s="880"/>
      <c r="L73" s="327">
        <f>'Income &amp; Exp Worksheet '!X49</f>
        <v>0</v>
      </c>
      <c r="M73" s="297"/>
      <c r="N73" s="297"/>
      <c r="O73" s="171" t="str">
        <f t="shared" si="0"/>
        <v>Hide</v>
      </c>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c r="BW73" s="238"/>
      <c r="BX73" s="238"/>
      <c r="BY73" s="238"/>
      <c r="BZ73" s="238"/>
      <c r="CA73" s="238"/>
      <c r="CB73" s="238"/>
      <c r="CC73" s="238"/>
      <c r="CD73" s="238"/>
      <c r="CE73" s="238"/>
      <c r="CF73" s="238"/>
      <c r="CG73" s="238"/>
    </row>
    <row r="74" spans="1:85" s="169" customFormat="1" ht="18" hidden="1" customHeight="1" x14ac:dyDescent="0.25">
      <c r="A74" s="281"/>
      <c r="B74" s="299"/>
      <c r="C74" s="880">
        <f>'Income &amp; Exp Worksheet '!O50</f>
        <v>0</v>
      </c>
      <c r="D74" s="880"/>
      <c r="E74" s="880"/>
      <c r="F74" s="880"/>
      <c r="G74" s="880"/>
      <c r="H74" s="880"/>
      <c r="I74" s="880"/>
      <c r="J74" s="880"/>
      <c r="K74" s="880"/>
      <c r="L74" s="327">
        <f>'Income &amp; Exp Worksheet '!X50</f>
        <v>0</v>
      </c>
      <c r="M74" s="297"/>
      <c r="N74" s="297"/>
      <c r="O74" s="171" t="str">
        <f t="shared" si="0"/>
        <v>Hide</v>
      </c>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238"/>
      <c r="BY74" s="238"/>
      <c r="BZ74" s="238"/>
      <c r="CA74" s="238"/>
      <c r="CB74" s="238"/>
      <c r="CC74" s="238"/>
      <c r="CD74" s="238"/>
      <c r="CE74" s="238"/>
      <c r="CF74" s="238"/>
      <c r="CG74" s="238"/>
    </row>
    <row r="75" spans="1:85" s="169" customFormat="1" ht="18" hidden="1" customHeight="1" x14ac:dyDescent="0.25">
      <c r="A75" s="281"/>
      <c r="B75" s="299"/>
      <c r="C75" s="880">
        <f>'Income &amp; Exp Worksheet '!O51</f>
        <v>0</v>
      </c>
      <c r="D75" s="880"/>
      <c r="E75" s="880"/>
      <c r="F75" s="880"/>
      <c r="G75" s="880"/>
      <c r="H75" s="880"/>
      <c r="I75" s="880"/>
      <c r="J75" s="880"/>
      <c r="K75" s="880"/>
      <c r="L75" s="327">
        <f>'Income &amp; Exp Worksheet '!X51</f>
        <v>0</v>
      </c>
      <c r="M75" s="297"/>
      <c r="N75" s="297"/>
      <c r="O75" s="171" t="str">
        <f t="shared" si="0"/>
        <v>Hide</v>
      </c>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c r="BP75" s="238"/>
      <c r="BQ75" s="238"/>
      <c r="BR75" s="238"/>
      <c r="BS75" s="238"/>
      <c r="BT75" s="238"/>
      <c r="BU75" s="238"/>
      <c r="BV75" s="238"/>
      <c r="BW75" s="238"/>
      <c r="BX75" s="238"/>
      <c r="BY75" s="238"/>
      <c r="BZ75" s="238"/>
      <c r="CA75" s="238"/>
      <c r="CB75" s="238"/>
      <c r="CC75" s="238"/>
      <c r="CD75" s="238"/>
      <c r="CE75" s="238"/>
      <c r="CF75" s="238"/>
      <c r="CG75" s="238"/>
    </row>
    <row r="76" spans="1:85" s="169" customFormat="1" ht="18" hidden="1" customHeight="1" x14ac:dyDescent="0.25">
      <c r="A76" s="281"/>
      <c r="B76" s="328"/>
      <c r="C76" s="880">
        <f>'Income &amp; Exp Worksheet '!O52</f>
        <v>0</v>
      </c>
      <c r="D76" s="880"/>
      <c r="E76" s="880"/>
      <c r="F76" s="880"/>
      <c r="G76" s="880"/>
      <c r="H76" s="880"/>
      <c r="I76" s="880"/>
      <c r="J76" s="880"/>
      <c r="K76" s="880"/>
      <c r="L76" s="327">
        <f>'Income &amp; Exp Worksheet '!X52</f>
        <v>0</v>
      </c>
      <c r="M76" s="297"/>
      <c r="N76" s="297"/>
      <c r="O76" s="171" t="str">
        <f t="shared" si="0"/>
        <v>Hide</v>
      </c>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c r="BP76" s="238"/>
      <c r="BQ76" s="238"/>
      <c r="BR76" s="238"/>
      <c r="BS76" s="238"/>
      <c r="BT76" s="238"/>
      <c r="BU76" s="238"/>
      <c r="BV76" s="238"/>
      <c r="BW76" s="238"/>
      <c r="BX76" s="238"/>
      <c r="BY76" s="238"/>
      <c r="BZ76" s="238"/>
      <c r="CA76" s="238"/>
      <c r="CB76" s="238"/>
      <c r="CC76" s="238"/>
      <c r="CD76" s="238"/>
      <c r="CE76" s="238"/>
      <c r="CF76" s="238"/>
      <c r="CG76" s="238"/>
    </row>
    <row r="77" spans="1:85" s="238" customFormat="1" ht="18" customHeight="1" x14ac:dyDescent="0.25">
      <c r="A77" s="281"/>
      <c r="B77" s="331" t="s">
        <v>238</v>
      </c>
      <c r="C77" s="331"/>
      <c r="D77" s="331"/>
      <c r="E77" s="331"/>
      <c r="F77" s="331"/>
      <c r="G77" s="331"/>
      <c r="H77" s="331"/>
      <c r="I77" s="331"/>
      <c r="J77" s="331"/>
      <c r="K77" s="331"/>
      <c r="L77" s="332">
        <f>SUBTOTAL(9,L35:N76)</f>
        <v>0</v>
      </c>
      <c r="M77" s="297"/>
      <c r="N77" s="294"/>
      <c r="O77" s="171" t="s">
        <v>261</v>
      </c>
    </row>
    <row r="78" spans="1:85" s="238" customFormat="1" ht="5.0999999999999996" customHeight="1" x14ac:dyDescent="0.25">
      <c r="A78" s="281"/>
      <c r="B78" s="311"/>
      <c r="C78" s="311"/>
      <c r="D78" s="311"/>
      <c r="E78" s="311"/>
      <c r="F78" s="311"/>
      <c r="G78" s="311"/>
      <c r="H78" s="311"/>
      <c r="I78" s="311"/>
      <c r="J78" s="311"/>
      <c r="K78" s="311"/>
      <c r="L78" s="312"/>
      <c r="M78" s="313"/>
      <c r="N78" s="313"/>
      <c r="O78" s="171" t="s">
        <v>261</v>
      </c>
    </row>
    <row r="79" spans="1:85" s="240" customFormat="1" ht="18" customHeight="1" x14ac:dyDescent="0.25">
      <c r="A79" s="282"/>
      <c r="B79" s="290" t="s">
        <v>239</v>
      </c>
      <c r="C79" s="335"/>
      <c r="D79" s="335"/>
      <c r="E79" s="335"/>
      <c r="F79" s="335"/>
      <c r="G79" s="335"/>
      <c r="H79" s="335"/>
      <c r="I79" s="335"/>
      <c r="J79" s="335"/>
      <c r="K79" s="336"/>
      <c r="L79" s="332">
        <f>L23-L31-L77</f>
        <v>0</v>
      </c>
      <c r="M79" s="302"/>
      <c r="N79" s="302"/>
      <c r="O79" s="171" t="s">
        <v>261</v>
      </c>
    </row>
    <row r="80" spans="1:85" s="240" customFormat="1" ht="18" customHeight="1" x14ac:dyDescent="0.25">
      <c r="A80" s="282"/>
      <c r="B80" s="314"/>
      <c r="C80" s="288"/>
      <c r="D80" s="288"/>
      <c r="E80" s="288"/>
      <c r="F80" s="288"/>
      <c r="G80" s="288"/>
      <c r="H80" s="288"/>
      <c r="I80" s="288"/>
      <c r="J80" s="288"/>
      <c r="K80" s="315"/>
      <c r="L80" s="316"/>
      <c r="M80" s="317"/>
      <c r="N80" s="317"/>
      <c r="O80" s="171" t="s">
        <v>261</v>
      </c>
    </row>
    <row r="81" spans="1:15" s="240" customFormat="1" ht="18" customHeight="1" x14ac:dyDescent="0.25">
      <c r="A81" s="282"/>
      <c r="B81" s="314"/>
      <c r="C81" s="288"/>
      <c r="D81" s="288"/>
      <c r="E81" s="288"/>
      <c r="F81" s="288"/>
      <c r="G81" s="288"/>
      <c r="H81" s="288"/>
      <c r="I81" s="288"/>
      <c r="J81" s="288"/>
      <c r="K81" s="315"/>
      <c r="L81" s="316"/>
      <c r="M81" s="317"/>
      <c r="N81" s="317"/>
      <c r="O81" s="171" t="s">
        <v>261</v>
      </c>
    </row>
    <row r="82" spans="1:15" s="240" customFormat="1" ht="18" customHeight="1" x14ac:dyDescent="0.25">
      <c r="A82" s="282"/>
      <c r="B82" s="300"/>
      <c r="C82" s="300"/>
      <c r="D82" s="300"/>
      <c r="E82" s="300"/>
      <c r="F82" s="300"/>
      <c r="G82" s="300"/>
      <c r="H82" s="300"/>
      <c r="I82" s="300"/>
      <c r="J82" s="300"/>
      <c r="K82" s="300"/>
      <c r="L82" s="318"/>
      <c r="M82" s="301"/>
      <c r="N82" s="301"/>
      <c r="O82" s="171" t="s">
        <v>261</v>
      </c>
    </row>
    <row r="83" spans="1:15" s="238" customFormat="1" ht="27" customHeight="1" x14ac:dyDescent="0.25">
      <c r="A83" s="281"/>
      <c r="B83" s="885" t="s">
        <v>258</v>
      </c>
      <c r="C83" s="885"/>
      <c r="D83" s="885"/>
      <c r="E83" s="885"/>
      <c r="F83" s="885"/>
      <c r="G83" s="885"/>
      <c r="H83" s="885"/>
      <c r="I83" s="885"/>
      <c r="J83" s="885"/>
      <c r="K83" s="885"/>
      <c r="L83" s="885"/>
      <c r="M83" s="319"/>
      <c r="N83" s="319"/>
      <c r="O83" s="171" t="s">
        <v>261</v>
      </c>
    </row>
    <row r="84" spans="1:15" s="238" customFormat="1" ht="27" customHeight="1" x14ac:dyDescent="0.25">
      <c r="A84" s="281"/>
      <c r="B84" s="320"/>
      <c r="C84" s="321"/>
      <c r="D84" s="321"/>
      <c r="E84" s="321"/>
      <c r="F84" s="321"/>
      <c r="G84" s="321"/>
      <c r="H84" s="321"/>
      <c r="I84" s="321"/>
      <c r="J84" s="321"/>
      <c r="K84" s="321"/>
      <c r="L84" s="322"/>
      <c r="M84" s="323"/>
      <c r="N84" s="323"/>
      <c r="O84" s="171" t="s">
        <v>261</v>
      </c>
    </row>
    <row r="85" spans="1:15" ht="25.5" customHeight="1" x14ac:dyDescent="0.25">
      <c r="A85" s="278"/>
      <c r="B85" s="883">
        <f>'Main Tab'!AG15</f>
        <v>0</v>
      </c>
      <c r="C85" s="884"/>
      <c r="D85" s="884"/>
      <c r="E85" s="884"/>
      <c r="F85" s="884"/>
      <c r="G85" s="884"/>
      <c r="H85" s="324"/>
      <c r="I85" s="303" t="s">
        <v>300</v>
      </c>
      <c r="J85" s="303"/>
      <c r="K85" s="303"/>
      <c r="L85" s="325">
        <f ca="1">TODAY()</f>
        <v>45730</v>
      </c>
      <c r="M85" s="306"/>
      <c r="N85" s="325"/>
      <c r="O85" s="171" t="s">
        <v>261</v>
      </c>
    </row>
    <row r="86" spans="1:15" s="241" customFormat="1" ht="16.5" customHeight="1" x14ac:dyDescent="0.2">
      <c r="A86" s="284"/>
      <c r="B86" s="886" t="s">
        <v>297</v>
      </c>
      <c r="C86" s="886"/>
      <c r="D86" s="886"/>
      <c r="E86" s="886"/>
      <c r="F86" s="886"/>
      <c r="G86" s="886"/>
      <c r="H86" s="886"/>
      <c r="I86" s="886"/>
      <c r="J86" s="886"/>
      <c r="K86" s="886"/>
      <c r="L86" s="326" t="s">
        <v>259</v>
      </c>
      <c r="M86" s="306"/>
      <c r="N86" s="306"/>
      <c r="O86" s="171" t="s">
        <v>261</v>
      </c>
    </row>
    <row r="87" spans="1:15" ht="7.5" customHeight="1" x14ac:dyDescent="0.25">
      <c r="A87" s="278"/>
      <c r="B87" s="278"/>
      <c r="C87" s="278"/>
      <c r="D87" s="278"/>
      <c r="E87" s="278"/>
      <c r="F87" s="278"/>
      <c r="G87" s="278"/>
      <c r="H87" s="278"/>
      <c r="I87" s="278"/>
      <c r="J87" s="278"/>
      <c r="K87" s="278"/>
      <c r="L87" s="289"/>
      <c r="M87" s="289"/>
      <c r="N87" s="289"/>
      <c r="O87" s="171" t="s">
        <v>261</v>
      </c>
    </row>
    <row r="88" spans="1:15" ht="18.75" customHeight="1" x14ac:dyDescent="0.25">
      <c r="A88" s="278"/>
      <c r="B88" s="283"/>
      <c r="C88" s="283"/>
      <c r="D88" s="283"/>
      <c r="E88" s="278"/>
      <c r="F88" s="278"/>
      <c r="G88" s="278"/>
      <c r="H88" s="278"/>
      <c r="I88" s="278"/>
      <c r="J88" s="278"/>
      <c r="K88" s="278"/>
    </row>
    <row r="89" spans="1:15" ht="18.75" customHeight="1" x14ac:dyDescent="0.25">
      <c r="B89" s="274"/>
      <c r="C89" s="274"/>
      <c r="D89" s="274"/>
    </row>
    <row r="90" spans="1:15" ht="18.75" customHeight="1" x14ac:dyDescent="0.25">
      <c r="B90" s="274"/>
      <c r="C90" s="274"/>
      <c r="D90" s="274"/>
    </row>
    <row r="91" spans="1:15" ht="18.75" customHeight="1" x14ac:dyDescent="0.25">
      <c r="B91" s="274"/>
      <c r="C91" s="274"/>
      <c r="D91" s="274"/>
    </row>
    <row r="92" spans="1:15" ht="18.75" customHeight="1" x14ac:dyDescent="0.25">
      <c r="B92" s="274"/>
      <c r="C92" s="274"/>
      <c r="D92" s="274"/>
    </row>
    <row r="93" spans="1:15" ht="18.75" customHeight="1" x14ac:dyDescent="0.25">
      <c r="B93" s="274"/>
      <c r="C93" s="274"/>
      <c r="D93" s="274"/>
    </row>
    <row r="94" spans="1:15" ht="18.75" customHeight="1" x14ac:dyDescent="0.25">
      <c r="B94" s="274"/>
      <c r="C94" s="274"/>
      <c r="D94" s="274"/>
    </row>
    <row r="95" spans="1:15" ht="18.75" customHeight="1" x14ac:dyDescent="0.25">
      <c r="B95" s="274"/>
      <c r="C95" s="274"/>
      <c r="D95" s="274"/>
    </row>
    <row r="96" spans="1:15" ht="18.75" customHeight="1" x14ac:dyDescent="0.25">
      <c r="B96" s="274"/>
      <c r="C96" s="274"/>
      <c r="D96" s="274"/>
    </row>
    <row r="97" spans="2:4" ht="18.75" customHeight="1" x14ac:dyDescent="0.25">
      <c r="B97" s="274"/>
      <c r="C97" s="274"/>
      <c r="D97" s="274"/>
    </row>
    <row r="98" spans="2:4" ht="18.75" customHeight="1" x14ac:dyDescent="0.25">
      <c r="B98" s="274"/>
      <c r="C98" s="274"/>
      <c r="D98" s="274"/>
    </row>
    <row r="99" spans="2:4" ht="18.75" customHeight="1" x14ac:dyDescent="0.25">
      <c r="B99" s="274"/>
      <c r="C99" s="274"/>
      <c r="D99" s="274"/>
    </row>
    <row r="100" spans="2:4" ht="18.75" customHeight="1" x14ac:dyDescent="0.25">
      <c r="B100" s="274"/>
      <c r="C100" s="274"/>
      <c r="D100" s="274"/>
    </row>
    <row r="101" spans="2:4" ht="18.75" customHeight="1" x14ac:dyDescent="0.25">
      <c r="B101" s="274"/>
      <c r="C101" s="274"/>
      <c r="D101" s="274"/>
    </row>
    <row r="102" spans="2:4" ht="18.75" customHeight="1" x14ac:dyDescent="0.25">
      <c r="B102" s="274"/>
      <c r="C102" s="274"/>
      <c r="D102" s="274"/>
    </row>
    <row r="103" spans="2:4" ht="18.75" customHeight="1" x14ac:dyDescent="0.25">
      <c r="B103" s="274"/>
      <c r="C103" s="274"/>
      <c r="D103" s="274"/>
    </row>
    <row r="104" spans="2:4" ht="18.75" customHeight="1" x14ac:dyDescent="0.25">
      <c r="B104" s="274"/>
      <c r="C104" s="274"/>
      <c r="D104" s="274"/>
    </row>
    <row r="105" spans="2:4" ht="18.75" customHeight="1" x14ac:dyDescent="0.25">
      <c r="B105" s="274"/>
      <c r="C105" s="274"/>
      <c r="D105" s="274"/>
    </row>
    <row r="106" spans="2:4" ht="18.75" customHeight="1" x14ac:dyDescent="0.25">
      <c r="B106" s="274"/>
      <c r="C106" s="274"/>
      <c r="D106" s="274"/>
    </row>
    <row r="107" spans="2:4" ht="15.75" customHeight="1" x14ac:dyDescent="0.25">
      <c r="B107" s="274"/>
      <c r="C107" s="274"/>
      <c r="D107" s="274"/>
    </row>
    <row r="108" spans="2:4" ht="15.75" customHeight="1" x14ac:dyDescent="0.25">
      <c r="B108" s="274"/>
      <c r="C108" s="274"/>
      <c r="D108" s="274"/>
    </row>
    <row r="109" spans="2:4" ht="15.75" customHeight="1" x14ac:dyDescent="0.25">
      <c r="B109" s="274"/>
      <c r="C109" s="274"/>
      <c r="D109" s="274"/>
    </row>
  </sheetData>
  <autoFilter ref="O1:O109" xr:uid="{A7AB2A82-FC9F-49FD-9CE6-655B15BCDAA0}">
    <filterColumn colId="0">
      <filters blank="1">
        <filter val="Show"/>
      </filters>
    </filterColumn>
  </autoFilter>
  <mergeCells count="63">
    <mergeCell ref="C45:K45"/>
    <mergeCell ref="B86:K86"/>
    <mergeCell ref="C73:K73"/>
    <mergeCell ref="C74:K74"/>
    <mergeCell ref="C75:K75"/>
    <mergeCell ref="C76:K76"/>
    <mergeCell ref="C41:K41"/>
    <mergeCell ref="C57:K57"/>
    <mergeCell ref="C53:K53"/>
    <mergeCell ref="C52:K52"/>
    <mergeCell ref="B85:G85"/>
    <mergeCell ref="B83:L83"/>
    <mergeCell ref="C54:K54"/>
    <mergeCell ref="C55:K55"/>
    <mergeCell ref="C56:K56"/>
    <mergeCell ref="C72:K72"/>
    <mergeCell ref="C62:K62"/>
    <mergeCell ref="C46:K46"/>
    <mergeCell ref="C42:K42"/>
    <mergeCell ref="C43:K43"/>
    <mergeCell ref="C44:K44"/>
    <mergeCell ref="C51:K51"/>
    <mergeCell ref="C70:K70"/>
    <mergeCell ref="C63:K63"/>
    <mergeCell ref="C64:K64"/>
    <mergeCell ref="C59:K59"/>
    <mergeCell ref="C60:K60"/>
    <mergeCell ref="C66:K66"/>
    <mergeCell ref="C67:K67"/>
    <mergeCell ref="C68:K68"/>
    <mergeCell ref="C65:K65"/>
    <mergeCell ref="B1:L2"/>
    <mergeCell ref="C71:K71"/>
    <mergeCell ref="C19:K19"/>
    <mergeCell ref="C20:K20"/>
    <mergeCell ref="C34:K34"/>
    <mergeCell ref="C26:K26"/>
    <mergeCell ref="C27:K27"/>
    <mergeCell ref="C28:K28"/>
    <mergeCell ref="C29:K29"/>
    <mergeCell ref="C69:K69"/>
    <mergeCell ref="C49:K49"/>
    <mergeCell ref="C50:K50"/>
    <mergeCell ref="C30:K30"/>
    <mergeCell ref="C16:K16"/>
    <mergeCell ref="C18:K18"/>
    <mergeCell ref="C7:K7"/>
    <mergeCell ref="B3:L3"/>
    <mergeCell ref="B4:L4"/>
    <mergeCell ref="C58:K58"/>
    <mergeCell ref="C61:K61"/>
    <mergeCell ref="C47:K47"/>
    <mergeCell ref="C48:K48"/>
    <mergeCell ref="C8:K8"/>
    <mergeCell ref="C9:K9"/>
    <mergeCell ref="C37:K37"/>
    <mergeCell ref="C38:K38"/>
    <mergeCell ref="C36:K36"/>
    <mergeCell ref="C35:K35"/>
    <mergeCell ref="C12:K12"/>
    <mergeCell ref="C11:K11"/>
    <mergeCell ref="C39:K39"/>
    <mergeCell ref="C40:K40"/>
  </mergeCells>
  <conditionalFormatting sqref="O2:O87">
    <cfRule type="expression" priority="1">
      <formula>ISBLANK(O2)</formula>
    </cfRule>
  </conditionalFormatting>
  <printOptions horizontalCentered="1"/>
  <pageMargins left="0.25" right="0.25" top="0.75" bottom="0.75" header="0.3" footer="0.3"/>
  <pageSetup paperSize="9" scale="9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71ED-497D-459A-8FD3-DF05B96D9A7F}">
  <sheetPr codeName="Sheet10" filterMode="1">
    <tabColor theme="6"/>
    <pageSetUpPr fitToPage="1"/>
  </sheetPr>
  <dimension ref="A1:AS223"/>
  <sheetViews>
    <sheetView zoomScaleNormal="100" zoomScaleSheetLayoutView="100" workbookViewId="0">
      <selection activeCell="F1" sqref="F1:H1048576"/>
    </sheetView>
  </sheetViews>
  <sheetFormatPr defaultColWidth="10.140625" defaultRowHeight="12.75" x14ac:dyDescent="0.2"/>
  <cols>
    <col min="1" max="1" width="2.7109375" style="190" customWidth="1"/>
    <col min="2" max="2" width="68" style="183" customWidth="1"/>
    <col min="3" max="3" width="14" style="191" hidden="1" customWidth="1"/>
    <col min="4" max="4" width="22.140625" style="235" customWidth="1"/>
    <col min="5" max="5" width="2.5703125" style="193" customWidth="1"/>
    <col min="6" max="8" width="10.140625" style="193" hidden="1" customWidth="1"/>
    <col min="9" max="45" width="10.140625" style="193"/>
    <col min="46" max="16384" width="10.140625" style="183"/>
  </cols>
  <sheetData>
    <row r="1" spans="1:45" ht="5.0999999999999996" customHeight="1" x14ac:dyDescent="0.2">
      <c r="B1" s="360"/>
      <c r="C1" s="358"/>
      <c r="D1" s="361"/>
    </row>
    <row r="2" spans="1:45" ht="30.75" customHeight="1" x14ac:dyDescent="0.4">
      <c r="A2" s="192"/>
      <c r="B2" s="892">
        <f>'Main Tab'!D5</f>
        <v>0</v>
      </c>
      <c r="C2" s="893"/>
      <c r="D2" s="893"/>
    </row>
    <row r="3" spans="1:45" ht="30" customHeight="1" x14ac:dyDescent="0.4">
      <c r="A3" s="223"/>
      <c r="B3" s="894" t="s">
        <v>301</v>
      </c>
      <c r="C3" s="895"/>
      <c r="D3" s="895"/>
      <c r="E3" s="223"/>
    </row>
    <row r="4" spans="1:45" ht="8.1" customHeight="1" x14ac:dyDescent="0.25">
      <c r="A4" s="223"/>
      <c r="B4" s="285"/>
      <c r="C4" s="286"/>
      <c r="D4" s="367"/>
      <c r="E4" s="363"/>
      <c r="AR4" s="183"/>
      <c r="AS4" s="183"/>
    </row>
    <row r="5" spans="1:45" s="184" customFormat="1" ht="15.95" customHeight="1" x14ac:dyDescent="0.2">
      <c r="A5" s="194"/>
      <c r="B5" s="375" t="s">
        <v>252</v>
      </c>
      <c r="C5" s="338"/>
      <c r="D5" s="375"/>
      <c r="E5" s="338"/>
      <c r="F5" s="276"/>
      <c r="G5" s="193" t="s">
        <v>261</v>
      </c>
      <c r="H5" s="276"/>
      <c r="I5" s="276"/>
      <c r="J5" s="276"/>
      <c r="K5" s="276"/>
      <c r="L5" s="275"/>
      <c r="M5" s="275"/>
      <c r="N5" s="27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row>
    <row r="6" spans="1:45" s="184" customFormat="1" ht="8.1" customHeight="1" x14ac:dyDescent="0.2">
      <c r="A6" s="194"/>
      <c r="B6" s="375"/>
      <c r="C6" s="338"/>
      <c r="D6" s="375"/>
      <c r="E6" s="338"/>
      <c r="F6" s="276"/>
      <c r="G6" s="193" t="s">
        <v>261</v>
      </c>
      <c r="H6" s="276"/>
      <c r="I6" s="276"/>
      <c r="J6" s="276"/>
      <c r="K6" s="276"/>
      <c r="L6" s="275"/>
      <c r="M6" s="275"/>
      <c r="N6" s="27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row>
    <row r="7" spans="1:45" s="184" customFormat="1" ht="15.95" customHeight="1" x14ac:dyDescent="0.2">
      <c r="A7" s="194"/>
      <c r="B7" s="376" t="s">
        <v>312</v>
      </c>
      <c r="C7" s="337"/>
      <c r="D7" s="338"/>
      <c r="E7" s="195"/>
      <c r="F7" s="195"/>
      <c r="G7" s="193" t="s">
        <v>261</v>
      </c>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row>
    <row r="8" spans="1:45" s="185" customFormat="1" ht="15.95" hidden="1" customHeight="1" x14ac:dyDescent="0.2">
      <c r="A8" s="224"/>
      <c r="B8" s="339" t="s">
        <v>44</v>
      </c>
      <c r="C8" s="340" t="s">
        <v>253</v>
      </c>
      <c r="D8" s="341" t="s">
        <v>309</v>
      </c>
      <c r="E8" s="225"/>
      <c r="F8" s="225"/>
      <c r="G8" s="193" t="s">
        <v>310</v>
      </c>
      <c r="H8" s="225"/>
      <c r="I8" s="225"/>
      <c r="J8" s="225"/>
      <c r="K8" s="225"/>
      <c r="L8" s="225"/>
      <c r="M8" s="225"/>
      <c r="N8" s="225"/>
      <c r="O8" s="225"/>
      <c r="P8" s="225"/>
      <c r="Q8" s="225"/>
      <c r="R8" s="225"/>
      <c r="S8" s="225"/>
      <c r="T8" s="225"/>
      <c r="U8" s="225"/>
      <c r="V8" s="225"/>
      <c r="W8" s="225"/>
      <c r="X8" s="225"/>
    </row>
    <row r="9" spans="1:45" s="185" customFormat="1" ht="15.95" hidden="1" customHeight="1" x14ac:dyDescent="0.2">
      <c r="A9" s="224"/>
      <c r="B9" s="339"/>
      <c r="C9" s="340"/>
      <c r="D9" s="341"/>
      <c r="E9" s="225"/>
      <c r="F9" s="225"/>
      <c r="G9" s="193" t="s">
        <v>310</v>
      </c>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row>
    <row r="10" spans="1:45" ht="15.95" hidden="1" customHeight="1" x14ac:dyDescent="0.2">
      <c r="A10" s="192"/>
      <c r="B10" s="377" t="s">
        <v>254</v>
      </c>
      <c r="C10" s="362"/>
      <c r="D10" s="378"/>
      <c r="G10" s="193" t="str">
        <f t="shared" ref="G10:G16" si="0">IF($D10&lt;1, "Hide", "Show")</f>
        <v>Hide</v>
      </c>
      <c r="Y10" s="183"/>
      <c r="Z10" s="183"/>
      <c r="AA10" s="183"/>
      <c r="AB10" s="183"/>
      <c r="AC10" s="183"/>
      <c r="AD10" s="183"/>
      <c r="AE10" s="183"/>
      <c r="AF10" s="183"/>
      <c r="AG10" s="183"/>
      <c r="AH10" s="183"/>
      <c r="AI10" s="183"/>
      <c r="AJ10" s="183"/>
      <c r="AK10" s="183"/>
      <c r="AL10" s="183"/>
      <c r="AM10" s="183"/>
      <c r="AN10" s="183"/>
      <c r="AO10" s="183"/>
      <c r="AP10" s="183"/>
      <c r="AQ10" s="183"/>
      <c r="AR10" s="183"/>
      <c r="AS10" s="183"/>
    </row>
    <row r="11" spans="1:45" ht="15.95" hidden="1" customHeight="1" x14ac:dyDescent="0.2">
      <c r="A11" s="192"/>
      <c r="B11" s="377" t="str">
        <f>'Main Tab'!B47</f>
        <v>Business Bank Account - Dec 31</v>
      </c>
      <c r="C11" s="362"/>
      <c r="D11" s="378">
        <f>'Main Tab'!J47</f>
        <v>0</v>
      </c>
      <c r="G11" s="193" t="str">
        <f t="shared" si="0"/>
        <v>Hide</v>
      </c>
      <c r="Y11" s="183"/>
      <c r="Z11" s="183"/>
      <c r="AA11" s="183"/>
      <c r="AB11" s="183"/>
      <c r="AC11" s="183"/>
      <c r="AD11" s="183"/>
      <c r="AE11" s="183"/>
      <c r="AF11" s="183"/>
      <c r="AG11" s="183"/>
      <c r="AH11" s="183"/>
      <c r="AI11" s="183"/>
      <c r="AJ11" s="183"/>
      <c r="AK11" s="183"/>
      <c r="AL11" s="183"/>
      <c r="AM11" s="183"/>
      <c r="AN11" s="183"/>
      <c r="AO11" s="183"/>
      <c r="AP11" s="183"/>
      <c r="AQ11" s="183"/>
      <c r="AR11" s="183"/>
      <c r="AS11" s="183"/>
    </row>
    <row r="12" spans="1:45" ht="15.95" hidden="1" customHeight="1" x14ac:dyDescent="0.2">
      <c r="A12" s="192"/>
      <c r="B12" s="377" t="str">
        <f>'Main Tab'!B48</f>
        <v>Security Deposit with Landlord</v>
      </c>
      <c r="C12" s="362"/>
      <c r="D12" s="378">
        <f>'Main Tab'!J48</f>
        <v>0</v>
      </c>
      <c r="G12" s="193" t="str">
        <f t="shared" si="0"/>
        <v>Hide</v>
      </c>
      <c r="Y12" s="183"/>
      <c r="Z12" s="183"/>
      <c r="AA12" s="183"/>
      <c r="AB12" s="183"/>
      <c r="AC12" s="183"/>
      <c r="AD12" s="183"/>
      <c r="AE12" s="183"/>
      <c r="AF12" s="183"/>
      <c r="AG12" s="183"/>
      <c r="AH12" s="183"/>
      <c r="AI12" s="183"/>
      <c r="AJ12" s="183"/>
      <c r="AK12" s="183"/>
      <c r="AL12" s="183"/>
      <c r="AM12" s="183"/>
      <c r="AN12" s="183"/>
      <c r="AO12" s="183"/>
      <c r="AP12" s="183"/>
      <c r="AQ12" s="183"/>
      <c r="AR12" s="183"/>
      <c r="AS12" s="183"/>
    </row>
    <row r="13" spans="1:45" ht="15.95" hidden="1" customHeight="1" x14ac:dyDescent="0.2">
      <c r="A13" s="192"/>
      <c r="B13" s="377" t="str">
        <f>'Main Tab'!B49</f>
        <v xml:space="preserve">Other Investments </v>
      </c>
      <c r="C13" s="362"/>
      <c r="D13" s="378">
        <f>'Main Tab'!J49</f>
        <v>0</v>
      </c>
      <c r="G13" s="193" t="str">
        <f t="shared" si="0"/>
        <v>Hide</v>
      </c>
      <c r="Y13" s="183"/>
      <c r="Z13" s="183"/>
      <c r="AA13" s="183"/>
      <c r="AB13" s="183"/>
      <c r="AC13" s="183"/>
      <c r="AD13" s="183"/>
      <c r="AE13" s="183"/>
      <c r="AF13" s="183"/>
      <c r="AG13" s="183"/>
      <c r="AH13" s="183"/>
      <c r="AI13" s="183"/>
      <c r="AJ13" s="183"/>
      <c r="AK13" s="183"/>
      <c r="AL13" s="183"/>
      <c r="AM13" s="183"/>
      <c r="AN13" s="183"/>
      <c r="AO13" s="183"/>
      <c r="AP13" s="183"/>
      <c r="AQ13" s="183"/>
      <c r="AR13" s="183"/>
      <c r="AS13" s="183"/>
    </row>
    <row r="14" spans="1:45" ht="15.95" hidden="1" customHeight="1" x14ac:dyDescent="0.2">
      <c r="A14" s="192"/>
      <c r="B14" s="377" t="s">
        <v>302</v>
      </c>
      <c r="C14" s="362"/>
      <c r="D14" s="378">
        <f>'Main Tab'!X56</f>
        <v>0</v>
      </c>
      <c r="G14" s="193" t="str">
        <f t="shared" si="0"/>
        <v>Hide</v>
      </c>
      <c r="Y14" s="183"/>
      <c r="Z14" s="183"/>
      <c r="AA14" s="183"/>
      <c r="AB14" s="183"/>
      <c r="AC14" s="183"/>
      <c r="AD14" s="183"/>
      <c r="AE14" s="183"/>
      <c r="AF14" s="183"/>
      <c r="AG14" s="183"/>
      <c r="AH14" s="183"/>
      <c r="AI14" s="183"/>
      <c r="AJ14" s="183"/>
      <c r="AK14" s="183"/>
      <c r="AL14" s="183"/>
      <c r="AM14" s="183"/>
      <c r="AN14" s="183"/>
      <c r="AO14" s="183"/>
      <c r="AP14" s="183"/>
      <c r="AQ14" s="183"/>
      <c r="AR14" s="183"/>
      <c r="AS14" s="183"/>
    </row>
    <row r="15" spans="1:45" ht="15.95" hidden="1" customHeight="1" x14ac:dyDescent="0.2">
      <c r="A15" s="192"/>
      <c r="B15" s="377" t="s">
        <v>303</v>
      </c>
      <c r="C15" s="362"/>
      <c r="D15" s="378">
        <f>'Main Tab'!J61</f>
        <v>0</v>
      </c>
      <c r="G15" s="193" t="str">
        <f t="shared" si="0"/>
        <v>Hide</v>
      </c>
      <c r="Y15" s="183"/>
      <c r="Z15" s="183"/>
      <c r="AA15" s="183"/>
      <c r="AB15" s="183"/>
      <c r="AC15" s="183"/>
      <c r="AD15" s="183"/>
      <c r="AE15" s="183"/>
      <c r="AF15" s="183"/>
      <c r="AG15" s="183"/>
      <c r="AH15" s="183"/>
      <c r="AI15" s="183"/>
      <c r="AJ15" s="183"/>
      <c r="AK15" s="183"/>
      <c r="AL15" s="183"/>
      <c r="AM15" s="183"/>
      <c r="AN15" s="183"/>
      <c r="AO15" s="183"/>
      <c r="AP15" s="183"/>
      <c r="AQ15" s="183"/>
      <c r="AR15" s="183"/>
      <c r="AS15" s="183"/>
    </row>
    <row r="16" spans="1:45" ht="15.95" hidden="1" customHeight="1" x14ac:dyDescent="0.2">
      <c r="A16" s="192"/>
      <c r="B16" s="377" t="str">
        <f>'Main Tab'!O58</f>
        <v>Loan to Officer</v>
      </c>
      <c r="C16" s="362"/>
      <c r="D16" s="378">
        <f>'Main Tab'!X58</f>
        <v>0</v>
      </c>
      <c r="G16" s="193" t="str">
        <f t="shared" si="0"/>
        <v>Hide</v>
      </c>
      <c r="Y16" s="183"/>
      <c r="Z16" s="183"/>
      <c r="AA16" s="183"/>
      <c r="AB16" s="183"/>
      <c r="AC16" s="183"/>
      <c r="AD16" s="183"/>
      <c r="AE16" s="183"/>
      <c r="AF16" s="183"/>
      <c r="AG16" s="183"/>
      <c r="AH16" s="183"/>
      <c r="AI16" s="183"/>
      <c r="AJ16" s="183"/>
      <c r="AK16" s="183"/>
      <c r="AL16" s="183"/>
      <c r="AM16" s="183"/>
      <c r="AN16" s="183"/>
      <c r="AO16" s="183"/>
      <c r="AP16" s="183"/>
      <c r="AQ16" s="183"/>
      <c r="AR16" s="183"/>
      <c r="AS16" s="183"/>
    </row>
    <row r="17" spans="1:45" ht="15.95" hidden="1" customHeight="1" x14ac:dyDescent="0.2">
      <c r="A17" s="192"/>
      <c r="B17" s="377"/>
      <c r="C17" s="362"/>
      <c r="D17" s="378"/>
      <c r="G17" s="193" t="s">
        <v>310</v>
      </c>
      <c r="Y17" s="183"/>
      <c r="Z17" s="183"/>
      <c r="AA17" s="183"/>
      <c r="AB17" s="183"/>
      <c r="AC17" s="183"/>
      <c r="AD17" s="183"/>
      <c r="AE17" s="183"/>
      <c r="AF17" s="183"/>
      <c r="AG17" s="183"/>
      <c r="AH17" s="183"/>
      <c r="AI17" s="183"/>
      <c r="AJ17" s="183"/>
      <c r="AK17" s="183"/>
      <c r="AL17" s="183"/>
      <c r="AM17" s="183"/>
      <c r="AN17" s="183"/>
      <c r="AO17" s="183"/>
      <c r="AP17" s="183"/>
      <c r="AQ17" s="183"/>
      <c r="AR17" s="183"/>
      <c r="AS17" s="183"/>
    </row>
    <row r="18" spans="1:45" s="264" customFormat="1" ht="15.95" hidden="1" customHeight="1" x14ac:dyDescent="0.25">
      <c r="A18" s="262"/>
      <c r="B18" s="379" t="s">
        <v>313</v>
      </c>
      <c r="C18" s="362"/>
      <c r="D18" s="380">
        <f>SUBTOTAL(109,D9:D17)</f>
        <v>0</v>
      </c>
      <c r="E18" s="263"/>
      <c r="F18" s="263"/>
      <c r="G18" s="193" t="str">
        <f>IF($D18&lt;1, "Hide", "Show")</f>
        <v>Hide</v>
      </c>
      <c r="H18" s="263"/>
      <c r="I18" s="263"/>
      <c r="J18" s="263"/>
      <c r="K18" s="263"/>
      <c r="L18" s="263"/>
      <c r="M18" s="263"/>
      <c r="N18" s="263"/>
      <c r="O18" s="263"/>
      <c r="P18" s="263"/>
      <c r="Q18" s="263"/>
      <c r="R18" s="263"/>
      <c r="S18" s="263"/>
      <c r="T18" s="263"/>
      <c r="U18" s="263"/>
      <c r="V18" s="263"/>
      <c r="W18" s="263"/>
      <c r="X18" s="263"/>
    </row>
    <row r="19" spans="1:45" ht="8.1" customHeight="1" x14ac:dyDescent="0.2">
      <c r="A19" s="192"/>
      <c r="B19" s="342"/>
      <c r="C19" s="342"/>
      <c r="D19" s="343"/>
      <c r="G19" s="193" t="s">
        <v>261</v>
      </c>
    </row>
    <row r="20" spans="1:45" s="247" customFormat="1" ht="15.95" customHeight="1" x14ac:dyDescent="0.35">
      <c r="A20" s="245"/>
      <c r="B20" s="376" t="s">
        <v>314</v>
      </c>
      <c r="C20" s="338"/>
      <c r="D20" s="376"/>
      <c r="E20" s="338"/>
      <c r="F20" s="246"/>
      <c r="G20" s="193" t="s">
        <v>315</v>
      </c>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row>
    <row r="21" spans="1:45" s="186" customFormat="1" ht="15.95" hidden="1" customHeight="1" x14ac:dyDescent="0.2">
      <c r="A21" s="226"/>
      <c r="B21" s="344" t="s">
        <v>44</v>
      </c>
      <c r="C21" s="345" t="s">
        <v>253</v>
      </c>
      <c r="D21" s="346" t="s">
        <v>311</v>
      </c>
      <c r="E21" s="227"/>
      <c r="F21" s="227"/>
      <c r="G21" s="193" t="s">
        <v>310</v>
      </c>
      <c r="H21" s="227"/>
      <c r="I21" s="227"/>
      <c r="J21" s="227"/>
      <c r="K21" s="227"/>
      <c r="L21" s="227"/>
      <c r="M21" s="227"/>
      <c r="N21" s="227"/>
      <c r="O21" s="227"/>
      <c r="P21" s="227"/>
      <c r="Q21" s="227"/>
      <c r="R21" s="227"/>
      <c r="S21" s="227"/>
      <c r="T21" s="227"/>
      <c r="U21" s="227"/>
      <c r="V21" s="227"/>
      <c r="W21" s="227"/>
      <c r="X21" s="227"/>
    </row>
    <row r="22" spans="1:45" s="186" customFormat="1" ht="15.95" hidden="1" customHeight="1" x14ac:dyDescent="0.2">
      <c r="A22" s="226"/>
      <c r="B22" s="344"/>
      <c r="C22" s="345"/>
      <c r="D22" s="346"/>
      <c r="E22" s="227"/>
      <c r="F22" s="227"/>
      <c r="G22" s="193" t="s">
        <v>310</v>
      </c>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row>
    <row r="23" spans="1:45" ht="15.95" hidden="1" customHeight="1" x14ac:dyDescent="0.2">
      <c r="A23" s="192"/>
      <c r="B23" s="377" t="str">
        <f>'Main Tab'!O59</f>
        <v>Automobile, Property &amp; Equipment</v>
      </c>
      <c r="C23" s="362"/>
      <c r="D23" s="378">
        <f>'Main Tab'!X59</f>
        <v>0</v>
      </c>
      <c r="G23" s="193" t="str">
        <f>IF($D23&lt;1, "Hide", "Show")</f>
        <v>Hide</v>
      </c>
      <c r="Y23" s="183"/>
      <c r="Z23" s="183"/>
      <c r="AA23" s="183"/>
      <c r="AB23" s="183"/>
      <c r="AC23" s="183"/>
      <c r="AD23" s="183"/>
      <c r="AE23" s="183"/>
      <c r="AF23" s="183"/>
      <c r="AG23" s="183"/>
      <c r="AH23" s="183"/>
      <c r="AI23" s="183"/>
      <c r="AJ23" s="183"/>
      <c r="AK23" s="183"/>
      <c r="AL23" s="183"/>
      <c r="AM23" s="183"/>
      <c r="AN23" s="183"/>
      <c r="AO23" s="183"/>
      <c r="AP23" s="183"/>
      <c r="AQ23" s="183"/>
      <c r="AR23" s="183"/>
      <c r="AS23" s="183"/>
    </row>
    <row r="24" spans="1:45" ht="15.95" hidden="1" customHeight="1" x14ac:dyDescent="0.2">
      <c r="A24" s="192"/>
      <c r="B24" s="377" t="str">
        <f>'Main Tab'!O60</f>
        <v>Less Accumulated Depreciation</v>
      </c>
      <c r="C24" s="362"/>
      <c r="D24" s="378">
        <f>'Main Tab'!X60*-1</f>
        <v>0</v>
      </c>
      <c r="G24" s="193" t="str">
        <f>IF($D24&gt;-1, "Hide", "Show")</f>
        <v>Hide</v>
      </c>
      <c r="Y24" s="183"/>
      <c r="Z24" s="183"/>
      <c r="AA24" s="183"/>
      <c r="AB24" s="183"/>
      <c r="AC24" s="183"/>
      <c r="AD24" s="183"/>
      <c r="AE24" s="183"/>
      <c r="AF24" s="183"/>
      <c r="AG24" s="183"/>
      <c r="AH24" s="183"/>
      <c r="AI24" s="183"/>
      <c r="AJ24" s="183"/>
      <c r="AK24" s="183"/>
      <c r="AL24" s="183"/>
      <c r="AM24" s="183"/>
      <c r="AN24" s="183"/>
      <c r="AO24" s="183"/>
      <c r="AP24" s="183"/>
      <c r="AQ24" s="183"/>
      <c r="AR24" s="183"/>
      <c r="AS24" s="183"/>
    </row>
    <row r="25" spans="1:45" ht="15.95" hidden="1" customHeight="1" x14ac:dyDescent="0.2">
      <c r="A25" s="192"/>
      <c r="B25" s="377" t="s">
        <v>305</v>
      </c>
      <c r="C25" s="362"/>
      <c r="D25" s="378">
        <f>D23+D24</f>
        <v>0</v>
      </c>
      <c r="G25" s="193" t="str">
        <f>IF($D25&lt;1, "Hide", "Show")</f>
        <v>Hide</v>
      </c>
      <c r="Y25" s="183"/>
      <c r="Z25" s="183"/>
      <c r="AA25" s="183"/>
      <c r="AB25" s="183"/>
      <c r="AC25" s="183"/>
      <c r="AD25" s="183"/>
      <c r="AE25" s="183"/>
      <c r="AF25" s="183"/>
      <c r="AG25" s="183"/>
      <c r="AH25" s="183"/>
      <c r="AI25" s="183"/>
      <c r="AJ25" s="183"/>
      <c r="AK25" s="183"/>
      <c r="AL25" s="183"/>
      <c r="AM25" s="183"/>
      <c r="AN25" s="183"/>
      <c r="AO25" s="183"/>
      <c r="AP25" s="183"/>
      <c r="AQ25" s="183"/>
      <c r="AR25" s="183"/>
      <c r="AS25" s="183"/>
    </row>
    <row r="26" spans="1:45" ht="15.95" hidden="1" customHeight="1" x14ac:dyDescent="0.2">
      <c r="A26" s="192"/>
      <c r="B26" s="377" t="str">
        <f>'Main Tab'!O61</f>
        <v xml:space="preserve">Land </v>
      </c>
      <c r="C26" s="362"/>
      <c r="D26" s="378">
        <f>'Main Tab'!X61</f>
        <v>0</v>
      </c>
      <c r="G26" s="193" t="str">
        <f>IF($D26&lt;1, "Hide", "Show")</f>
        <v>Hide</v>
      </c>
      <c r="Y26" s="183"/>
      <c r="Z26" s="183"/>
      <c r="AA26" s="183"/>
      <c r="AB26" s="183"/>
      <c r="AC26" s="183"/>
      <c r="AD26" s="183"/>
      <c r="AE26" s="183"/>
      <c r="AF26" s="183"/>
      <c r="AG26" s="183"/>
      <c r="AH26" s="183"/>
      <c r="AI26" s="183"/>
      <c r="AJ26" s="183"/>
      <c r="AK26" s="183"/>
      <c r="AL26" s="183"/>
      <c r="AM26" s="183"/>
      <c r="AN26" s="183"/>
      <c r="AO26" s="183"/>
      <c r="AP26" s="183"/>
      <c r="AQ26" s="183"/>
      <c r="AR26" s="183"/>
      <c r="AS26" s="183"/>
    </row>
    <row r="27" spans="1:45" s="244" customFormat="1" ht="15.95" hidden="1" customHeight="1" x14ac:dyDescent="0.3">
      <c r="A27" s="242"/>
      <c r="B27" s="379" t="s">
        <v>316</v>
      </c>
      <c r="C27" s="362"/>
      <c r="D27" s="380">
        <f>D25+D26</f>
        <v>0</v>
      </c>
      <c r="E27" s="193"/>
      <c r="F27" s="193"/>
      <c r="G27" s="193" t="str">
        <f>IF($D27&lt;1, "Hide", "Show")</f>
        <v>Hide</v>
      </c>
      <c r="H27" s="243"/>
      <c r="I27" s="243"/>
      <c r="J27" s="243"/>
      <c r="K27" s="243"/>
      <c r="L27" s="243"/>
      <c r="M27" s="243"/>
      <c r="N27" s="243"/>
      <c r="O27" s="243"/>
      <c r="P27" s="243"/>
      <c r="Q27" s="243"/>
      <c r="R27" s="243"/>
      <c r="S27" s="243"/>
      <c r="T27" s="243"/>
      <c r="U27" s="243"/>
      <c r="V27" s="243"/>
      <c r="W27" s="243"/>
      <c r="X27" s="243"/>
    </row>
    <row r="28" spans="1:45" ht="8.1" customHeight="1" x14ac:dyDescent="0.2">
      <c r="A28" s="192"/>
      <c r="B28" s="363"/>
      <c r="C28" s="350"/>
      <c r="D28" s="346"/>
      <c r="G28" s="193" t="s">
        <v>261</v>
      </c>
      <c r="Y28" s="183"/>
      <c r="Z28" s="183"/>
      <c r="AA28" s="183"/>
      <c r="AB28" s="183"/>
      <c r="AC28" s="183"/>
      <c r="AD28" s="183"/>
      <c r="AE28" s="183"/>
      <c r="AF28" s="183"/>
      <c r="AG28" s="183"/>
      <c r="AH28" s="183"/>
      <c r="AI28" s="183"/>
      <c r="AJ28" s="183"/>
      <c r="AK28" s="183"/>
      <c r="AL28" s="183"/>
      <c r="AM28" s="183"/>
      <c r="AN28" s="183"/>
      <c r="AO28" s="183"/>
      <c r="AP28" s="183"/>
      <c r="AQ28" s="183"/>
      <c r="AR28" s="183"/>
      <c r="AS28" s="183"/>
    </row>
    <row r="29" spans="1:45" ht="15.95" hidden="1" customHeight="1" x14ac:dyDescent="0.2">
      <c r="A29" s="192"/>
      <c r="B29" s="363"/>
      <c r="C29" s="350"/>
      <c r="D29" s="346"/>
      <c r="G29" s="193" t="s">
        <v>310</v>
      </c>
      <c r="Y29" s="183"/>
      <c r="Z29" s="183"/>
      <c r="AA29" s="183"/>
      <c r="AB29" s="183"/>
      <c r="AC29" s="183"/>
      <c r="AD29" s="183"/>
      <c r="AE29" s="183"/>
      <c r="AF29" s="183"/>
      <c r="AG29" s="183"/>
      <c r="AH29" s="183"/>
      <c r="AI29" s="183"/>
      <c r="AJ29" s="183"/>
      <c r="AK29" s="183"/>
      <c r="AL29" s="183"/>
      <c r="AM29" s="183"/>
      <c r="AN29" s="183"/>
      <c r="AO29" s="183"/>
      <c r="AP29" s="183"/>
      <c r="AQ29" s="183"/>
      <c r="AR29" s="183"/>
      <c r="AS29" s="183"/>
    </row>
    <row r="30" spans="1:45" s="253" customFormat="1" ht="15.95" customHeight="1" x14ac:dyDescent="0.35">
      <c r="A30" s="251"/>
      <c r="B30" s="337" t="s">
        <v>317</v>
      </c>
      <c r="C30" s="337"/>
      <c r="D30" s="338"/>
      <c r="E30" s="252"/>
      <c r="F30" s="252"/>
      <c r="G30" s="193" t="s">
        <v>261</v>
      </c>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row>
    <row r="31" spans="1:45" s="247" customFormat="1" ht="15.95" hidden="1" customHeight="1" x14ac:dyDescent="0.35">
      <c r="A31" s="245"/>
      <c r="B31" s="339" t="s">
        <v>317</v>
      </c>
      <c r="C31" s="340" t="s">
        <v>253</v>
      </c>
      <c r="D31" s="341" t="s">
        <v>78</v>
      </c>
      <c r="E31" s="246"/>
      <c r="F31" s="246"/>
      <c r="G31" s="193" t="s">
        <v>310</v>
      </c>
      <c r="H31" s="246"/>
      <c r="I31" s="246"/>
      <c r="J31" s="246"/>
      <c r="K31" s="246"/>
      <c r="L31" s="246"/>
      <c r="M31" s="246"/>
      <c r="N31" s="246"/>
      <c r="O31" s="246"/>
      <c r="P31" s="246"/>
      <c r="Q31" s="246"/>
      <c r="R31" s="246"/>
      <c r="S31" s="246"/>
      <c r="T31" s="246"/>
      <c r="U31" s="246"/>
      <c r="V31" s="246"/>
      <c r="W31" s="246"/>
      <c r="X31" s="246"/>
    </row>
    <row r="32" spans="1:45" ht="15.95" hidden="1" customHeight="1" x14ac:dyDescent="0.2">
      <c r="A32" s="192"/>
      <c r="B32" s="377" t="str">
        <f>'Main Tab'!O62</f>
        <v>Intangible Assets/Goodwill</v>
      </c>
      <c r="C32" s="362"/>
      <c r="D32" s="378">
        <f>'Main Tab'!AA62</f>
        <v>0</v>
      </c>
      <c r="G32" s="193" t="str">
        <f>IF($D32&lt;1, "Hide", "Show")</f>
        <v>Hide</v>
      </c>
      <c r="Y32" s="183"/>
      <c r="Z32" s="183"/>
      <c r="AA32" s="183"/>
      <c r="AB32" s="183"/>
      <c r="AC32" s="183"/>
      <c r="AD32" s="183"/>
      <c r="AE32" s="183"/>
      <c r="AF32" s="183"/>
      <c r="AG32" s="183"/>
      <c r="AH32" s="183"/>
      <c r="AI32" s="183"/>
      <c r="AJ32" s="183"/>
      <c r="AK32" s="183"/>
      <c r="AL32" s="183"/>
      <c r="AM32" s="183"/>
      <c r="AN32" s="183"/>
      <c r="AO32" s="183"/>
      <c r="AP32" s="183"/>
      <c r="AQ32" s="183"/>
      <c r="AR32" s="183"/>
      <c r="AS32" s="183"/>
    </row>
    <row r="33" spans="1:45" ht="15.95" hidden="1" customHeight="1" x14ac:dyDescent="0.2">
      <c r="A33" s="192"/>
      <c r="B33" s="377" t="str">
        <f>'Main Tab'!O63</f>
        <v>Less Accumulated Amortization</v>
      </c>
      <c r="C33" s="362"/>
      <c r="D33" s="378">
        <f>'Main Tab'!AA63</f>
        <v>0</v>
      </c>
      <c r="G33" s="193" t="str">
        <f>IF($D33&gt;-1, "Hide", "Show")</f>
        <v>Hide</v>
      </c>
      <c r="Y33" s="183"/>
      <c r="Z33" s="183"/>
      <c r="AA33" s="183"/>
      <c r="AB33" s="183"/>
      <c r="AC33" s="183"/>
      <c r="AD33" s="183"/>
      <c r="AE33" s="183"/>
      <c r="AF33" s="183"/>
      <c r="AG33" s="183"/>
      <c r="AH33" s="183"/>
      <c r="AI33" s="183"/>
      <c r="AJ33" s="183"/>
      <c r="AK33" s="183"/>
      <c r="AL33" s="183"/>
      <c r="AM33" s="183"/>
      <c r="AN33" s="183"/>
      <c r="AO33" s="183"/>
      <c r="AP33" s="183"/>
      <c r="AQ33" s="183"/>
      <c r="AR33" s="183"/>
      <c r="AS33" s="183"/>
    </row>
    <row r="34" spans="1:45" s="244" customFormat="1" ht="15.95" customHeight="1" x14ac:dyDescent="0.35">
      <c r="A34" s="242"/>
      <c r="B34" s="379" t="s">
        <v>323</v>
      </c>
      <c r="C34" s="362"/>
      <c r="D34" s="380">
        <f>SUBTOTAL(109,D32:D33)</f>
        <v>0</v>
      </c>
      <c r="E34" s="252"/>
      <c r="F34" s="243"/>
      <c r="G34" s="193" t="s">
        <v>261</v>
      </c>
      <c r="H34" s="243"/>
      <c r="I34" s="243"/>
      <c r="J34" s="243"/>
      <c r="K34" s="243"/>
      <c r="L34" s="243"/>
      <c r="M34" s="243"/>
      <c r="N34" s="243"/>
      <c r="O34" s="243"/>
      <c r="P34" s="243"/>
      <c r="Q34" s="243"/>
      <c r="R34" s="243"/>
      <c r="S34" s="243"/>
      <c r="T34" s="243"/>
      <c r="U34" s="243"/>
      <c r="V34" s="243"/>
      <c r="W34" s="243"/>
      <c r="X34" s="243"/>
    </row>
    <row r="35" spans="1:45" ht="8.1" customHeight="1" x14ac:dyDescent="0.35">
      <c r="A35" s="192"/>
      <c r="B35" s="288"/>
      <c r="C35" s="347"/>
      <c r="D35" s="348"/>
      <c r="E35" s="252"/>
    </row>
    <row r="36" spans="1:45" s="187" customFormat="1" ht="15.95" customHeight="1" thickBot="1" x14ac:dyDescent="0.4">
      <c r="A36" s="228"/>
      <c r="B36" s="381" t="s">
        <v>318</v>
      </c>
      <c r="C36" s="382"/>
      <c r="D36" s="382">
        <f>'Balance sheet'!$D$34+'Balance sheet'!$D$27+'Balance sheet'!$D$18</f>
        <v>0</v>
      </c>
      <c r="E36" s="252"/>
      <c r="F36" s="229"/>
      <c r="G36" s="193" t="s">
        <v>261</v>
      </c>
      <c r="H36" s="229"/>
      <c r="I36" s="229"/>
      <c r="J36" s="229"/>
      <c r="K36" s="229"/>
      <c r="L36" s="229"/>
      <c r="M36" s="229"/>
      <c r="N36" s="229"/>
      <c r="O36" s="229"/>
      <c r="P36" s="229"/>
      <c r="Q36" s="229"/>
      <c r="R36" s="229"/>
      <c r="S36" s="229"/>
      <c r="T36" s="229"/>
      <c r="U36" s="229"/>
      <c r="V36" s="229"/>
      <c r="W36" s="229"/>
      <c r="X36" s="229"/>
    </row>
    <row r="37" spans="1:45" s="188" customFormat="1" ht="15.95" hidden="1" customHeight="1" thickTop="1" x14ac:dyDescent="0.35">
      <c r="A37" s="230"/>
      <c r="B37" s="364"/>
      <c r="C37" s="365"/>
      <c r="D37" s="366"/>
      <c r="E37" s="252"/>
      <c r="F37" s="231"/>
      <c r="G37" s="193" t="s">
        <v>310</v>
      </c>
      <c r="H37" s="231"/>
      <c r="I37" s="231"/>
      <c r="J37" s="231"/>
      <c r="K37" s="231"/>
      <c r="L37" s="231"/>
      <c r="M37" s="231"/>
      <c r="N37" s="231"/>
      <c r="O37" s="231"/>
      <c r="P37" s="231"/>
      <c r="Q37" s="231"/>
      <c r="R37" s="231"/>
      <c r="S37" s="231"/>
      <c r="T37" s="231"/>
      <c r="U37" s="231"/>
      <c r="V37" s="231"/>
      <c r="W37" s="231"/>
      <c r="X37" s="231"/>
    </row>
    <row r="38" spans="1:45" ht="15.95" customHeight="1" thickTop="1" x14ac:dyDescent="0.35">
      <c r="A38" s="223"/>
      <c r="B38" s="367"/>
      <c r="C38" s="367"/>
      <c r="D38" s="368"/>
      <c r="E38" s="252"/>
      <c r="Y38" s="183"/>
      <c r="Z38" s="183"/>
      <c r="AA38" s="183"/>
      <c r="AB38" s="183"/>
      <c r="AC38" s="183"/>
      <c r="AD38" s="183"/>
      <c r="AE38" s="183"/>
      <c r="AF38" s="183"/>
      <c r="AG38" s="183"/>
      <c r="AH38" s="183"/>
      <c r="AI38" s="183"/>
      <c r="AJ38" s="183"/>
      <c r="AK38" s="183"/>
      <c r="AL38" s="183"/>
      <c r="AM38" s="183"/>
      <c r="AN38" s="183"/>
      <c r="AO38" s="183"/>
      <c r="AP38" s="183"/>
      <c r="AQ38" s="183"/>
      <c r="AR38" s="183"/>
      <c r="AS38" s="183"/>
    </row>
    <row r="39" spans="1:45" s="250" customFormat="1" ht="15.95" customHeight="1" x14ac:dyDescent="0.2">
      <c r="A39" s="248"/>
      <c r="B39" s="375" t="s">
        <v>319</v>
      </c>
      <c r="C39" s="310"/>
      <c r="D39" s="310"/>
      <c r="E39" s="276"/>
      <c r="F39" s="276"/>
      <c r="G39" s="193" t="s">
        <v>261</v>
      </c>
      <c r="H39" s="276"/>
      <c r="I39" s="276"/>
      <c r="J39" s="276"/>
      <c r="K39" s="276"/>
      <c r="L39" s="275"/>
      <c r="M39" s="275"/>
      <c r="N39" s="275"/>
      <c r="O39" s="249"/>
      <c r="P39" s="249"/>
      <c r="Q39" s="249"/>
      <c r="R39" s="249"/>
      <c r="S39" s="249"/>
      <c r="T39" s="249"/>
      <c r="U39" s="249"/>
      <c r="V39" s="249"/>
      <c r="W39" s="249"/>
      <c r="X39" s="249"/>
    </row>
    <row r="40" spans="1:45" s="184" customFormat="1" ht="8.1" customHeight="1" x14ac:dyDescent="0.2">
      <c r="A40" s="194"/>
      <c r="B40" s="337"/>
      <c r="C40" s="337"/>
      <c r="D40" s="338"/>
      <c r="E40" s="195"/>
      <c r="F40" s="195"/>
      <c r="G40" s="193" t="s">
        <v>261</v>
      </c>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row>
    <row r="41" spans="1:45" s="184" customFormat="1" ht="15.95" hidden="1" customHeight="1" x14ac:dyDescent="0.2">
      <c r="A41" s="194"/>
      <c r="B41" s="344" t="s">
        <v>319</v>
      </c>
      <c r="C41" s="337"/>
      <c r="D41" s="369"/>
      <c r="E41" s="195"/>
      <c r="F41" s="195"/>
      <c r="G41" s="193" t="s">
        <v>310</v>
      </c>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row>
    <row r="42" spans="1:45" s="187" customFormat="1" ht="15.95" customHeight="1" x14ac:dyDescent="0.2">
      <c r="A42" s="228"/>
      <c r="B42" s="337" t="s">
        <v>320</v>
      </c>
      <c r="C42" s="337"/>
      <c r="D42" s="349"/>
      <c r="E42" s="229"/>
      <c r="F42" s="229"/>
      <c r="G42" s="193"/>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row>
    <row r="43" spans="1:45" s="186" customFormat="1" ht="15.95" hidden="1" customHeight="1" x14ac:dyDescent="0.2">
      <c r="A43" s="226"/>
      <c r="B43" s="339" t="s">
        <v>44</v>
      </c>
      <c r="C43" s="340" t="s">
        <v>253</v>
      </c>
      <c r="D43" s="341" t="s">
        <v>311</v>
      </c>
      <c r="E43" s="227"/>
      <c r="F43" s="227"/>
      <c r="G43" s="193" t="s">
        <v>310</v>
      </c>
      <c r="H43" s="227"/>
      <c r="I43" s="227"/>
      <c r="J43" s="227"/>
      <c r="K43" s="227"/>
      <c r="L43" s="227"/>
      <c r="M43" s="227"/>
      <c r="N43" s="227"/>
      <c r="O43" s="227"/>
      <c r="P43" s="227"/>
      <c r="Q43" s="227"/>
      <c r="R43" s="227"/>
      <c r="S43" s="227"/>
      <c r="T43" s="227"/>
      <c r="U43" s="227"/>
      <c r="V43" s="227"/>
      <c r="W43" s="227"/>
      <c r="X43" s="227"/>
    </row>
    <row r="44" spans="1:45" s="186" customFormat="1" ht="5.0999999999999996" customHeight="1" x14ac:dyDescent="0.2">
      <c r="A44" s="226"/>
      <c r="B44" s="339"/>
      <c r="C44" s="340"/>
      <c r="D44" s="341"/>
      <c r="E44" s="227"/>
      <c r="F44" s="227"/>
      <c r="G44" s="193" t="s">
        <v>261</v>
      </c>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row>
    <row r="45" spans="1:45" ht="15.95" hidden="1" customHeight="1" x14ac:dyDescent="0.2">
      <c r="A45" s="192"/>
      <c r="B45" s="377" t="str">
        <f>'Main Tab'!B51</f>
        <v>Credit Cards Balance as of Dec 31</v>
      </c>
      <c r="C45" s="362"/>
      <c r="D45" s="378">
        <f>'Main Tab'!J51</f>
        <v>0</v>
      </c>
      <c r="G45" s="193" t="str">
        <f>IF($D45&lt;1, "Hide", "Show")</f>
        <v>Hide</v>
      </c>
      <c r="Y45" s="183"/>
      <c r="Z45" s="183"/>
      <c r="AA45" s="183"/>
      <c r="AB45" s="183"/>
      <c r="AC45" s="183"/>
      <c r="AD45" s="183"/>
      <c r="AE45" s="183"/>
      <c r="AF45" s="183"/>
      <c r="AG45" s="183"/>
      <c r="AH45" s="183"/>
      <c r="AI45" s="183"/>
      <c r="AJ45" s="183"/>
      <c r="AK45" s="183"/>
      <c r="AL45" s="183"/>
      <c r="AM45" s="183"/>
      <c r="AN45" s="183"/>
      <c r="AO45" s="183"/>
      <c r="AP45" s="183"/>
      <c r="AQ45" s="183"/>
      <c r="AR45" s="183"/>
      <c r="AS45" s="183"/>
    </row>
    <row r="46" spans="1:45" ht="15.95" hidden="1" customHeight="1" x14ac:dyDescent="0.2">
      <c r="A46" s="192"/>
      <c r="B46" s="377" t="str">
        <f>'Main Tab'!B52</f>
        <v>Short-Term Loans</v>
      </c>
      <c r="C46" s="362"/>
      <c r="D46" s="378">
        <f>'Main Tab'!J52</f>
        <v>0</v>
      </c>
      <c r="G46" s="193" t="str">
        <f>IF($D46&lt;1, "Hide", "Show")</f>
        <v>Hide</v>
      </c>
      <c r="Y46" s="183"/>
      <c r="Z46" s="183"/>
      <c r="AA46" s="183"/>
      <c r="AB46" s="183"/>
      <c r="AC46" s="183"/>
      <c r="AD46" s="183"/>
      <c r="AE46" s="183"/>
      <c r="AF46" s="183"/>
      <c r="AG46" s="183"/>
      <c r="AH46" s="183"/>
      <c r="AI46" s="183"/>
      <c r="AJ46" s="183"/>
      <c r="AK46" s="183"/>
      <c r="AL46" s="183"/>
      <c r="AM46" s="183"/>
      <c r="AN46" s="183"/>
      <c r="AO46" s="183"/>
      <c r="AP46" s="183"/>
      <c r="AQ46" s="183"/>
      <c r="AR46" s="183"/>
      <c r="AS46" s="183"/>
    </row>
    <row r="47" spans="1:45" ht="15.95" hidden="1" customHeight="1" x14ac:dyDescent="0.2">
      <c r="A47" s="192"/>
      <c r="B47" s="377" t="s">
        <v>306</v>
      </c>
      <c r="C47" s="362"/>
      <c r="D47" s="378">
        <f>'Main Tab'!J62</f>
        <v>0</v>
      </c>
      <c r="G47" s="193" t="str">
        <f>IF($D47&lt;1, "Hide", "Show")</f>
        <v>Hide</v>
      </c>
      <c r="Y47" s="183"/>
      <c r="Z47" s="183"/>
      <c r="AA47" s="183"/>
      <c r="AB47" s="183"/>
      <c r="AC47" s="183"/>
      <c r="AD47" s="183"/>
      <c r="AE47" s="183"/>
      <c r="AF47" s="183"/>
      <c r="AG47" s="183"/>
      <c r="AH47" s="183"/>
      <c r="AI47" s="183"/>
      <c r="AJ47" s="183"/>
      <c r="AK47" s="183"/>
      <c r="AL47" s="183"/>
      <c r="AM47" s="183"/>
      <c r="AN47" s="183"/>
      <c r="AO47" s="183"/>
      <c r="AP47" s="183"/>
      <c r="AQ47" s="183"/>
      <c r="AR47" s="183"/>
      <c r="AS47" s="183"/>
    </row>
    <row r="48" spans="1:45" ht="15.95" hidden="1" customHeight="1" x14ac:dyDescent="0.2">
      <c r="A48" s="192"/>
      <c r="B48" s="377" t="str">
        <f>'Main Tab'!O55</f>
        <v>Tax Payable</v>
      </c>
      <c r="C48" s="362"/>
      <c r="D48" s="378">
        <f>'Main Tab'!X55</f>
        <v>0</v>
      </c>
      <c r="G48" s="193" t="str">
        <f>IF($D48&lt;1, "Hide", "Show")</f>
        <v>Hide</v>
      </c>
      <c r="Y48" s="183"/>
      <c r="Z48" s="183"/>
      <c r="AA48" s="183"/>
      <c r="AB48" s="183"/>
      <c r="AC48" s="183"/>
      <c r="AD48" s="183"/>
      <c r="AE48" s="183"/>
      <c r="AF48" s="183"/>
      <c r="AG48" s="183"/>
      <c r="AH48" s="183"/>
      <c r="AI48" s="183"/>
      <c r="AJ48" s="183"/>
      <c r="AK48" s="183"/>
      <c r="AL48" s="183"/>
      <c r="AM48" s="183"/>
      <c r="AN48" s="183"/>
      <c r="AO48" s="183"/>
      <c r="AP48" s="183"/>
      <c r="AQ48" s="183"/>
      <c r="AR48" s="183"/>
      <c r="AS48" s="183"/>
    </row>
    <row r="49" spans="1:45" s="244" customFormat="1" ht="15.95" hidden="1" customHeight="1" x14ac:dyDescent="0.3">
      <c r="A49" s="242"/>
      <c r="B49" s="379" t="s">
        <v>324</v>
      </c>
      <c r="C49" s="362"/>
      <c r="D49" s="380">
        <f>SUBTOTAL(109,D44:D48)</f>
        <v>0</v>
      </c>
      <c r="E49" s="243"/>
      <c r="F49" s="243"/>
      <c r="G49" s="193" t="str">
        <f>IF($D49&lt;1, "Hide", "Show")</f>
        <v>Hide</v>
      </c>
      <c r="H49" s="243"/>
      <c r="I49" s="243"/>
      <c r="J49" s="243"/>
      <c r="K49" s="243"/>
      <c r="L49" s="243"/>
      <c r="M49" s="243"/>
      <c r="N49" s="243"/>
      <c r="O49" s="243"/>
      <c r="P49" s="243"/>
      <c r="Q49" s="243"/>
      <c r="R49" s="243"/>
      <c r="S49" s="243"/>
      <c r="T49" s="243"/>
      <c r="U49" s="243"/>
      <c r="V49" s="243"/>
      <c r="W49" s="243"/>
      <c r="X49" s="243"/>
    </row>
    <row r="50" spans="1:45" ht="15.95" hidden="1" customHeight="1" x14ac:dyDescent="0.2">
      <c r="A50" s="192"/>
      <c r="B50" s="350"/>
      <c r="C50" s="350"/>
      <c r="D50" s="346"/>
      <c r="G50" s="193" t="str">
        <f t="shared" ref="G50:G57" si="1">IF($D50&lt;1, "Hide", "Show")</f>
        <v>Hide</v>
      </c>
      <c r="Y50" s="183"/>
      <c r="Z50" s="183"/>
      <c r="AA50" s="183"/>
      <c r="AB50" s="183"/>
      <c r="AC50" s="183"/>
      <c r="AD50" s="183"/>
      <c r="AE50" s="183"/>
      <c r="AF50" s="183"/>
      <c r="AG50" s="183"/>
      <c r="AH50" s="183"/>
      <c r="AI50" s="183"/>
      <c r="AJ50" s="183"/>
      <c r="AK50" s="183"/>
      <c r="AL50" s="183"/>
      <c r="AM50" s="183"/>
      <c r="AN50" s="183"/>
      <c r="AO50" s="183"/>
      <c r="AP50" s="183"/>
      <c r="AQ50" s="183"/>
      <c r="AR50" s="183"/>
      <c r="AS50" s="183"/>
    </row>
    <row r="51" spans="1:45" ht="15.95" customHeight="1" x14ac:dyDescent="0.2">
      <c r="A51" s="192"/>
      <c r="B51" s="350"/>
      <c r="C51" s="350"/>
      <c r="D51" s="346"/>
      <c r="Y51" s="183"/>
      <c r="Z51" s="183"/>
      <c r="AA51" s="183"/>
      <c r="AB51" s="183"/>
      <c r="AC51" s="183"/>
      <c r="AD51" s="183"/>
      <c r="AE51" s="183"/>
      <c r="AF51" s="183"/>
      <c r="AG51" s="183"/>
      <c r="AH51" s="183"/>
      <c r="AI51" s="183"/>
      <c r="AJ51" s="183"/>
      <c r="AK51" s="183"/>
      <c r="AL51" s="183"/>
      <c r="AM51" s="183"/>
      <c r="AN51" s="183"/>
      <c r="AO51" s="183"/>
      <c r="AP51" s="183"/>
      <c r="AQ51" s="183"/>
      <c r="AR51" s="183"/>
      <c r="AS51" s="183"/>
    </row>
    <row r="52" spans="1:45" s="247" customFormat="1" ht="15.95" customHeight="1" x14ac:dyDescent="0.35">
      <c r="A52" s="245"/>
      <c r="B52" s="337" t="s">
        <v>327</v>
      </c>
      <c r="C52" s="337"/>
      <c r="D52" s="349" t="s">
        <v>78</v>
      </c>
      <c r="E52" s="246"/>
      <c r="F52" s="246"/>
      <c r="G52" s="193" t="str">
        <f t="shared" si="1"/>
        <v>Show</v>
      </c>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row>
    <row r="53" spans="1:45" s="247" customFormat="1" ht="8.1" customHeight="1" x14ac:dyDescent="0.35">
      <c r="A53" s="245"/>
      <c r="B53" s="337"/>
      <c r="C53" s="337"/>
      <c r="D53" s="349"/>
      <c r="E53" s="246"/>
      <c r="F53" s="246"/>
      <c r="G53" s="193" t="s">
        <v>261</v>
      </c>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row>
    <row r="54" spans="1:45" s="186" customFormat="1" ht="15.95" hidden="1" customHeight="1" x14ac:dyDescent="0.2">
      <c r="A54" s="226"/>
      <c r="B54" s="351" t="s">
        <v>309</v>
      </c>
      <c r="C54" s="352" t="s">
        <v>253</v>
      </c>
      <c r="D54" s="353" t="s">
        <v>321</v>
      </c>
      <c r="E54" s="227"/>
      <c r="F54" s="227"/>
      <c r="G54" s="193" t="s">
        <v>310</v>
      </c>
      <c r="H54" s="227"/>
      <c r="I54" s="227"/>
      <c r="J54" s="227"/>
      <c r="K54" s="227"/>
      <c r="L54" s="227"/>
      <c r="M54" s="227"/>
      <c r="N54" s="227"/>
      <c r="O54" s="227"/>
      <c r="P54" s="227"/>
      <c r="Q54" s="227"/>
      <c r="R54" s="227"/>
      <c r="S54" s="227"/>
      <c r="T54" s="227"/>
      <c r="U54" s="227"/>
      <c r="V54" s="227"/>
      <c r="W54" s="227"/>
      <c r="X54" s="227"/>
    </row>
    <row r="55" spans="1:45" ht="15.95" hidden="1" customHeight="1" x14ac:dyDescent="0.2">
      <c r="A55" s="192"/>
      <c r="B55" s="377" t="str">
        <f>'Main Tab'!B56</f>
        <v>Mortgage/Loan Balance - Dec 31st</v>
      </c>
      <c r="C55" s="362"/>
      <c r="D55" s="378">
        <f>'Main Tab'!J56</f>
        <v>0</v>
      </c>
      <c r="G55" s="193" t="str">
        <f t="shared" si="1"/>
        <v>Hide</v>
      </c>
      <c r="Y55" s="183"/>
      <c r="Z55" s="183"/>
      <c r="AA55" s="183"/>
      <c r="AB55" s="183"/>
      <c r="AC55" s="183"/>
      <c r="AD55" s="183"/>
      <c r="AE55" s="183"/>
      <c r="AF55" s="183"/>
      <c r="AG55" s="183"/>
      <c r="AH55" s="183"/>
      <c r="AI55" s="183"/>
      <c r="AJ55" s="183"/>
      <c r="AK55" s="183"/>
      <c r="AL55" s="183"/>
      <c r="AM55" s="183"/>
      <c r="AN55" s="183"/>
      <c r="AO55" s="183"/>
      <c r="AP55" s="183"/>
      <c r="AQ55" s="183"/>
      <c r="AR55" s="183"/>
      <c r="AS55" s="183"/>
    </row>
    <row r="56" spans="1:45" ht="15.95" hidden="1" customHeight="1" x14ac:dyDescent="0.2">
      <c r="A56" s="192"/>
      <c r="B56" s="377" t="str">
        <f>'Main Tab'!B54</f>
        <v>Car Loan Balance as of Dec 31st</v>
      </c>
      <c r="C56" s="362"/>
      <c r="D56" s="378">
        <f>'Main Tab'!J54</f>
        <v>0</v>
      </c>
      <c r="G56" s="193" t="str">
        <f t="shared" si="1"/>
        <v>Hide</v>
      </c>
      <c r="Y56" s="183"/>
      <c r="Z56" s="183"/>
      <c r="AA56" s="183"/>
      <c r="AB56" s="183"/>
      <c r="AC56" s="183"/>
      <c r="AD56" s="183"/>
      <c r="AE56" s="183"/>
      <c r="AF56" s="183"/>
      <c r="AG56" s="183"/>
      <c r="AH56" s="183"/>
      <c r="AI56" s="183"/>
      <c r="AJ56" s="183"/>
      <c r="AK56" s="183"/>
      <c r="AL56" s="183"/>
      <c r="AM56" s="183"/>
      <c r="AN56" s="183"/>
      <c r="AO56" s="183"/>
      <c r="AP56" s="183"/>
      <c r="AQ56" s="183"/>
      <c r="AR56" s="183"/>
      <c r="AS56" s="183"/>
    </row>
    <row r="57" spans="1:45" ht="15.95" hidden="1" customHeight="1" x14ac:dyDescent="0.2">
      <c r="A57" s="192"/>
      <c r="B57" s="377" t="str">
        <f>'Main Tab'!B55</f>
        <v>Loan (EIDL Loan) as of Dec 31 st</v>
      </c>
      <c r="C57" s="362"/>
      <c r="D57" s="378">
        <f>'Main Tab'!J55</f>
        <v>0</v>
      </c>
      <c r="G57" s="193" t="str">
        <f t="shared" si="1"/>
        <v>Hide</v>
      </c>
      <c r="Y57" s="183"/>
      <c r="Z57" s="183"/>
      <c r="AA57" s="183"/>
      <c r="AB57" s="183"/>
      <c r="AC57" s="183"/>
      <c r="AD57" s="183"/>
      <c r="AE57" s="183"/>
      <c r="AF57" s="183"/>
      <c r="AG57" s="183"/>
      <c r="AH57" s="183"/>
      <c r="AI57" s="183"/>
      <c r="AJ57" s="183"/>
      <c r="AK57" s="183"/>
      <c r="AL57" s="183"/>
      <c r="AM57" s="183"/>
      <c r="AN57" s="183"/>
      <c r="AO57" s="183"/>
      <c r="AP57" s="183"/>
      <c r="AQ57" s="183"/>
      <c r="AR57" s="183"/>
      <c r="AS57" s="183"/>
    </row>
    <row r="58" spans="1:45" s="244" customFormat="1" ht="15.95" customHeight="1" x14ac:dyDescent="0.3">
      <c r="A58" s="242"/>
      <c r="B58" s="379" t="s">
        <v>325</v>
      </c>
      <c r="C58" s="362"/>
      <c r="D58" s="380">
        <f>SUBTOTAL(109,D55:D57)</f>
        <v>0</v>
      </c>
      <c r="E58" s="243"/>
      <c r="F58" s="243"/>
      <c r="G58" s="193"/>
      <c r="H58" s="243"/>
      <c r="I58" s="243"/>
      <c r="J58" s="243"/>
      <c r="K58" s="243"/>
      <c r="L58" s="243"/>
      <c r="M58" s="243"/>
      <c r="N58" s="243"/>
      <c r="O58" s="243"/>
      <c r="P58" s="243"/>
      <c r="Q58" s="243"/>
      <c r="R58" s="243"/>
      <c r="S58" s="243"/>
      <c r="T58" s="243"/>
      <c r="U58" s="243"/>
      <c r="V58" s="243"/>
      <c r="W58" s="243"/>
      <c r="X58" s="243"/>
    </row>
    <row r="59" spans="1:45" ht="15.95" customHeight="1" x14ac:dyDescent="0.2">
      <c r="A59" s="192"/>
      <c r="B59" s="350"/>
      <c r="C59" s="350"/>
      <c r="D59" s="346"/>
      <c r="G59" s="193" t="s">
        <v>261</v>
      </c>
      <c r="Y59" s="183"/>
      <c r="Z59" s="183"/>
      <c r="AA59" s="183"/>
      <c r="AB59" s="183"/>
      <c r="AC59" s="183"/>
      <c r="AD59" s="183"/>
      <c r="AE59" s="183"/>
      <c r="AF59" s="183"/>
      <c r="AG59" s="183"/>
      <c r="AH59" s="183"/>
      <c r="AI59" s="183"/>
      <c r="AJ59" s="183"/>
      <c r="AK59" s="183"/>
      <c r="AL59" s="183"/>
      <c r="AM59" s="183"/>
      <c r="AN59" s="183"/>
      <c r="AO59" s="183"/>
      <c r="AP59" s="183"/>
      <c r="AQ59" s="183"/>
      <c r="AR59" s="183"/>
      <c r="AS59" s="183"/>
    </row>
    <row r="60" spans="1:45" s="253" customFormat="1" ht="15.95" customHeight="1" x14ac:dyDescent="0.35">
      <c r="A60" s="251"/>
      <c r="B60" s="337" t="s">
        <v>322</v>
      </c>
      <c r="C60" s="337"/>
      <c r="D60" s="349"/>
      <c r="E60" s="252"/>
      <c r="F60" s="252"/>
      <c r="G60" s="193" t="s">
        <v>261</v>
      </c>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row>
    <row r="61" spans="1:45" s="253" customFormat="1" ht="8.1" customHeight="1" x14ac:dyDescent="0.35">
      <c r="A61" s="251"/>
      <c r="B61" s="337"/>
      <c r="C61" s="337"/>
      <c r="D61" s="349"/>
      <c r="E61" s="252"/>
      <c r="F61" s="252"/>
      <c r="G61" s="193" t="s">
        <v>261</v>
      </c>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row>
    <row r="62" spans="1:45" s="186" customFormat="1" ht="15.95" hidden="1" customHeight="1" x14ac:dyDescent="0.2">
      <c r="A62" s="226"/>
      <c r="B62" s="351" t="s">
        <v>255</v>
      </c>
      <c r="C62" s="352" t="s">
        <v>253</v>
      </c>
      <c r="D62" s="353" t="s">
        <v>78</v>
      </c>
      <c r="E62" s="227"/>
      <c r="F62" s="227"/>
      <c r="G62" s="193" t="s">
        <v>310</v>
      </c>
      <c r="H62" s="227"/>
      <c r="I62" s="227"/>
      <c r="J62" s="227"/>
      <c r="K62" s="227"/>
      <c r="L62" s="227"/>
      <c r="M62" s="227"/>
      <c r="N62" s="227"/>
      <c r="O62" s="227"/>
      <c r="P62" s="227"/>
      <c r="Q62" s="227"/>
      <c r="R62" s="227"/>
      <c r="S62" s="227"/>
      <c r="T62" s="227"/>
      <c r="U62" s="227"/>
      <c r="V62" s="227"/>
      <c r="W62" s="227"/>
      <c r="X62" s="227"/>
    </row>
    <row r="63" spans="1:45" s="186" customFormat="1" ht="15.95" hidden="1" customHeight="1" x14ac:dyDescent="0.2">
      <c r="A63" s="226"/>
      <c r="B63" s="383" t="str">
        <f>'Main Tab'!O52</f>
        <v>Capital Stock</v>
      </c>
      <c r="C63" s="362"/>
      <c r="D63" s="378">
        <f>'Main Tab'!X52</f>
        <v>0</v>
      </c>
      <c r="E63" s="227"/>
      <c r="F63" s="227"/>
      <c r="G63" s="193" t="str">
        <f>IF($D63&lt;1, "Hide", "Show")</f>
        <v>Hide</v>
      </c>
      <c r="H63" s="227"/>
      <c r="I63" s="227"/>
      <c r="J63" s="227"/>
      <c r="K63" s="227"/>
      <c r="L63" s="227"/>
      <c r="M63" s="227"/>
      <c r="N63" s="227"/>
      <c r="O63" s="227"/>
      <c r="P63" s="227"/>
      <c r="Q63" s="227"/>
      <c r="R63" s="227"/>
      <c r="S63" s="227"/>
      <c r="T63" s="227"/>
      <c r="U63" s="227"/>
      <c r="V63" s="227"/>
      <c r="W63" s="227"/>
      <c r="X63" s="227"/>
    </row>
    <row r="64" spans="1:45" s="186" customFormat="1" ht="15.95" hidden="1" customHeight="1" x14ac:dyDescent="0.2">
      <c r="A64" s="226"/>
      <c r="B64" s="383" t="s">
        <v>256</v>
      </c>
      <c r="C64" s="362"/>
      <c r="D64" s="378">
        <f>'Main Tab'!X54</f>
        <v>0</v>
      </c>
      <c r="E64" s="227"/>
      <c r="F64" s="227"/>
      <c r="G64" s="193" t="str">
        <f>IF($D64&gt;=0, "Hide", "Show")</f>
        <v>Hide</v>
      </c>
      <c r="H64" s="227"/>
      <c r="I64" s="227"/>
      <c r="J64" s="227"/>
      <c r="K64" s="227"/>
      <c r="L64" s="227"/>
      <c r="M64" s="227"/>
      <c r="N64" s="227"/>
      <c r="O64" s="227"/>
      <c r="P64" s="227"/>
      <c r="Q64" s="227"/>
      <c r="R64" s="227"/>
      <c r="S64" s="227"/>
      <c r="T64" s="227"/>
      <c r="U64" s="227"/>
      <c r="V64" s="227"/>
      <c r="W64" s="227"/>
      <c r="X64" s="227"/>
    </row>
    <row r="65" spans="1:45" s="186" customFormat="1" ht="15.95" hidden="1" customHeight="1" x14ac:dyDescent="0.2">
      <c r="A65" s="226"/>
      <c r="B65" s="383" t="str">
        <f>'Main Tab'!O53</f>
        <v>Additional Paid in Capital</v>
      </c>
      <c r="C65" s="362"/>
      <c r="D65" s="378">
        <f>'Main Tab'!X53</f>
        <v>0</v>
      </c>
      <c r="E65" s="227"/>
      <c r="F65" s="227"/>
      <c r="G65" s="193" t="str">
        <f>IF($D65&gt;=0, "Hide", "Show")</f>
        <v>Hide</v>
      </c>
      <c r="H65" s="227"/>
      <c r="I65" s="227"/>
      <c r="J65" s="227"/>
      <c r="K65" s="227"/>
      <c r="L65" s="227"/>
      <c r="M65" s="227"/>
      <c r="N65" s="227"/>
      <c r="O65" s="227"/>
      <c r="P65" s="227"/>
      <c r="Q65" s="227"/>
      <c r="R65" s="227"/>
      <c r="S65" s="227"/>
      <c r="T65" s="227"/>
      <c r="U65" s="227"/>
      <c r="V65" s="227"/>
      <c r="W65" s="227"/>
      <c r="X65" s="227"/>
    </row>
    <row r="66" spans="1:45" s="258" customFormat="1" ht="15.95" hidden="1" customHeight="1" x14ac:dyDescent="0.35">
      <c r="A66" s="257"/>
      <c r="B66" s="383" t="s">
        <v>150</v>
      </c>
      <c r="C66" s="362"/>
      <c r="D66" s="378">
        <f>'Income &amp; Exp Worksheet '!X53</f>
        <v>0</v>
      </c>
      <c r="E66" s="256"/>
      <c r="F66" s="193"/>
      <c r="G66" s="193" t="str">
        <f t="shared" ref="G66:G70" si="2">IF($D66&gt;=0, "Hide", "Show")</f>
        <v>Hide</v>
      </c>
      <c r="H66" s="256"/>
      <c r="I66" s="256"/>
      <c r="J66" s="256"/>
      <c r="K66" s="256"/>
      <c r="L66" s="256"/>
      <c r="M66" s="256"/>
      <c r="N66" s="256"/>
      <c r="O66" s="256"/>
      <c r="P66" s="256"/>
      <c r="Q66" s="256"/>
      <c r="R66" s="256"/>
      <c r="S66" s="256"/>
      <c r="T66" s="256"/>
      <c r="U66" s="256"/>
      <c r="V66" s="256"/>
      <c r="W66" s="256"/>
      <c r="X66" s="256"/>
    </row>
    <row r="67" spans="1:45" ht="15.95" hidden="1" customHeight="1" x14ac:dyDescent="0.2">
      <c r="A67" s="192"/>
      <c r="B67" s="383" t="str">
        <f>'Main Tab'!B59</f>
        <v>Owners Draw/Profit Distributions</v>
      </c>
      <c r="C67" s="362"/>
      <c r="D67" s="378">
        <f>'Main Tab'!J59*-1</f>
        <v>0</v>
      </c>
      <c r="G67" s="193" t="str">
        <f t="shared" si="2"/>
        <v>Hide</v>
      </c>
      <c r="Y67" s="183"/>
      <c r="Z67" s="183"/>
      <c r="AA67" s="183"/>
      <c r="AB67" s="183"/>
      <c r="AC67" s="183"/>
      <c r="AD67" s="183"/>
      <c r="AE67" s="183"/>
      <c r="AF67" s="183"/>
      <c r="AG67" s="183"/>
      <c r="AH67" s="183"/>
      <c r="AI67" s="183"/>
      <c r="AJ67" s="183"/>
      <c r="AK67" s="183"/>
      <c r="AL67" s="183"/>
      <c r="AM67" s="183"/>
      <c r="AN67" s="183"/>
      <c r="AO67" s="183"/>
      <c r="AP67" s="183"/>
      <c r="AQ67" s="183"/>
      <c r="AR67" s="183"/>
      <c r="AS67" s="183"/>
    </row>
    <row r="68" spans="1:45" ht="15.95" hidden="1" customHeight="1" x14ac:dyDescent="0.2">
      <c r="A68" s="192"/>
      <c r="B68" s="383" t="s">
        <v>383</v>
      </c>
      <c r="C68" s="362"/>
      <c r="D68" s="378">
        <f>'Income &amp; Exp Worksheet '!F23*-1</f>
        <v>0</v>
      </c>
      <c r="G68" s="193" t="str">
        <f t="shared" si="2"/>
        <v>Hide</v>
      </c>
      <c r="Y68" s="183"/>
      <c r="Z68" s="183"/>
      <c r="AA68" s="183"/>
      <c r="AB68" s="183"/>
      <c r="AC68" s="183"/>
      <c r="AD68" s="183"/>
      <c r="AE68" s="183"/>
      <c r="AF68" s="183"/>
      <c r="AG68" s="183"/>
      <c r="AH68" s="183"/>
      <c r="AI68" s="183"/>
      <c r="AJ68" s="183"/>
      <c r="AK68" s="183"/>
      <c r="AL68" s="183"/>
      <c r="AM68" s="183"/>
      <c r="AN68" s="183"/>
      <c r="AO68" s="183"/>
      <c r="AP68" s="183"/>
      <c r="AQ68" s="183"/>
      <c r="AR68" s="183"/>
      <c r="AS68" s="183"/>
    </row>
    <row r="69" spans="1:45" ht="15.95" hidden="1" customHeight="1" x14ac:dyDescent="0.2">
      <c r="A69" s="192"/>
      <c r="B69" s="383" t="s">
        <v>260</v>
      </c>
      <c r="C69" s="362"/>
      <c r="D69" s="378">
        <f>'Main Tab'!J58</f>
        <v>0</v>
      </c>
      <c r="G69" s="193" t="str">
        <f t="shared" si="2"/>
        <v>Hide</v>
      </c>
      <c r="Y69" s="183"/>
      <c r="Z69" s="183"/>
      <c r="AA69" s="183"/>
      <c r="AB69" s="183"/>
      <c r="AC69" s="183"/>
      <c r="AD69" s="183"/>
      <c r="AE69" s="183"/>
      <c r="AF69" s="183"/>
      <c r="AG69" s="183"/>
      <c r="AH69" s="183"/>
      <c r="AI69" s="183"/>
      <c r="AJ69" s="183"/>
      <c r="AK69" s="183"/>
      <c r="AL69" s="183"/>
      <c r="AM69" s="183"/>
      <c r="AN69" s="183"/>
      <c r="AO69" s="183"/>
      <c r="AP69" s="183"/>
      <c r="AQ69" s="183"/>
      <c r="AR69" s="183"/>
      <c r="AS69" s="183"/>
    </row>
    <row r="70" spans="1:45" s="244" customFormat="1" ht="15.95" hidden="1" customHeight="1" x14ac:dyDescent="0.3">
      <c r="A70" s="242"/>
      <c r="B70" s="379" t="s">
        <v>326</v>
      </c>
      <c r="C70" s="362"/>
      <c r="D70" s="380">
        <f>SUBTOTAL(109,D63:D69)</f>
        <v>0</v>
      </c>
      <c r="E70" s="243"/>
      <c r="F70" s="243"/>
      <c r="G70" s="193" t="str">
        <f t="shared" si="2"/>
        <v>Hide</v>
      </c>
      <c r="H70" s="243"/>
      <c r="I70" s="243"/>
      <c r="J70" s="243"/>
      <c r="K70" s="243"/>
      <c r="L70" s="243"/>
      <c r="M70" s="243"/>
      <c r="N70" s="243"/>
      <c r="O70" s="243"/>
      <c r="P70" s="243"/>
      <c r="Q70" s="243"/>
      <c r="R70" s="243"/>
      <c r="S70" s="243"/>
      <c r="T70" s="243"/>
      <c r="U70" s="243"/>
      <c r="V70" s="243"/>
      <c r="W70" s="243"/>
      <c r="X70" s="243"/>
    </row>
    <row r="71" spans="1:45" s="244" customFormat="1" ht="15.95" customHeight="1" x14ac:dyDescent="0.3">
      <c r="A71" s="242"/>
      <c r="B71" s="321"/>
      <c r="C71" s="347"/>
      <c r="D71" s="348"/>
      <c r="E71" s="243"/>
      <c r="F71" s="243"/>
      <c r="G71" s="19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row>
    <row r="72" spans="1:45" s="189" customFormat="1" ht="15.95" customHeight="1" thickBot="1" x14ac:dyDescent="0.4">
      <c r="A72" s="232"/>
      <c r="B72" s="381" t="s">
        <v>354</v>
      </c>
      <c r="C72" s="382"/>
      <c r="D72" s="382">
        <f>'Balance sheet'!$D$70+'Balance sheet'!$D$58+'Balance sheet'!$D$49</f>
        <v>0</v>
      </c>
      <c r="E72" s="233"/>
      <c r="F72" s="233"/>
      <c r="G72" s="193" t="s">
        <v>261</v>
      </c>
      <c r="H72" s="233"/>
      <c r="I72" s="233"/>
      <c r="J72" s="233"/>
      <c r="K72" s="233"/>
      <c r="L72" s="233"/>
      <c r="M72" s="233"/>
      <c r="N72" s="233"/>
      <c r="O72" s="233"/>
      <c r="P72" s="233"/>
      <c r="Q72" s="233"/>
      <c r="R72" s="233"/>
      <c r="S72" s="233"/>
      <c r="T72" s="233"/>
      <c r="U72" s="233"/>
      <c r="V72" s="233"/>
      <c r="W72" s="233"/>
      <c r="X72" s="233"/>
    </row>
    <row r="73" spans="1:45" ht="15.95" customHeight="1" thickTop="1" x14ac:dyDescent="0.2">
      <c r="A73" s="192"/>
      <c r="B73" s="363"/>
      <c r="C73" s="370"/>
      <c r="D73" s="371"/>
      <c r="G73" s="193" t="s">
        <v>261</v>
      </c>
      <c r="Y73" s="183"/>
      <c r="Z73" s="183"/>
      <c r="AA73" s="183"/>
      <c r="AB73" s="183"/>
      <c r="AC73" s="183"/>
      <c r="AD73" s="183"/>
      <c r="AE73" s="183"/>
      <c r="AF73" s="183"/>
      <c r="AG73" s="183"/>
      <c r="AH73" s="183"/>
      <c r="AI73" s="183"/>
      <c r="AJ73" s="183"/>
      <c r="AK73" s="183"/>
      <c r="AL73" s="183"/>
      <c r="AM73" s="183"/>
      <c r="AN73" s="183"/>
      <c r="AO73" s="183"/>
      <c r="AP73" s="183"/>
      <c r="AQ73" s="183"/>
      <c r="AR73" s="183"/>
      <c r="AS73" s="183"/>
    </row>
    <row r="74" spans="1:45" s="184" customFormat="1" ht="15.95" hidden="1" customHeight="1" x14ac:dyDescent="0.2">
      <c r="A74" s="194"/>
      <c r="B74" s="354" t="s">
        <v>445</v>
      </c>
      <c r="C74" s="355"/>
      <c r="D74" s="356">
        <f>SUM(D36-D72)</f>
        <v>0</v>
      </c>
      <c r="E74" s="195"/>
      <c r="F74" s="195"/>
      <c r="G74" s="193" t="str">
        <f>IF($D74=0, "Hide", "Show")</f>
        <v>Hide</v>
      </c>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row>
    <row r="75" spans="1:45" s="184" customFormat="1" ht="15.95" customHeight="1" thickBot="1" x14ac:dyDescent="0.25">
      <c r="A75" s="194"/>
      <c r="B75" s="354"/>
      <c r="C75" s="355"/>
      <c r="D75" s="371"/>
      <c r="E75" s="195"/>
      <c r="F75" s="195"/>
      <c r="G75" s="193" t="s">
        <v>261</v>
      </c>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row>
    <row r="76" spans="1:45" ht="13.9" customHeight="1" x14ac:dyDescent="0.2">
      <c r="A76" s="192"/>
      <c r="B76" s="887" t="s">
        <v>258</v>
      </c>
      <c r="C76" s="888"/>
      <c r="D76" s="889"/>
      <c r="G76" s="193" t="s">
        <v>261</v>
      </c>
    </row>
    <row r="77" spans="1:45" x14ac:dyDescent="0.2">
      <c r="B77" s="890"/>
      <c r="C77" s="891"/>
      <c r="D77" s="890"/>
      <c r="G77" s="193" t="s">
        <v>261</v>
      </c>
    </row>
    <row r="78" spans="1:45" s="193" customFormat="1" ht="15" x14ac:dyDescent="0.2">
      <c r="A78" s="192"/>
      <c r="B78" s="373"/>
      <c r="C78" s="372"/>
      <c r="D78" s="323"/>
      <c r="G78" s="193" t="s">
        <v>261</v>
      </c>
    </row>
    <row r="79" spans="1:45" s="193" customFormat="1" ht="15" x14ac:dyDescent="0.2">
      <c r="A79" s="192"/>
      <c r="B79" s="384">
        <f>'P&amp;L'!B85</f>
        <v>0</v>
      </c>
      <c r="C79" s="358"/>
      <c r="D79" s="374">
        <f ca="1">TODAY()</f>
        <v>45730</v>
      </c>
      <c r="G79" s="193" t="str">
        <f ca="1">IF($D79&lt;1, "Hide", "Show")</f>
        <v>Show</v>
      </c>
    </row>
    <row r="80" spans="1:45" s="193" customFormat="1" ht="15" x14ac:dyDescent="0.2">
      <c r="A80" s="192"/>
      <c r="B80" s="357" t="s">
        <v>411</v>
      </c>
      <c r="C80" s="358"/>
      <c r="D80" s="359" t="s">
        <v>259</v>
      </c>
      <c r="G80" s="193" t="str">
        <f>IF($D80&lt;1, "Hide", "Show")</f>
        <v>Show</v>
      </c>
    </row>
    <row r="81" spans="1:4" s="193" customFormat="1" ht="15" x14ac:dyDescent="0.2">
      <c r="A81" s="192"/>
      <c r="B81" s="363"/>
      <c r="C81" s="358"/>
      <c r="D81" s="346"/>
    </row>
    <row r="82" spans="1:4" s="193" customFormat="1" ht="15" x14ac:dyDescent="0.2">
      <c r="A82" s="192"/>
      <c r="B82" s="363"/>
      <c r="C82" s="358"/>
      <c r="D82" s="346"/>
    </row>
    <row r="83" spans="1:4" s="193" customFormat="1" ht="15" x14ac:dyDescent="0.2">
      <c r="A83" s="192"/>
      <c r="B83" s="363"/>
      <c r="C83" s="358"/>
      <c r="D83" s="346"/>
    </row>
    <row r="84" spans="1:4" s="193" customFormat="1" ht="15" x14ac:dyDescent="0.2">
      <c r="A84" s="192"/>
      <c r="B84" s="363"/>
      <c r="C84" s="358"/>
      <c r="D84" s="346"/>
    </row>
    <row r="85" spans="1:4" s="193" customFormat="1" ht="15" x14ac:dyDescent="0.2">
      <c r="A85" s="192"/>
      <c r="B85" s="363"/>
      <c r="C85" s="358"/>
      <c r="D85" s="346"/>
    </row>
    <row r="86" spans="1:4" s="193" customFormat="1" ht="15" x14ac:dyDescent="0.2">
      <c r="A86" s="192"/>
      <c r="B86" s="363"/>
      <c r="C86" s="358"/>
      <c r="D86" s="346"/>
    </row>
    <row r="87" spans="1:4" s="193" customFormat="1" ht="15" x14ac:dyDescent="0.2">
      <c r="A87" s="192"/>
      <c r="B87" s="363"/>
      <c r="C87" s="358"/>
      <c r="D87" s="346"/>
    </row>
    <row r="88" spans="1:4" s="193" customFormat="1" ht="15" x14ac:dyDescent="0.2">
      <c r="A88" s="192"/>
      <c r="B88" s="363"/>
      <c r="C88" s="358"/>
      <c r="D88" s="346"/>
    </row>
    <row r="89" spans="1:4" s="193" customFormat="1" ht="15" x14ac:dyDescent="0.2">
      <c r="A89" s="192"/>
      <c r="B89" s="363"/>
      <c r="C89" s="358"/>
      <c r="D89" s="346"/>
    </row>
    <row r="90" spans="1:4" s="193" customFormat="1" ht="15" x14ac:dyDescent="0.2">
      <c r="A90" s="192"/>
      <c r="B90" s="363"/>
      <c r="C90" s="358"/>
      <c r="D90" s="346"/>
    </row>
    <row r="91" spans="1:4" s="193" customFormat="1" ht="15" x14ac:dyDescent="0.2">
      <c r="A91" s="192"/>
      <c r="B91" s="363"/>
      <c r="C91" s="358"/>
      <c r="D91" s="346"/>
    </row>
    <row r="92" spans="1:4" s="193" customFormat="1" ht="15" x14ac:dyDescent="0.2">
      <c r="A92" s="192"/>
      <c r="B92" s="363"/>
      <c r="C92" s="358"/>
      <c r="D92" s="346"/>
    </row>
    <row r="93" spans="1:4" s="193" customFormat="1" ht="15" x14ac:dyDescent="0.2">
      <c r="A93" s="192"/>
      <c r="B93" s="363"/>
      <c r="C93" s="358"/>
      <c r="D93" s="346"/>
    </row>
    <row r="94" spans="1:4" s="193" customFormat="1" ht="15" x14ac:dyDescent="0.2">
      <c r="A94" s="192"/>
      <c r="B94" s="363"/>
      <c r="C94" s="358"/>
      <c r="D94" s="346"/>
    </row>
    <row r="95" spans="1:4" s="193" customFormat="1" ht="15" x14ac:dyDescent="0.2">
      <c r="A95" s="192"/>
      <c r="B95" s="363"/>
      <c r="C95" s="358"/>
      <c r="D95" s="346"/>
    </row>
    <row r="96" spans="1:4" s="193" customFormat="1" ht="15" x14ac:dyDescent="0.2">
      <c r="A96" s="192"/>
      <c r="B96" s="363"/>
      <c r="C96" s="358"/>
      <c r="D96" s="346"/>
    </row>
    <row r="97" spans="1:4" s="193" customFormat="1" ht="15" x14ac:dyDescent="0.2">
      <c r="A97" s="192"/>
      <c r="B97" s="363"/>
      <c r="C97" s="358"/>
      <c r="D97" s="346"/>
    </row>
    <row r="98" spans="1:4" s="193" customFormat="1" ht="15" x14ac:dyDescent="0.2">
      <c r="A98" s="192"/>
      <c r="B98" s="363"/>
      <c r="C98" s="358"/>
      <c r="D98" s="346"/>
    </row>
    <row r="99" spans="1:4" s="193" customFormat="1" ht="15" x14ac:dyDescent="0.2">
      <c r="A99" s="192"/>
      <c r="B99" s="363"/>
      <c r="C99" s="358"/>
      <c r="D99" s="346"/>
    </row>
    <row r="100" spans="1:4" s="193" customFormat="1" ht="15" x14ac:dyDescent="0.2">
      <c r="A100" s="192"/>
      <c r="B100" s="363"/>
      <c r="C100" s="358"/>
      <c r="D100" s="346"/>
    </row>
    <row r="101" spans="1:4" s="193" customFormat="1" ht="15" x14ac:dyDescent="0.2">
      <c r="A101" s="192"/>
      <c r="B101" s="363"/>
      <c r="C101" s="358"/>
      <c r="D101" s="346"/>
    </row>
    <row r="102" spans="1:4" s="193" customFormat="1" ht="15" x14ac:dyDescent="0.2">
      <c r="A102" s="192"/>
      <c r="B102" s="363"/>
      <c r="C102" s="358"/>
      <c r="D102" s="346"/>
    </row>
    <row r="103" spans="1:4" s="193" customFormat="1" ht="15" x14ac:dyDescent="0.2">
      <c r="A103" s="192"/>
      <c r="B103" s="363"/>
      <c r="C103" s="358"/>
      <c r="D103" s="346"/>
    </row>
    <row r="104" spans="1:4" s="193" customFormat="1" ht="15" x14ac:dyDescent="0.2">
      <c r="A104" s="192"/>
      <c r="B104" s="363"/>
      <c r="C104" s="358"/>
      <c r="D104" s="346"/>
    </row>
    <row r="105" spans="1:4" s="193" customFormat="1" ht="15" x14ac:dyDescent="0.2">
      <c r="A105" s="192"/>
      <c r="B105" s="363"/>
      <c r="C105" s="358"/>
      <c r="D105" s="346"/>
    </row>
    <row r="106" spans="1:4" s="193" customFormat="1" ht="15" x14ac:dyDescent="0.2">
      <c r="A106" s="192"/>
      <c r="B106" s="363"/>
      <c r="C106" s="358"/>
      <c r="D106" s="346"/>
    </row>
    <row r="107" spans="1:4" s="193" customFormat="1" ht="15" x14ac:dyDescent="0.2">
      <c r="A107" s="192"/>
      <c r="B107" s="363"/>
      <c r="C107" s="358"/>
      <c r="D107" s="346"/>
    </row>
    <row r="108" spans="1:4" s="193" customFormat="1" ht="15" x14ac:dyDescent="0.2">
      <c r="A108" s="192"/>
      <c r="B108" s="363"/>
      <c r="C108" s="358"/>
      <c r="D108" s="346"/>
    </row>
    <row r="109" spans="1:4" s="193" customFormat="1" ht="15" x14ac:dyDescent="0.2">
      <c r="A109" s="192"/>
      <c r="B109" s="363"/>
      <c r="C109" s="358"/>
      <c r="D109" s="346"/>
    </row>
    <row r="110" spans="1:4" s="193" customFormat="1" ht="15" x14ac:dyDescent="0.2">
      <c r="A110" s="192"/>
      <c r="B110" s="363"/>
      <c r="C110" s="358"/>
      <c r="D110" s="346"/>
    </row>
    <row r="111" spans="1:4" s="193" customFormat="1" ht="15" x14ac:dyDescent="0.2">
      <c r="A111" s="192"/>
      <c r="B111" s="363"/>
      <c r="C111" s="358"/>
      <c r="D111" s="346"/>
    </row>
    <row r="112" spans="1:4" s="193" customFormat="1" ht="15" x14ac:dyDescent="0.2">
      <c r="A112" s="192"/>
      <c r="B112" s="363"/>
      <c r="C112" s="358"/>
      <c r="D112" s="346"/>
    </row>
    <row r="113" spans="1:4" s="193" customFormat="1" ht="15" x14ac:dyDescent="0.2">
      <c r="A113" s="192"/>
      <c r="B113" s="363"/>
      <c r="C113" s="358"/>
      <c r="D113" s="346"/>
    </row>
    <row r="114" spans="1:4" s="193" customFormat="1" ht="15" x14ac:dyDescent="0.2">
      <c r="A114" s="192"/>
      <c r="B114" s="363"/>
      <c r="C114" s="358"/>
      <c r="D114" s="346"/>
    </row>
    <row r="115" spans="1:4" s="193" customFormat="1" ht="15" x14ac:dyDescent="0.2">
      <c r="A115" s="192"/>
      <c r="B115" s="363"/>
      <c r="C115" s="358"/>
      <c r="D115" s="346"/>
    </row>
    <row r="116" spans="1:4" s="193" customFormat="1" ht="15" x14ac:dyDescent="0.2">
      <c r="A116" s="192"/>
      <c r="B116" s="363"/>
      <c r="C116" s="358"/>
      <c r="D116" s="346"/>
    </row>
    <row r="117" spans="1:4" s="193" customFormat="1" ht="15" x14ac:dyDescent="0.2">
      <c r="A117" s="192"/>
      <c r="B117" s="363"/>
      <c r="C117" s="358"/>
      <c r="D117" s="346"/>
    </row>
    <row r="118" spans="1:4" s="193" customFormat="1" ht="15" x14ac:dyDescent="0.2">
      <c r="A118" s="192"/>
      <c r="B118" s="363"/>
      <c r="C118" s="358"/>
      <c r="D118" s="346"/>
    </row>
    <row r="119" spans="1:4" s="193" customFormat="1" ht="15" x14ac:dyDescent="0.2">
      <c r="A119" s="192"/>
      <c r="B119" s="363"/>
      <c r="C119" s="358"/>
      <c r="D119" s="346"/>
    </row>
    <row r="120" spans="1:4" s="193" customFormat="1" ht="15" x14ac:dyDescent="0.2">
      <c r="A120" s="192"/>
      <c r="B120" s="363"/>
      <c r="C120" s="358"/>
      <c r="D120" s="346"/>
    </row>
    <row r="121" spans="1:4" s="193" customFormat="1" ht="15" x14ac:dyDescent="0.2">
      <c r="A121" s="192"/>
      <c r="B121" s="363"/>
      <c r="C121" s="358"/>
      <c r="D121" s="346"/>
    </row>
    <row r="122" spans="1:4" s="193" customFormat="1" ht="15" x14ac:dyDescent="0.2">
      <c r="A122" s="192"/>
      <c r="B122" s="363"/>
      <c r="C122" s="358"/>
      <c r="D122" s="346"/>
    </row>
    <row r="123" spans="1:4" s="193" customFormat="1" ht="15" x14ac:dyDescent="0.2">
      <c r="A123" s="192"/>
      <c r="B123" s="363"/>
      <c r="C123" s="358"/>
      <c r="D123" s="346"/>
    </row>
    <row r="124" spans="1:4" s="193" customFormat="1" ht="15" x14ac:dyDescent="0.2">
      <c r="A124" s="192"/>
      <c r="B124" s="363"/>
      <c r="C124" s="358"/>
      <c r="D124" s="346"/>
    </row>
    <row r="125" spans="1:4" s="193" customFormat="1" ht="15" x14ac:dyDescent="0.2">
      <c r="A125" s="192"/>
      <c r="B125" s="363"/>
      <c r="C125" s="358"/>
      <c r="D125" s="346"/>
    </row>
    <row r="126" spans="1:4" s="193" customFormat="1" ht="15" x14ac:dyDescent="0.2">
      <c r="A126" s="192"/>
      <c r="B126" s="363"/>
      <c r="C126" s="358"/>
      <c r="D126" s="346"/>
    </row>
    <row r="127" spans="1:4" s="193" customFormat="1" ht="15" x14ac:dyDescent="0.2">
      <c r="A127" s="192"/>
      <c r="B127" s="363"/>
      <c r="C127" s="358"/>
      <c r="D127" s="346"/>
    </row>
    <row r="128" spans="1:4" s="193" customFormat="1" ht="15" x14ac:dyDescent="0.2">
      <c r="A128" s="192"/>
      <c r="B128" s="363"/>
      <c r="C128" s="358"/>
      <c r="D128" s="346"/>
    </row>
    <row r="129" spans="1:4" s="193" customFormat="1" ht="15" x14ac:dyDescent="0.2">
      <c r="A129" s="192"/>
      <c r="B129" s="363"/>
      <c r="C129" s="358"/>
      <c r="D129" s="346"/>
    </row>
    <row r="130" spans="1:4" s="193" customFormat="1" ht="15" x14ac:dyDescent="0.2">
      <c r="A130" s="192"/>
      <c r="B130" s="363"/>
      <c r="C130" s="358"/>
      <c r="D130" s="346"/>
    </row>
    <row r="131" spans="1:4" s="193" customFormat="1" ht="15" x14ac:dyDescent="0.2">
      <c r="A131" s="192"/>
      <c r="B131" s="363"/>
      <c r="C131" s="358"/>
      <c r="D131" s="346"/>
    </row>
    <row r="132" spans="1:4" s="193" customFormat="1" ht="15" x14ac:dyDescent="0.2">
      <c r="A132" s="192"/>
      <c r="B132" s="363"/>
      <c r="C132" s="358"/>
      <c r="D132" s="346"/>
    </row>
    <row r="133" spans="1:4" s="193" customFormat="1" ht="15" x14ac:dyDescent="0.2">
      <c r="A133" s="192"/>
      <c r="B133" s="363"/>
      <c r="C133" s="358"/>
      <c r="D133" s="346"/>
    </row>
    <row r="134" spans="1:4" s="193" customFormat="1" ht="15" x14ac:dyDescent="0.2">
      <c r="A134" s="192"/>
      <c r="B134" s="363"/>
      <c r="C134" s="358"/>
      <c r="D134" s="346"/>
    </row>
    <row r="135" spans="1:4" s="193" customFormat="1" ht="15" x14ac:dyDescent="0.2">
      <c r="A135" s="192"/>
      <c r="B135" s="363"/>
      <c r="C135" s="358"/>
      <c r="D135" s="346"/>
    </row>
    <row r="136" spans="1:4" s="193" customFormat="1" ht="15" x14ac:dyDescent="0.2">
      <c r="A136" s="192"/>
      <c r="B136" s="363"/>
      <c r="C136" s="358"/>
      <c r="D136" s="346"/>
    </row>
    <row r="137" spans="1:4" s="193" customFormat="1" ht="15" x14ac:dyDescent="0.2">
      <c r="A137" s="192"/>
      <c r="B137" s="363"/>
      <c r="C137" s="358"/>
      <c r="D137" s="346"/>
    </row>
    <row r="138" spans="1:4" s="193" customFormat="1" ht="15" x14ac:dyDescent="0.2">
      <c r="A138" s="192"/>
      <c r="B138" s="363"/>
      <c r="C138" s="358"/>
      <c r="D138" s="346"/>
    </row>
    <row r="139" spans="1:4" s="193" customFormat="1" ht="15" x14ac:dyDescent="0.2">
      <c r="A139" s="192"/>
      <c r="B139" s="363"/>
      <c r="C139" s="358"/>
      <c r="D139" s="346"/>
    </row>
    <row r="140" spans="1:4" s="193" customFormat="1" ht="15" x14ac:dyDescent="0.2">
      <c r="A140" s="192"/>
      <c r="B140" s="363"/>
      <c r="C140" s="358"/>
      <c r="D140" s="346"/>
    </row>
    <row r="141" spans="1:4" s="193" customFormat="1" ht="15" x14ac:dyDescent="0.2">
      <c r="A141" s="192"/>
      <c r="B141" s="363"/>
      <c r="C141" s="358"/>
      <c r="D141" s="346"/>
    </row>
    <row r="142" spans="1:4" s="193" customFormat="1" ht="15" x14ac:dyDescent="0.2">
      <c r="A142" s="192"/>
      <c r="B142" s="363"/>
      <c r="C142" s="358"/>
      <c r="D142" s="346"/>
    </row>
    <row r="143" spans="1:4" s="193" customFormat="1" ht="15" x14ac:dyDescent="0.2">
      <c r="A143" s="192"/>
      <c r="B143" s="363"/>
      <c r="C143" s="358"/>
      <c r="D143" s="346"/>
    </row>
    <row r="144" spans="1:4" s="193" customFormat="1" ht="15" x14ac:dyDescent="0.2">
      <c r="A144" s="192"/>
      <c r="B144" s="363"/>
      <c r="C144" s="358"/>
      <c r="D144" s="346"/>
    </row>
    <row r="145" spans="1:4" s="193" customFormat="1" ht="15" x14ac:dyDescent="0.2">
      <c r="A145" s="192"/>
      <c r="B145" s="363"/>
      <c r="C145" s="358"/>
      <c r="D145" s="346"/>
    </row>
    <row r="146" spans="1:4" s="193" customFormat="1" ht="15" x14ac:dyDescent="0.2">
      <c r="A146" s="192"/>
      <c r="B146" s="363"/>
      <c r="C146" s="358"/>
      <c r="D146" s="346"/>
    </row>
    <row r="147" spans="1:4" s="193" customFormat="1" ht="15" x14ac:dyDescent="0.2">
      <c r="A147" s="192"/>
      <c r="B147" s="363"/>
      <c r="C147" s="358"/>
      <c r="D147" s="346"/>
    </row>
    <row r="148" spans="1:4" s="193" customFormat="1" ht="15" x14ac:dyDescent="0.2">
      <c r="A148" s="192"/>
      <c r="B148" s="363"/>
      <c r="C148" s="358"/>
      <c r="D148" s="346"/>
    </row>
    <row r="149" spans="1:4" s="193" customFormat="1" ht="15" x14ac:dyDescent="0.2">
      <c r="A149" s="192"/>
      <c r="B149" s="363"/>
      <c r="C149" s="358"/>
      <c r="D149" s="346"/>
    </row>
    <row r="150" spans="1:4" s="193" customFormat="1" ht="15" x14ac:dyDescent="0.2">
      <c r="A150" s="192"/>
      <c r="B150" s="363"/>
      <c r="C150" s="358"/>
      <c r="D150" s="346"/>
    </row>
    <row r="151" spans="1:4" s="193" customFormat="1" ht="15" x14ac:dyDescent="0.2">
      <c r="A151" s="192"/>
      <c r="B151" s="363"/>
      <c r="C151" s="358"/>
      <c r="D151" s="346"/>
    </row>
    <row r="152" spans="1:4" s="193" customFormat="1" ht="15" x14ac:dyDescent="0.2">
      <c r="A152" s="192"/>
      <c r="B152" s="363"/>
      <c r="C152" s="358"/>
      <c r="D152" s="346"/>
    </row>
    <row r="153" spans="1:4" s="193" customFormat="1" ht="15" x14ac:dyDescent="0.2">
      <c r="A153" s="192"/>
      <c r="B153" s="363"/>
      <c r="C153" s="358"/>
      <c r="D153" s="346"/>
    </row>
    <row r="154" spans="1:4" s="193" customFormat="1" ht="15" x14ac:dyDescent="0.2">
      <c r="A154" s="192"/>
      <c r="B154" s="363"/>
      <c r="C154" s="358"/>
      <c r="D154" s="346"/>
    </row>
    <row r="155" spans="1:4" s="193" customFormat="1" ht="15" x14ac:dyDescent="0.2">
      <c r="A155" s="192"/>
      <c r="B155" s="363"/>
      <c r="C155" s="358"/>
      <c r="D155" s="346"/>
    </row>
    <row r="156" spans="1:4" s="193" customFormat="1" ht="15" x14ac:dyDescent="0.2">
      <c r="A156" s="192"/>
      <c r="B156" s="363"/>
      <c r="C156" s="358"/>
      <c r="D156" s="346"/>
    </row>
    <row r="157" spans="1:4" s="193" customFormat="1" ht="15" x14ac:dyDescent="0.2">
      <c r="A157" s="192"/>
      <c r="B157" s="363"/>
      <c r="C157" s="358"/>
      <c r="D157" s="346"/>
    </row>
    <row r="158" spans="1:4" s="193" customFormat="1" ht="15" x14ac:dyDescent="0.2">
      <c r="A158" s="192"/>
      <c r="B158" s="363"/>
      <c r="C158" s="358"/>
      <c r="D158" s="346"/>
    </row>
    <row r="159" spans="1:4" s="193" customFormat="1" ht="15" x14ac:dyDescent="0.2">
      <c r="A159" s="192"/>
      <c r="B159" s="363"/>
      <c r="C159" s="358"/>
      <c r="D159" s="346"/>
    </row>
    <row r="160" spans="1:4" s="193" customFormat="1" ht="15" x14ac:dyDescent="0.2">
      <c r="A160" s="192"/>
      <c r="B160" s="363"/>
      <c r="C160" s="358"/>
      <c r="D160" s="346"/>
    </row>
    <row r="161" spans="1:4" s="193" customFormat="1" ht="15" x14ac:dyDescent="0.2">
      <c r="A161" s="192"/>
      <c r="B161" s="363"/>
      <c r="C161" s="358"/>
      <c r="D161" s="346"/>
    </row>
    <row r="162" spans="1:4" s="193" customFormat="1" ht="15" x14ac:dyDescent="0.2">
      <c r="A162" s="192"/>
      <c r="B162" s="363"/>
      <c r="C162" s="358"/>
      <c r="D162" s="346"/>
    </row>
    <row r="163" spans="1:4" s="193" customFormat="1" ht="15" x14ac:dyDescent="0.2">
      <c r="A163" s="192"/>
      <c r="B163" s="363"/>
      <c r="C163" s="358"/>
      <c r="D163" s="346"/>
    </row>
    <row r="164" spans="1:4" s="193" customFormat="1" ht="15" x14ac:dyDescent="0.2">
      <c r="A164" s="192"/>
      <c r="B164" s="363"/>
      <c r="C164" s="358"/>
      <c r="D164" s="346"/>
    </row>
    <row r="165" spans="1:4" s="193" customFormat="1" ht="15" x14ac:dyDescent="0.2">
      <c r="A165" s="192"/>
      <c r="B165" s="363"/>
      <c r="C165" s="358"/>
      <c r="D165" s="346"/>
    </row>
    <row r="166" spans="1:4" s="193" customFormat="1" ht="15" x14ac:dyDescent="0.2">
      <c r="A166" s="192"/>
      <c r="B166" s="363"/>
      <c r="C166" s="358"/>
      <c r="D166" s="346"/>
    </row>
    <row r="167" spans="1:4" s="193" customFormat="1" ht="15" x14ac:dyDescent="0.2">
      <c r="A167" s="192"/>
      <c r="B167" s="363"/>
      <c r="C167" s="358"/>
      <c r="D167" s="346"/>
    </row>
    <row r="168" spans="1:4" s="193" customFormat="1" ht="15" x14ac:dyDescent="0.2">
      <c r="A168" s="192"/>
      <c r="B168" s="363"/>
      <c r="C168" s="358"/>
      <c r="D168" s="346"/>
    </row>
    <row r="169" spans="1:4" s="193" customFormat="1" ht="15" x14ac:dyDescent="0.2">
      <c r="A169" s="192"/>
      <c r="B169" s="363"/>
      <c r="C169" s="358"/>
      <c r="D169" s="346"/>
    </row>
    <row r="170" spans="1:4" s="193" customFormat="1" ht="15" x14ac:dyDescent="0.2">
      <c r="A170" s="192"/>
      <c r="B170" s="363"/>
      <c r="C170" s="358"/>
      <c r="D170" s="346"/>
    </row>
    <row r="171" spans="1:4" s="193" customFormat="1" ht="15" x14ac:dyDescent="0.2">
      <c r="A171" s="192"/>
      <c r="B171" s="363"/>
      <c r="C171" s="358"/>
      <c r="D171" s="346"/>
    </row>
    <row r="172" spans="1:4" s="193" customFormat="1" ht="15" x14ac:dyDescent="0.2">
      <c r="A172" s="192"/>
      <c r="B172" s="363"/>
      <c r="C172" s="358"/>
      <c r="D172" s="346"/>
    </row>
    <row r="173" spans="1:4" s="193" customFormat="1" ht="15" x14ac:dyDescent="0.2">
      <c r="A173" s="192"/>
      <c r="B173" s="363"/>
      <c r="C173" s="358"/>
      <c r="D173" s="346"/>
    </row>
    <row r="174" spans="1:4" s="193" customFormat="1" ht="15" x14ac:dyDescent="0.2">
      <c r="A174" s="192"/>
      <c r="B174" s="363"/>
      <c r="C174" s="358"/>
      <c r="D174" s="346"/>
    </row>
    <row r="175" spans="1:4" s="193" customFormat="1" ht="15" x14ac:dyDescent="0.2">
      <c r="A175" s="192"/>
      <c r="B175" s="363"/>
      <c r="C175" s="358"/>
      <c r="D175" s="346"/>
    </row>
    <row r="176" spans="1:4" s="193" customFormat="1" ht="15" x14ac:dyDescent="0.2">
      <c r="A176" s="192"/>
      <c r="B176" s="363"/>
      <c r="C176" s="358"/>
      <c r="D176" s="346"/>
    </row>
    <row r="177" spans="1:4" s="193" customFormat="1" ht="15" x14ac:dyDescent="0.2">
      <c r="A177" s="192"/>
      <c r="B177" s="363"/>
      <c r="C177" s="358"/>
      <c r="D177" s="346"/>
    </row>
    <row r="178" spans="1:4" s="193" customFormat="1" ht="15" x14ac:dyDescent="0.2">
      <c r="A178" s="192"/>
      <c r="B178" s="363"/>
      <c r="C178" s="358"/>
      <c r="D178" s="346"/>
    </row>
    <row r="179" spans="1:4" s="193" customFormat="1" ht="15" x14ac:dyDescent="0.2">
      <c r="A179" s="192"/>
      <c r="B179" s="363"/>
      <c r="C179" s="358"/>
      <c r="D179" s="346"/>
    </row>
    <row r="180" spans="1:4" s="193" customFormat="1" ht="15" x14ac:dyDescent="0.2">
      <c r="A180" s="192"/>
      <c r="B180" s="363"/>
      <c r="C180" s="358"/>
      <c r="D180" s="346"/>
    </row>
    <row r="181" spans="1:4" s="193" customFormat="1" ht="15" x14ac:dyDescent="0.2">
      <c r="A181" s="192"/>
      <c r="B181" s="363"/>
      <c r="C181" s="358"/>
      <c r="D181" s="346"/>
    </row>
    <row r="182" spans="1:4" s="193" customFormat="1" ht="15" x14ac:dyDescent="0.2">
      <c r="A182" s="192"/>
      <c r="B182" s="363"/>
      <c r="C182" s="358"/>
      <c r="D182" s="346"/>
    </row>
    <row r="183" spans="1:4" s="193" customFormat="1" ht="15" x14ac:dyDescent="0.2">
      <c r="A183" s="192"/>
      <c r="B183" s="363"/>
      <c r="C183" s="358"/>
      <c r="D183" s="346"/>
    </row>
    <row r="184" spans="1:4" s="193" customFormat="1" x14ac:dyDescent="0.2">
      <c r="A184" s="192"/>
      <c r="C184" s="191"/>
      <c r="D184" s="234"/>
    </row>
    <row r="185" spans="1:4" s="193" customFormat="1" x14ac:dyDescent="0.2">
      <c r="A185" s="192"/>
      <c r="C185" s="191"/>
      <c r="D185" s="234"/>
    </row>
    <row r="186" spans="1:4" s="193" customFormat="1" x14ac:dyDescent="0.2">
      <c r="A186" s="192"/>
      <c r="C186" s="191"/>
      <c r="D186" s="234"/>
    </row>
    <row r="187" spans="1:4" s="193" customFormat="1" x14ac:dyDescent="0.2">
      <c r="A187" s="192"/>
      <c r="C187" s="191"/>
      <c r="D187" s="234"/>
    </row>
    <row r="188" spans="1:4" s="193" customFormat="1" x14ac:dyDescent="0.2">
      <c r="A188" s="192"/>
      <c r="C188" s="191"/>
      <c r="D188" s="234"/>
    </row>
    <row r="189" spans="1:4" s="193" customFormat="1" x14ac:dyDescent="0.2">
      <c r="A189" s="192"/>
      <c r="C189" s="191"/>
      <c r="D189" s="234"/>
    </row>
    <row r="190" spans="1:4" s="193" customFormat="1" x14ac:dyDescent="0.2">
      <c r="A190" s="192"/>
      <c r="C190" s="191"/>
      <c r="D190" s="234"/>
    </row>
    <row r="191" spans="1:4" s="193" customFormat="1" x14ac:dyDescent="0.2">
      <c r="A191" s="192"/>
      <c r="C191" s="191"/>
      <c r="D191" s="234"/>
    </row>
    <row r="192" spans="1:4" s="193" customFormat="1" x14ac:dyDescent="0.2">
      <c r="A192" s="192"/>
      <c r="C192" s="191"/>
      <c r="D192" s="234"/>
    </row>
    <row r="193" spans="1:4" s="193" customFormat="1" x14ac:dyDescent="0.2">
      <c r="A193" s="192"/>
      <c r="C193" s="191"/>
      <c r="D193" s="234"/>
    </row>
    <row r="194" spans="1:4" s="193" customFormat="1" x14ac:dyDescent="0.2">
      <c r="A194" s="192"/>
      <c r="C194" s="191"/>
      <c r="D194" s="234"/>
    </row>
    <row r="195" spans="1:4" s="193" customFormat="1" x14ac:dyDescent="0.2">
      <c r="A195" s="192"/>
      <c r="C195" s="191"/>
      <c r="D195" s="234"/>
    </row>
    <row r="196" spans="1:4" s="193" customFormat="1" x14ac:dyDescent="0.2">
      <c r="A196" s="192"/>
      <c r="C196" s="191"/>
      <c r="D196" s="234"/>
    </row>
    <row r="197" spans="1:4" s="193" customFormat="1" x14ac:dyDescent="0.2">
      <c r="A197" s="192"/>
      <c r="C197" s="191"/>
      <c r="D197" s="234"/>
    </row>
    <row r="198" spans="1:4" s="193" customFormat="1" x14ac:dyDescent="0.2">
      <c r="A198" s="192"/>
      <c r="C198" s="191"/>
      <c r="D198" s="234"/>
    </row>
    <row r="199" spans="1:4" s="193" customFormat="1" x14ac:dyDescent="0.2">
      <c r="A199" s="192"/>
      <c r="C199" s="191"/>
      <c r="D199" s="234"/>
    </row>
    <row r="200" spans="1:4" s="193" customFormat="1" x14ac:dyDescent="0.2">
      <c r="A200" s="192"/>
      <c r="C200" s="191"/>
      <c r="D200" s="234"/>
    </row>
    <row r="201" spans="1:4" s="193" customFormat="1" x14ac:dyDescent="0.2">
      <c r="A201" s="192"/>
      <c r="C201" s="191"/>
      <c r="D201" s="234"/>
    </row>
    <row r="202" spans="1:4" s="193" customFormat="1" x14ac:dyDescent="0.2">
      <c r="A202" s="192"/>
      <c r="C202" s="191"/>
      <c r="D202" s="234"/>
    </row>
    <row r="203" spans="1:4" s="193" customFormat="1" x14ac:dyDescent="0.2">
      <c r="A203" s="192"/>
      <c r="C203" s="191"/>
      <c r="D203" s="234"/>
    </row>
    <row r="204" spans="1:4" s="193" customFormat="1" x14ac:dyDescent="0.2">
      <c r="A204" s="192"/>
      <c r="C204" s="191"/>
      <c r="D204" s="234"/>
    </row>
    <row r="205" spans="1:4" s="193" customFormat="1" x14ac:dyDescent="0.2">
      <c r="A205" s="192"/>
      <c r="C205" s="191"/>
      <c r="D205" s="234"/>
    </row>
    <row r="206" spans="1:4" s="193" customFormat="1" x14ac:dyDescent="0.2">
      <c r="A206" s="192"/>
      <c r="C206" s="191"/>
      <c r="D206" s="234"/>
    </row>
    <row r="207" spans="1:4" s="193" customFormat="1" x14ac:dyDescent="0.2">
      <c r="A207" s="192"/>
      <c r="C207" s="191"/>
      <c r="D207" s="234"/>
    </row>
    <row r="208" spans="1:4" s="193" customFormat="1" x14ac:dyDescent="0.2">
      <c r="A208" s="192"/>
      <c r="C208" s="191"/>
      <c r="D208" s="234"/>
    </row>
    <row r="209" spans="1:4" s="193" customFormat="1" x14ac:dyDescent="0.2">
      <c r="A209" s="192"/>
      <c r="C209" s="191"/>
      <c r="D209" s="234"/>
    </row>
    <row r="210" spans="1:4" s="193" customFormat="1" x14ac:dyDescent="0.2">
      <c r="A210" s="192"/>
      <c r="C210" s="191"/>
      <c r="D210" s="234"/>
    </row>
    <row r="211" spans="1:4" s="193" customFormat="1" x14ac:dyDescent="0.2">
      <c r="A211" s="192"/>
      <c r="C211" s="191"/>
      <c r="D211" s="234"/>
    </row>
    <row r="212" spans="1:4" s="193" customFormat="1" x14ac:dyDescent="0.2">
      <c r="A212" s="192"/>
      <c r="C212" s="191"/>
      <c r="D212" s="234"/>
    </row>
    <row r="213" spans="1:4" s="193" customFormat="1" x14ac:dyDescent="0.2">
      <c r="A213" s="192"/>
      <c r="C213" s="191"/>
      <c r="D213" s="234"/>
    </row>
    <row r="214" spans="1:4" s="193" customFormat="1" x14ac:dyDescent="0.2">
      <c r="A214" s="192"/>
      <c r="C214" s="191"/>
      <c r="D214" s="234"/>
    </row>
    <row r="215" spans="1:4" s="193" customFormat="1" x14ac:dyDescent="0.2">
      <c r="A215" s="192"/>
      <c r="C215" s="191"/>
      <c r="D215" s="234"/>
    </row>
    <row r="216" spans="1:4" s="193" customFormat="1" x14ac:dyDescent="0.2">
      <c r="A216" s="192"/>
      <c r="C216" s="191"/>
      <c r="D216" s="234"/>
    </row>
    <row r="217" spans="1:4" s="193" customFormat="1" x14ac:dyDescent="0.2">
      <c r="A217" s="192"/>
      <c r="C217" s="191"/>
      <c r="D217" s="234"/>
    </row>
    <row r="218" spans="1:4" s="193" customFormat="1" x14ac:dyDescent="0.2">
      <c r="A218" s="192"/>
      <c r="C218" s="191"/>
      <c r="D218" s="234"/>
    </row>
    <row r="219" spans="1:4" s="193" customFormat="1" x14ac:dyDescent="0.2">
      <c r="A219" s="192"/>
      <c r="C219" s="191"/>
      <c r="D219" s="234"/>
    </row>
    <row r="220" spans="1:4" s="193" customFormat="1" x14ac:dyDescent="0.2">
      <c r="A220" s="192"/>
      <c r="C220" s="191"/>
      <c r="D220" s="234"/>
    </row>
    <row r="221" spans="1:4" s="193" customFormat="1" x14ac:dyDescent="0.2">
      <c r="A221" s="192"/>
      <c r="C221" s="191"/>
      <c r="D221" s="234"/>
    </row>
    <row r="222" spans="1:4" s="193" customFormat="1" x14ac:dyDescent="0.2">
      <c r="A222" s="192"/>
      <c r="C222" s="191"/>
      <c r="D222" s="234"/>
    </row>
    <row r="223" spans="1:4" s="193" customFormat="1" x14ac:dyDescent="0.2">
      <c r="A223" s="192"/>
      <c r="C223" s="191"/>
      <c r="D223" s="234"/>
    </row>
  </sheetData>
  <autoFilter ref="G2:G80" xr:uid="{0C63976C-2E24-4654-9629-9FA61D0DA312}">
    <filterColumn colId="0">
      <filters blank="1">
        <filter val="Show"/>
      </filters>
    </filterColumn>
  </autoFilter>
  <mergeCells count="3">
    <mergeCell ref="B76:D77"/>
    <mergeCell ref="B2:D2"/>
    <mergeCell ref="B3:D3"/>
  </mergeCells>
  <conditionalFormatting sqref="C74:D75">
    <cfRule type="cellIs" dxfId="1" priority="1" operator="lessThan">
      <formula>0</formula>
    </cfRule>
  </conditionalFormatting>
  <dataValidations count="13">
    <dataValidation allowBlank="1" showInputMessage="1" showErrorMessage="1" prompt="Liabilities and owner's equity label is in this cell" sqref="B39:C42 D39:D41" xr:uid="{CCD21FC3-192C-441D-B54B-E49C42EDAE5C}"/>
    <dataValidation allowBlank="1" showInputMessage="1" showErrorMessage="1" prompt="Enter Company Name in this cell" sqref="B2" xr:uid="{FB59D8C1-3743-44F8-9366-E508D10BEA2A}"/>
    <dataValidation allowBlank="1" showInputMessage="1" showErrorMessage="1" prompt="Previous Year Balance is auto calculated in cell C47 and Current Year Balance in cell D47" sqref="B74:B75" xr:uid="{2DD64526-620A-4B9A-A90C-9DF74F4308E1}"/>
    <dataValidation allowBlank="1" showInputMessage="1" showErrorMessage="1" prompt="Total liabilities and owner's equity for previous year are auto calculated in cell C45 and for the current year in cell D45" sqref="B72" xr:uid="{42C9339B-269B-42CB-864D-F716D95BFA71}"/>
    <dataValidation allowBlank="1" showInputMessage="1" showErrorMessage="1" prompt="Enter details in Owner’s Equity table starting in this cell" sqref="B62:B65" xr:uid="{66074AC7-B55A-4A0A-A04F-6534938E5C45}"/>
    <dataValidation allowBlank="1" showInputMessage="1" showErrorMessage="1" prompt="Enter details in Long-term Liabilities table starting in this cell" sqref="B54" xr:uid="{D201B027-C415-45A3-AEEB-3D2F1042AC96}"/>
    <dataValidation allowBlank="1" showInputMessage="1" showErrorMessage="1" prompt="Enter details in Current Liabilities table starting in this cell" sqref="B43:B44" xr:uid="{E0A16F98-EDD0-4982-AF5E-3783A3FE530A}"/>
    <dataValidation allowBlank="1" showInputMessage="1" showErrorMessage="1" prompt="Total Assets for Previous Year are auto calculated in cell C24 and Total Assets for Current Year in cell D24" sqref="B36" xr:uid="{3AAFA183-8E2F-46C6-AFF9-4B9CCDEC12FB}"/>
    <dataValidation allowBlank="1" showInputMessage="1" showErrorMessage="1" prompt="Enter details in Other Assets table starting in this cell" sqref="B31" xr:uid="{4303DD24-77A2-4A3F-9A34-8390B5745179}"/>
    <dataValidation allowBlank="1" showInputMessage="1" showErrorMessage="1" prompt="Enter details in Fixed Assets table starting in this cell" sqref="B21:B22" xr:uid="{72FC881A-D03B-4BC6-914B-EF7A2A194023}"/>
    <dataValidation allowBlank="1" showInputMessage="1" showErrorMessage="1" prompt="Enter details in Current Assets table starting in this cell" sqref="B8:B9" xr:uid="{A23E004B-B812-4B0A-A2B8-CD95BDC28733}"/>
    <dataValidation allowBlank="1" showInputMessage="1" showErrorMessage="1" prompt="Assets label is in this cell" sqref="B5:B7" xr:uid="{511D9C8B-7C22-4D50-BEDB-79019108DC97}"/>
    <dataValidation allowBlank="1" showInputMessage="1" showErrorMessage="1" prompt="Create a Balance Sheet in this worksheet" sqref="A2" xr:uid="{57E3BC44-C32F-4D30-B26C-B8DD7BE8D1CA}"/>
  </dataValidations>
  <printOptions horizontalCentered="1"/>
  <pageMargins left="0.5" right="0.5" top="0.5" bottom="0.5" header="0.5" footer="0.5"/>
  <pageSetup scale="99" orientation="portrait" r:id="rId1"/>
  <headerFooter alignWithMargins="0"/>
  <ignoredErrors>
    <ignoredError sqref="D26" formula="1"/>
  </ignoredErrors>
  <drawing r:id="rId2"/>
  <tableParts count="6">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C058D-0985-43B5-80C6-A463DCD2D3EA}">
  <sheetPr codeName="Sheet3"/>
  <dimension ref="A1:BI120"/>
  <sheetViews>
    <sheetView showGridLines="0" showRowColHeaders="0" zoomScaleNormal="100" workbookViewId="0">
      <selection activeCell="B10" sqref="B10"/>
    </sheetView>
  </sheetViews>
  <sheetFormatPr defaultRowHeight="15" x14ac:dyDescent="0.25"/>
  <cols>
    <col min="1" max="1" width="31.42578125" customWidth="1"/>
    <col min="2" max="3" width="24.28515625" customWidth="1"/>
    <col min="4" max="4" width="15.42578125" customWidth="1"/>
    <col min="5" max="5" width="19.7109375" customWidth="1"/>
    <col min="6" max="6" width="9.140625" style="49"/>
    <col min="7" max="9" width="9.140625" hidden="1" customWidth="1"/>
    <col min="10" max="10" width="24.85546875" hidden="1" customWidth="1"/>
    <col min="11" max="11" width="16.7109375" hidden="1" customWidth="1"/>
    <col min="12" max="12" width="12.42578125" hidden="1" customWidth="1"/>
    <col min="13" max="13" width="14.28515625" hidden="1" customWidth="1"/>
    <col min="14" max="14" width="12.85546875" hidden="1" customWidth="1"/>
    <col min="15" max="16" width="9.140625" style="49"/>
    <col min="17" max="17" width="9.140625" style="49" customWidth="1"/>
    <col min="18" max="61" width="9.140625" style="49"/>
  </cols>
  <sheetData>
    <row r="1" spans="1:26" ht="23.25" x14ac:dyDescent="0.35">
      <c r="A1" s="908" t="s">
        <v>51</v>
      </c>
      <c r="B1" s="909"/>
      <c r="C1" s="910" t="s">
        <v>64</v>
      </c>
      <c r="D1" s="911"/>
      <c r="E1" s="162" t="s">
        <v>0</v>
      </c>
      <c r="J1" s="1"/>
      <c r="O1" s="912" t="s">
        <v>222</v>
      </c>
      <c r="P1" s="913"/>
      <c r="Q1" s="913"/>
      <c r="R1" s="913"/>
      <c r="S1" s="913"/>
      <c r="T1" s="913"/>
      <c r="U1" s="913"/>
      <c r="V1" s="913"/>
      <c r="W1" s="913"/>
    </row>
    <row r="2" spans="1:26" ht="28.5" x14ac:dyDescent="0.3">
      <c r="A2" s="2" t="s">
        <v>1</v>
      </c>
      <c r="B2" s="2" t="s">
        <v>2</v>
      </c>
      <c r="C2" s="2" t="s">
        <v>221</v>
      </c>
      <c r="D2" s="2" t="s">
        <v>213</v>
      </c>
      <c r="E2" s="2" t="s">
        <v>4</v>
      </c>
      <c r="J2" s="3"/>
    </row>
    <row r="3" spans="1:26" x14ac:dyDescent="0.25">
      <c r="A3" s="2" t="s">
        <v>218</v>
      </c>
      <c r="B3" s="27">
        <v>0</v>
      </c>
      <c r="C3" s="164">
        <v>0</v>
      </c>
      <c r="D3" s="36">
        <v>0</v>
      </c>
      <c r="E3" s="4">
        <f>B3-D3</f>
        <v>0</v>
      </c>
      <c r="J3" t="s">
        <v>53</v>
      </c>
      <c r="O3" s="914" t="s">
        <v>30</v>
      </c>
      <c r="P3" s="906"/>
      <c r="Q3" s="906"/>
      <c r="R3" s="906"/>
      <c r="S3" s="906"/>
      <c r="T3" s="906"/>
      <c r="U3" s="906"/>
      <c r="V3" s="906"/>
      <c r="W3" s="50"/>
    </row>
    <row r="4" spans="1:26" x14ac:dyDescent="0.25">
      <c r="A4" s="2" t="s">
        <v>219</v>
      </c>
      <c r="B4" s="27">
        <v>0</v>
      </c>
      <c r="C4" s="164">
        <v>0</v>
      </c>
      <c r="D4" s="36">
        <v>0</v>
      </c>
      <c r="E4" s="4">
        <f>B4-D4</f>
        <v>0</v>
      </c>
      <c r="I4" s="5" t="s">
        <v>7</v>
      </c>
    </row>
    <row r="5" spans="1:26" ht="15" customHeight="1" x14ac:dyDescent="0.25">
      <c r="A5" s="2" t="s">
        <v>225</v>
      </c>
      <c r="B5" s="27">
        <v>0</v>
      </c>
      <c r="C5" s="164">
        <v>0</v>
      </c>
      <c r="D5" s="163" t="s">
        <v>227</v>
      </c>
      <c r="E5" s="4">
        <f>B5</f>
        <v>0</v>
      </c>
      <c r="J5" t="s">
        <v>9</v>
      </c>
      <c r="K5" s="39">
        <f>E17-E8</f>
        <v>-29200</v>
      </c>
      <c r="O5" s="51" t="s">
        <v>378</v>
      </c>
      <c r="P5" s="51"/>
      <c r="Q5" s="51"/>
      <c r="R5" s="51"/>
      <c r="S5" s="51"/>
      <c r="T5" s="51"/>
      <c r="U5" s="51"/>
      <c r="V5" s="51"/>
      <c r="W5" s="51"/>
      <c r="X5" s="51"/>
    </row>
    <row r="6" spans="1:26" x14ac:dyDescent="0.25">
      <c r="A6" s="2" t="s">
        <v>226</v>
      </c>
      <c r="B6" s="27">
        <v>0</v>
      </c>
      <c r="C6" s="164"/>
      <c r="D6" s="36">
        <v>0</v>
      </c>
      <c r="E6" s="4">
        <f>B6</f>
        <v>0</v>
      </c>
      <c r="J6" t="s">
        <v>11</v>
      </c>
      <c r="K6" s="39" t="s">
        <v>28</v>
      </c>
      <c r="O6" s="50"/>
      <c r="P6" s="50"/>
      <c r="Q6" s="50"/>
      <c r="R6" s="50"/>
      <c r="S6" s="50"/>
      <c r="T6" s="50"/>
      <c r="U6" s="50"/>
      <c r="V6" s="50"/>
    </row>
    <row r="7" spans="1:26" ht="15.75" x14ac:dyDescent="0.25">
      <c r="A7" s="6" t="s">
        <v>13</v>
      </c>
      <c r="B7" s="28">
        <v>0</v>
      </c>
      <c r="C7" s="165"/>
      <c r="D7" s="36">
        <v>0</v>
      </c>
      <c r="E7" s="7">
        <f>B7</f>
        <v>0</v>
      </c>
      <c r="J7" t="s">
        <v>14</v>
      </c>
      <c r="K7" s="40" t="e">
        <f ca="1">VLOOKUP(K5,INDIRECT(E1),3,TRUE)+((K5-VLOOKUP(K5,INDIRECT(E1),1,TRUE))*VLOOKUP(K5,INDIRECT(E1),2,TRUE))</f>
        <v>#N/A</v>
      </c>
      <c r="O7" s="51" t="s">
        <v>231</v>
      </c>
      <c r="P7" s="50"/>
      <c r="Q7" s="50"/>
      <c r="R7" s="50"/>
      <c r="S7" s="50"/>
      <c r="T7" s="50"/>
      <c r="U7" s="50"/>
      <c r="V7" s="50"/>
    </row>
    <row r="8" spans="1:26" x14ac:dyDescent="0.25">
      <c r="A8" s="6" t="s">
        <v>17</v>
      </c>
      <c r="B8" s="28">
        <v>0</v>
      </c>
      <c r="C8" s="165"/>
      <c r="D8" s="163" t="s">
        <v>228</v>
      </c>
      <c r="E8" s="7">
        <f>B8</f>
        <v>0</v>
      </c>
      <c r="J8" t="s">
        <v>16</v>
      </c>
      <c r="K8" s="41" t="e">
        <f ca="1">VLOOKUP(K5,INDIRECT(K6),2,TRUE)</f>
        <v>#N/A</v>
      </c>
      <c r="O8" s="50"/>
      <c r="P8" s="50"/>
      <c r="Q8" s="50"/>
      <c r="R8" s="50"/>
      <c r="S8" s="50"/>
      <c r="T8" s="50"/>
      <c r="U8" s="50"/>
      <c r="V8" s="50"/>
    </row>
    <row r="9" spans="1:26" ht="15.75" x14ac:dyDescent="0.25">
      <c r="A9" s="8" t="s">
        <v>214</v>
      </c>
      <c r="B9" s="28">
        <f>'Income &amp; Exp Worksheet '!AC53</f>
        <v>0</v>
      </c>
      <c r="C9" s="165">
        <v>0</v>
      </c>
      <c r="D9" s="36">
        <v>0</v>
      </c>
      <c r="E9" s="7">
        <f>B9</f>
        <v>0</v>
      </c>
      <c r="J9" t="s">
        <v>18</v>
      </c>
      <c r="K9" s="41" t="e">
        <f ca="1">K7/K5</f>
        <v>#N/A</v>
      </c>
      <c r="O9" s="50"/>
      <c r="P9" s="51" t="s">
        <v>44</v>
      </c>
      <c r="Q9" s="50"/>
      <c r="R9" s="50"/>
      <c r="S9" s="50"/>
      <c r="T9" s="50"/>
      <c r="U9" s="50"/>
      <c r="V9" s="50"/>
    </row>
    <row r="10" spans="1:26" ht="16.5" thickBot="1" x14ac:dyDescent="0.3">
      <c r="A10" s="9" t="s">
        <v>215</v>
      </c>
      <c r="B10" s="29">
        <v>0</v>
      </c>
      <c r="C10" s="166"/>
      <c r="D10" s="57">
        <f>E21/2</f>
        <v>0</v>
      </c>
      <c r="E10" s="10">
        <f>B10-D10</f>
        <v>0</v>
      </c>
      <c r="O10" s="51" t="s">
        <v>362</v>
      </c>
      <c r="P10" s="50"/>
      <c r="Q10" s="50"/>
      <c r="R10" s="50"/>
      <c r="S10" s="50"/>
      <c r="T10" s="50"/>
      <c r="U10" s="50"/>
      <c r="V10" s="50"/>
    </row>
    <row r="11" spans="1:26" ht="15.75" thickTop="1" x14ac:dyDescent="0.25">
      <c r="A11" s="11" t="s">
        <v>20</v>
      </c>
      <c r="B11" s="12">
        <f>SUM(B3:B10)</f>
        <v>0</v>
      </c>
      <c r="C11" s="12">
        <f>SUM(C3:C10)</f>
        <v>0</v>
      </c>
      <c r="D11" s="143">
        <f>D3+D4+D6+D7+D9+D10</f>
        <v>0</v>
      </c>
      <c r="E11" s="12">
        <f>SUM(E3:E10)</f>
        <v>0</v>
      </c>
      <c r="I11" s="5" t="s">
        <v>12</v>
      </c>
      <c r="O11" s="50"/>
      <c r="P11" s="905" t="s">
        <v>44</v>
      </c>
      <c r="Q11" s="906"/>
      <c r="R11" s="906"/>
      <c r="S11" s="50"/>
      <c r="T11" s="50"/>
      <c r="U11" s="50"/>
      <c r="V11" s="50"/>
    </row>
    <row r="12" spans="1:26" ht="15.75" x14ac:dyDescent="0.25">
      <c r="A12" s="13"/>
      <c r="B12" s="13"/>
      <c r="C12" s="13"/>
      <c r="D12" s="13"/>
      <c r="E12" s="13"/>
      <c r="O12" s="51" t="s">
        <v>363</v>
      </c>
      <c r="P12" s="50"/>
      <c r="Q12" s="50"/>
      <c r="R12" s="50"/>
      <c r="S12" s="50"/>
      <c r="T12" s="50"/>
      <c r="U12" s="50"/>
      <c r="V12" s="50"/>
    </row>
    <row r="13" spans="1:26" ht="15" customHeight="1" x14ac:dyDescent="0.25">
      <c r="A13" s="899" t="s">
        <v>355</v>
      </c>
      <c r="B13" s="628"/>
      <c r="C13" s="628"/>
      <c r="D13" s="629"/>
      <c r="E13" s="46">
        <f>IF(E1="Single",14600,IF(E1="MFJ",29200,IF(E1="MFS",14600,IF(E1="HH",21900,13850))))</f>
        <v>29200</v>
      </c>
      <c r="J13" s="14" t="s">
        <v>21</v>
      </c>
      <c r="K13" s="14" t="s">
        <v>22</v>
      </c>
      <c r="L13" s="14" t="s">
        <v>23</v>
      </c>
      <c r="M13" s="38"/>
      <c r="O13" s="907"/>
      <c r="P13" s="898"/>
      <c r="Q13" s="898"/>
      <c r="R13" s="898"/>
      <c r="S13" s="898"/>
      <c r="T13" s="898"/>
      <c r="U13" s="898"/>
      <c r="V13" s="898"/>
      <c r="W13" s="898"/>
      <c r="X13" s="898"/>
      <c r="Y13" s="898"/>
      <c r="Z13" s="898"/>
    </row>
    <row r="14" spans="1:26" x14ac:dyDescent="0.25">
      <c r="A14" s="13"/>
      <c r="B14" s="15"/>
      <c r="C14" s="15"/>
      <c r="D14" s="13"/>
      <c r="E14" s="15"/>
      <c r="J14" s="16">
        <v>0</v>
      </c>
      <c r="K14" s="17">
        <v>0.1</v>
      </c>
      <c r="L14" s="18">
        <f ca="1">IFERROR(ROUND(('2024 Tax Estimator'!$J14-OFFSET('2024 Tax Estimator'!$J14,-1,0))*OFFSET('2024 Tax Estimator'!$L14,-1,-1),2)+OFFSET('2024 Tax Estimator'!$L14,-1,0),0)</f>
        <v>0</v>
      </c>
      <c r="M14" s="18"/>
      <c r="O14" s="50"/>
      <c r="P14" s="50"/>
      <c r="Q14" s="50"/>
      <c r="R14" s="50"/>
      <c r="S14" s="50"/>
      <c r="T14" s="50"/>
      <c r="U14" s="50"/>
      <c r="V14" s="50"/>
    </row>
    <row r="15" spans="1:26" ht="15" customHeight="1" x14ac:dyDescent="0.25">
      <c r="A15" s="900" t="s">
        <v>356</v>
      </c>
      <c r="B15" s="901"/>
      <c r="C15" s="901"/>
      <c r="D15" s="20">
        <f>((B9+B10)-D10)*0.2</f>
        <v>0</v>
      </c>
      <c r="E15" s="47">
        <f>IF(E11 &lt; 364200, D15, 0)</f>
        <v>0</v>
      </c>
      <c r="J15" s="16">
        <v>11600</v>
      </c>
      <c r="K15" s="17">
        <v>0.12</v>
      </c>
      <c r="L15" s="18">
        <f ca="1">IFERROR(ROUND(('2024 Tax Estimator'!$J15-OFFSET('2024 Tax Estimator'!$J15,-1,0))*OFFSET('2024 Tax Estimator'!$L15,-1,-1),2)+OFFSET('2024 Tax Estimator'!$L15,-1,0),0)</f>
        <v>1160</v>
      </c>
      <c r="M15" s="18"/>
      <c r="O15" s="51"/>
      <c r="P15" s="50"/>
      <c r="Q15" s="50"/>
      <c r="R15" s="50"/>
      <c r="S15" s="50"/>
      <c r="T15" s="50"/>
      <c r="U15" s="50"/>
      <c r="V15" s="50"/>
    </row>
    <row r="16" spans="1:26" ht="15.75" x14ac:dyDescent="0.25">
      <c r="A16" s="13"/>
      <c r="B16" s="15"/>
      <c r="C16" s="15"/>
      <c r="D16" s="13"/>
      <c r="E16" s="15"/>
      <c r="J16" s="16">
        <v>47150</v>
      </c>
      <c r="K16" s="17">
        <v>0.22</v>
      </c>
      <c r="L16" s="18">
        <f ca="1">IFERROR(ROUND(('2024 Tax Estimator'!$J16-OFFSET('2024 Tax Estimator'!$J16,-1,0))*OFFSET('2024 Tax Estimator'!$L16,-1,-1),2)+OFFSET('2024 Tax Estimator'!$L16,-1,0),0)</f>
        <v>5426</v>
      </c>
      <c r="M16" s="18"/>
      <c r="O16" s="51" t="s">
        <v>220</v>
      </c>
      <c r="P16" s="50"/>
      <c r="Q16" s="50"/>
      <c r="R16" s="50"/>
      <c r="S16" s="50"/>
      <c r="T16" s="50"/>
      <c r="U16" s="50"/>
      <c r="V16" s="50"/>
    </row>
    <row r="17" spans="1:25" ht="15" customHeight="1" x14ac:dyDescent="0.25">
      <c r="A17" s="902" t="s">
        <v>230</v>
      </c>
      <c r="B17" s="903"/>
      <c r="C17" s="903"/>
      <c r="D17" s="904"/>
      <c r="E17" s="21">
        <f>E11-E13-E15-D6-D7-D9</f>
        <v>-29200</v>
      </c>
      <c r="J17" s="16">
        <v>100525</v>
      </c>
      <c r="K17" s="17">
        <v>0.24</v>
      </c>
      <c r="L17" s="18">
        <f ca="1">IFERROR(ROUND(('2024 Tax Estimator'!$J17-OFFSET('2024 Tax Estimator'!$J17,-1,0))*OFFSET('2024 Tax Estimator'!$L17,-1,-1),2)+OFFSET('2024 Tax Estimator'!$L17,-1,0),0)</f>
        <v>17168.5</v>
      </c>
      <c r="M17" s="18"/>
      <c r="P17" s="905"/>
      <c r="Q17" s="906"/>
      <c r="R17" s="906"/>
      <c r="S17" s="50"/>
      <c r="T17" s="50"/>
      <c r="U17" s="50"/>
      <c r="V17" s="50"/>
    </row>
    <row r="18" spans="1:25" x14ac:dyDescent="0.25">
      <c r="A18" s="13"/>
      <c r="B18" s="15"/>
      <c r="C18" s="15"/>
      <c r="D18" s="13"/>
      <c r="E18" s="13"/>
      <c r="J18" s="16">
        <v>191950</v>
      </c>
      <c r="K18" s="17">
        <v>0.32</v>
      </c>
      <c r="L18" s="18">
        <f ca="1">IFERROR(ROUND(('2024 Tax Estimator'!$J18-OFFSET('2024 Tax Estimator'!$J18,-1,0))*OFFSET('2024 Tax Estimator'!$L18,-1,-1),2)+OFFSET('2024 Tax Estimator'!$L18,-1,0),0)</f>
        <v>39110.5</v>
      </c>
      <c r="M18" s="18"/>
      <c r="O18" s="50"/>
      <c r="P18" s="50"/>
      <c r="Q18" s="50"/>
      <c r="R18" s="50"/>
      <c r="S18" s="50"/>
      <c r="T18" s="50"/>
      <c r="U18" s="50"/>
      <c r="V18" s="50"/>
    </row>
    <row r="19" spans="1:25" ht="15" customHeight="1" x14ac:dyDescent="0.25">
      <c r="A19" s="900" t="s">
        <v>216</v>
      </c>
      <c r="B19" s="901"/>
      <c r="C19" s="142">
        <f>B8*0.15</f>
        <v>0</v>
      </c>
      <c r="D19" s="144" t="e">
        <f ca="1">B8*B35</f>
        <v>#N/A</v>
      </c>
      <c r="E19" s="31" t="e">
        <f ca="1">MIN(D19,C19)</f>
        <v>#N/A</v>
      </c>
      <c r="J19" s="16">
        <v>243725</v>
      </c>
      <c r="K19" s="17">
        <v>0.35</v>
      </c>
      <c r="L19" s="18">
        <f ca="1">IFERROR(ROUND(('2024 Tax Estimator'!$J19-OFFSET('2024 Tax Estimator'!$J19,-1,0))*OFFSET('2024 Tax Estimator'!$L19,-1,-1),2)+OFFSET('2024 Tax Estimator'!$L19,-1,0),0)</f>
        <v>55678.5</v>
      </c>
      <c r="M19" s="18"/>
      <c r="O19" s="51" t="s">
        <v>364</v>
      </c>
      <c r="P19" s="51"/>
      <c r="Q19" s="51"/>
      <c r="R19" s="51"/>
      <c r="S19" s="53" t="e">
        <f ca="1">E33</f>
        <v>#N/A</v>
      </c>
      <c r="T19" s="50"/>
      <c r="U19" s="50"/>
      <c r="V19" s="50"/>
    </row>
    <row r="20" spans="1:25" ht="15" customHeight="1" x14ac:dyDescent="0.25">
      <c r="A20" s="13"/>
      <c r="B20" s="154">
        <f>B10*0.9235</f>
        <v>0</v>
      </c>
      <c r="C20" s="151">
        <f>B20*0.124</f>
        <v>0</v>
      </c>
      <c r="D20" s="152">
        <f>168600*0.124</f>
        <v>20906.400000000001</v>
      </c>
      <c r="E20" s="32"/>
      <c r="J20" s="16">
        <v>609350</v>
      </c>
      <c r="K20" s="25">
        <v>0.37</v>
      </c>
      <c r="L20" s="18">
        <f ca="1">IFERROR(ROUND(('2024 Tax Estimator'!$J20-OFFSET('2024 Tax Estimator'!$J20,-1,0))*OFFSET('2024 Tax Estimator'!$L20,-1,-1),2)+OFFSET('2024 Tax Estimator'!$L20,-1,0),0)</f>
        <v>183647.25</v>
      </c>
      <c r="M20" s="18"/>
      <c r="O20" s="50"/>
      <c r="P20" s="50"/>
      <c r="Q20" s="50"/>
      <c r="R20" s="50"/>
      <c r="S20" s="50"/>
      <c r="T20" s="50"/>
      <c r="U20" s="50"/>
      <c r="V20" s="50"/>
    </row>
    <row r="21" spans="1:25" ht="15" customHeight="1" x14ac:dyDescent="0.25">
      <c r="A21" s="900" t="s">
        <v>232</v>
      </c>
      <c r="B21" s="901"/>
      <c r="C21" s="30">
        <f>MIN(C20,D20)</f>
        <v>0</v>
      </c>
      <c r="D21" s="145">
        <f>B20*0.029</f>
        <v>0</v>
      </c>
      <c r="E21" s="31">
        <f>D21+C21</f>
        <v>0</v>
      </c>
      <c r="M21" s="18"/>
      <c r="O21" s="51" t="s">
        <v>365</v>
      </c>
      <c r="P21" s="50"/>
      <c r="Q21" s="50"/>
      <c r="R21" s="50"/>
      <c r="S21" s="50"/>
      <c r="T21" s="50"/>
      <c r="U21" s="50"/>
      <c r="V21" s="50"/>
    </row>
    <row r="22" spans="1:25" x14ac:dyDescent="0.25">
      <c r="A22" s="13"/>
      <c r="B22" s="13"/>
      <c r="C22" s="13"/>
      <c r="D22" s="13"/>
      <c r="E22" s="33"/>
      <c r="M22" s="18"/>
      <c r="O22" s="50"/>
      <c r="P22" s="50"/>
      <c r="Q22" s="50"/>
      <c r="R22" s="50"/>
      <c r="S22" s="50"/>
      <c r="T22" s="50"/>
      <c r="U22" s="50"/>
      <c r="V22" s="50"/>
    </row>
    <row r="23" spans="1:25" ht="15" customHeight="1" x14ac:dyDescent="0.25">
      <c r="A23" s="900" t="s">
        <v>357</v>
      </c>
      <c r="B23" s="901"/>
      <c r="C23" s="19"/>
      <c r="D23" s="142">
        <f>(E8+E7+E6+E5)*0.038</f>
        <v>0</v>
      </c>
      <c r="E23" s="31">
        <f>IF(E17 &gt; 250000, D23, 0)</f>
        <v>0</v>
      </c>
      <c r="I23" s="5" t="s">
        <v>0</v>
      </c>
      <c r="M23" s="18"/>
      <c r="P23" s="51" t="s">
        <v>366</v>
      </c>
      <c r="T23" s="50"/>
      <c r="U23" s="50"/>
      <c r="V23" s="50"/>
    </row>
    <row r="24" spans="1:25" ht="15.75" x14ac:dyDescent="0.25">
      <c r="A24" s="23"/>
      <c r="B24" s="23"/>
      <c r="C24" s="23"/>
      <c r="D24" s="23"/>
      <c r="E24" s="34"/>
      <c r="M24" s="18"/>
      <c r="P24" s="51" t="s">
        <v>44</v>
      </c>
      <c r="T24" s="50"/>
      <c r="U24" s="50"/>
      <c r="V24" s="50"/>
    </row>
    <row r="25" spans="1:25" ht="15.75" x14ac:dyDescent="0.25">
      <c r="A25" s="916" t="s">
        <v>26</v>
      </c>
      <c r="B25" s="917"/>
      <c r="C25" s="918"/>
      <c r="D25" s="919"/>
      <c r="E25" s="146" t="e">
        <f ca="1">K7+E19+E21+E23</f>
        <v>#N/A</v>
      </c>
      <c r="J25" s="14" t="s">
        <v>21</v>
      </c>
      <c r="K25" s="14" t="s">
        <v>22</v>
      </c>
      <c r="L25" s="14" t="s">
        <v>23</v>
      </c>
      <c r="P25" s="51" t="s">
        <v>367</v>
      </c>
      <c r="T25" s="50"/>
      <c r="U25" s="50"/>
      <c r="V25" s="50"/>
    </row>
    <row r="26" spans="1:25" ht="15.75" x14ac:dyDescent="0.25">
      <c r="A26" s="23"/>
      <c r="B26" s="23"/>
      <c r="C26" s="23"/>
      <c r="D26" s="23"/>
      <c r="E26" s="34"/>
      <c r="J26" s="16">
        <v>0</v>
      </c>
      <c r="K26" s="17">
        <v>0.1</v>
      </c>
      <c r="L26">
        <f ca="1">IFERROR(ROUND(('2024 Tax Estimator'!$J26-OFFSET('2024 Tax Estimator'!$J26,-1,0))*OFFSET('2024 Tax Estimator'!$L26,-1,-1),2)+OFFSET('2024 Tax Estimator'!$L26,-1,0),0)</f>
        <v>0</v>
      </c>
      <c r="O26" s="51" t="s">
        <v>44</v>
      </c>
      <c r="P26" s="50"/>
      <c r="Q26" s="50"/>
      <c r="R26" s="50"/>
      <c r="S26" s="50"/>
      <c r="T26" s="50"/>
      <c r="U26" s="50"/>
      <c r="V26" s="50"/>
    </row>
    <row r="27" spans="1:25" ht="15" customHeight="1" x14ac:dyDescent="0.25">
      <c r="A27" s="900" t="s">
        <v>358</v>
      </c>
      <c r="B27" s="901"/>
      <c r="C27" s="901"/>
      <c r="D27" s="920"/>
      <c r="E27" s="31">
        <f>C11</f>
        <v>0</v>
      </c>
      <c r="J27" s="16">
        <v>23200</v>
      </c>
      <c r="K27" s="17">
        <v>0.12</v>
      </c>
      <c r="L27" s="18">
        <f ca="1">IFERROR(ROUND(('2024 Tax Estimator'!$J27-OFFSET('2024 Tax Estimator'!$J27,-1,0))*OFFSET('2024 Tax Estimator'!$L27,-1,-1),2)+OFFSET('2024 Tax Estimator'!$L27,-1,0),0)</f>
        <v>2320</v>
      </c>
      <c r="O27" s="50"/>
      <c r="P27" s="51" t="s">
        <v>368</v>
      </c>
      <c r="Q27" s="50"/>
      <c r="R27" s="50"/>
      <c r="S27" s="50"/>
      <c r="T27" s="50"/>
      <c r="U27" s="50"/>
      <c r="V27" s="50"/>
    </row>
    <row r="28" spans="1:25" ht="15.75" x14ac:dyDescent="0.25">
      <c r="A28" s="23"/>
      <c r="B28" s="23"/>
      <c r="C28" s="23"/>
      <c r="D28" s="23"/>
      <c r="E28" s="24"/>
      <c r="J28" s="16">
        <v>94300</v>
      </c>
      <c r="K28" s="17">
        <v>0.22</v>
      </c>
      <c r="L28" s="18">
        <f ca="1">IFERROR(ROUND(('2024 Tax Estimator'!$J28-OFFSET('2024 Tax Estimator'!$J28,-1,0))*OFFSET('2024 Tax Estimator'!$L28,-1,-1),2)+OFFSET('2024 Tax Estimator'!$L28,-1,0),0)</f>
        <v>10852</v>
      </c>
      <c r="O28" s="50"/>
      <c r="Q28" s="51"/>
      <c r="R28" s="51"/>
      <c r="S28" s="50"/>
      <c r="T28" s="50"/>
      <c r="U28" s="50"/>
      <c r="V28" s="50"/>
    </row>
    <row r="29" spans="1:25" ht="15" customHeight="1" x14ac:dyDescent="0.25">
      <c r="A29" s="900" t="s">
        <v>359</v>
      </c>
      <c r="B29" s="901"/>
      <c r="C29" s="901"/>
      <c r="D29" s="920"/>
      <c r="E29" s="48">
        <v>0</v>
      </c>
      <c r="J29" s="16">
        <v>201050</v>
      </c>
      <c r="K29" s="17">
        <v>0.24</v>
      </c>
      <c r="L29" s="18">
        <f ca="1">IFERROR(ROUND(('2024 Tax Estimator'!$J29-OFFSET('2024 Tax Estimator'!$J29,-1,0))*OFFSET('2024 Tax Estimator'!$L29,-1,-1),2)+OFFSET('2024 Tax Estimator'!$L29,-1,0),0)</f>
        <v>34337</v>
      </c>
      <c r="M29" s="38"/>
      <c r="O29" s="896" t="s">
        <v>369</v>
      </c>
      <c r="P29" s="897"/>
      <c r="Q29" s="897"/>
      <c r="R29" s="897"/>
      <c r="S29" s="897"/>
      <c r="T29" s="897"/>
      <c r="U29" s="897"/>
      <c r="V29" s="50"/>
    </row>
    <row r="30" spans="1:25" ht="16.5" thickBot="1" x14ac:dyDescent="0.3">
      <c r="A30" s="23"/>
      <c r="B30" s="23"/>
      <c r="C30" s="23"/>
      <c r="D30" s="23"/>
      <c r="E30" s="23"/>
      <c r="J30" s="16">
        <v>383900</v>
      </c>
      <c r="K30" s="17">
        <v>0.32</v>
      </c>
      <c r="L30" s="18">
        <f ca="1">IFERROR(ROUND(('2024 Tax Estimator'!$J30-OFFSET('2024 Tax Estimator'!$J30,-1,0))*OFFSET('2024 Tax Estimator'!$L30,-1,-1),2)+OFFSET('2024 Tax Estimator'!$L30,-1,0),0)</f>
        <v>78221</v>
      </c>
      <c r="O30" s="50"/>
      <c r="P30" s="51" t="s">
        <v>44</v>
      </c>
      <c r="Q30" s="51"/>
      <c r="R30" s="51"/>
      <c r="S30" s="50"/>
      <c r="T30" s="50"/>
      <c r="U30" s="50"/>
      <c r="V30" s="50"/>
    </row>
    <row r="31" spans="1:25" ht="15" customHeight="1" thickTop="1" x14ac:dyDescent="0.25">
      <c r="A31" s="921" t="s">
        <v>360</v>
      </c>
      <c r="B31" s="922"/>
      <c r="C31" s="922"/>
      <c r="D31" s="45" t="e">
        <f ca="1">E25-E27-E29</f>
        <v>#N/A</v>
      </c>
      <c r="E31" s="12" t="e">
        <f ca="1">IF(D31 &gt; 0, D31, 0)</f>
        <v>#N/A</v>
      </c>
      <c r="J31" s="16">
        <v>487450</v>
      </c>
      <c r="K31" s="17">
        <v>0.35</v>
      </c>
      <c r="L31" s="18">
        <f ca="1">IFERROR(ROUND(('2024 Tax Estimator'!$J31-OFFSET('2024 Tax Estimator'!$J31,-1,0))*OFFSET('2024 Tax Estimator'!$L31,-1,-1),2)+OFFSET('2024 Tax Estimator'!$L31,-1,0),0)</f>
        <v>111357</v>
      </c>
      <c r="M31" s="18"/>
      <c r="O31" s="50"/>
      <c r="Q31" s="51"/>
      <c r="R31" s="50"/>
      <c r="S31" s="50"/>
      <c r="T31" s="50"/>
      <c r="U31" s="50"/>
      <c r="V31" s="50"/>
    </row>
    <row r="32" spans="1:25" ht="15.75" thickBot="1" x14ac:dyDescent="0.3">
      <c r="J32" s="16">
        <v>731200</v>
      </c>
      <c r="K32" s="25">
        <v>0.37</v>
      </c>
      <c r="L32" s="18">
        <f ca="1">IFERROR(ROUND(('2024 Tax Estimator'!$J32-OFFSET('2024 Tax Estimator'!$J32,-1,0))*OFFSET('2024 Tax Estimator'!$L32,-1,-1),2)+OFFSET('2024 Tax Estimator'!$L32,-1,0),0)</f>
        <v>196669.5</v>
      </c>
      <c r="M32" s="18"/>
      <c r="O32" s="896" t="s">
        <v>44</v>
      </c>
      <c r="P32" s="897"/>
      <c r="Q32" s="897"/>
      <c r="R32" s="897"/>
      <c r="S32" s="897"/>
      <c r="T32" s="897"/>
      <c r="U32" s="897"/>
      <c r="V32" s="898"/>
      <c r="W32" s="898"/>
      <c r="X32" s="898"/>
      <c r="Y32" s="898"/>
    </row>
    <row r="33" spans="1:25" ht="15.75" thickTop="1" x14ac:dyDescent="0.25">
      <c r="A33" s="923" t="s">
        <v>361</v>
      </c>
      <c r="B33" s="924"/>
      <c r="C33" s="924"/>
      <c r="D33" s="925"/>
      <c r="E33" s="37" t="e">
        <f ca="1">E31*1.1</f>
        <v>#N/A</v>
      </c>
      <c r="M33" s="18"/>
      <c r="O33" s="896" t="s">
        <v>44</v>
      </c>
      <c r="P33" s="897"/>
      <c r="Q33" s="897"/>
      <c r="R33" s="897"/>
      <c r="S33" s="897"/>
      <c r="T33" s="897"/>
      <c r="U33" s="897"/>
      <c r="V33" s="898"/>
      <c r="W33" s="898"/>
      <c r="X33" s="898"/>
      <c r="Y33" s="898"/>
    </row>
    <row r="34" spans="1:25" x14ac:dyDescent="0.25">
      <c r="I34" s="5" t="s">
        <v>27</v>
      </c>
      <c r="M34" s="18"/>
    </row>
    <row r="35" spans="1:25" x14ac:dyDescent="0.25">
      <c r="A35" s="44" t="s">
        <v>16</v>
      </c>
      <c r="B35" s="43" t="e">
        <f ca="1">K8</f>
        <v>#N/A</v>
      </c>
      <c r="C35" s="915" t="s">
        <v>54</v>
      </c>
      <c r="D35" s="563"/>
      <c r="E35" s="43" t="e">
        <f ca="1">E25/E17</f>
        <v>#N/A</v>
      </c>
      <c r="F35" s="153" t="e">
        <f ca="1">B35</f>
        <v>#N/A</v>
      </c>
      <c r="M35" s="18"/>
      <c r="P35" s="54"/>
      <c r="Q35" s="54"/>
      <c r="R35" s="54"/>
    </row>
    <row r="36" spans="1:25" x14ac:dyDescent="0.25">
      <c r="A36" s="49"/>
      <c r="B36" s="49"/>
      <c r="C36" s="49"/>
      <c r="D36" s="49"/>
      <c r="E36" s="49"/>
      <c r="J36" s="14" t="s">
        <v>21</v>
      </c>
      <c r="K36" s="14" t="s">
        <v>22</v>
      </c>
      <c r="L36" s="14" t="s">
        <v>23</v>
      </c>
      <c r="M36" s="18"/>
      <c r="P36" s="54"/>
      <c r="Q36" s="54"/>
      <c r="R36" s="54"/>
    </row>
    <row r="37" spans="1:25" x14ac:dyDescent="0.25">
      <c r="A37" s="49"/>
      <c r="B37" s="49"/>
      <c r="C37" s="49"/>
      <c r="D37" s="49"/>
      <c r="E37" s="49"/>
      <c r="J37" s="16">
        <v>0</v>
      </c>
      <c r="K37" s="17">
        <v>0.1</v>
      </c>
      <c r="L37">
        <f ca="1">IFERROR(ROUND(('2024 Tax Estimator'!$J37-OFFSET('2024 Tax Estimator'!$J37,-1,0))*OFFSET('2024 Tax Estimator'!$L37,-1,-1),2)+OFFSET('2024 Tax Estimator'!$L37,-1,0),0)</f>
        <v>0</v>
      </c>
      <c r="O37" s="54" t="s">
        <v>58</v>
      </c>
      <c r="P37" s="54"/>
      <c r="Q37" s="54"/>
    </row>
    <row r="38" spans="1:25" x14ac:dyDescent="0.25">
      <c r="A38" s="49"/>
      <c r="B38" s="49"/>
      <c r="C38" s="49"/>
      <c r="D38" s="49"/>
      <c r="E38" s="49"/>
      <c r="J38" s="16">
        <v>11600</v>
      </c>
      <c r="K38" s="17">
        <v>0.12</v>
      </c>
      <c r="L38" s="18">
        <f ca="1">IFERROR(ROUND(('2024 Tax Estimator'!$J38-OFFSET('2024 Tax Estimator'!$J38,-1,0))*OFFSET('2024 Tax Estimator'!$L38,-1,-1),2)+OFFSET('2024 Tax Estimator'!$L38,-1,0),0)</f>
        <v>1160</v>
      </c>
      <c r="O38" s="54" t="s">
        <v>59</v>
      </c>
      <c r="P38" s="54"/>
      <c r="Q38" s="54"/>
    </row>
    <row r="39" spans="1:25" x14ac:dyDescent="0.25">
      <c r="A39" s="49"/>
      <c r="B39" s="49"/>
      <c r="C39" s="49"/>
      <c r="D39" s="49"/>
      <c r="E39" s="49"/>
      <c r="J39" s="16">
        <v>47150</v>
      </c>
      <c r="K39" s="17">
        <v>0.22</v>
      </c>
      <c r="L39" s="18">
        <f ca="1">IFERROR(ROUND(('2024 Tax Estimator'!$J39-OFFSET('2024 Tax Estimator'!$J39,-1,0))*OFFSET('2024 Tax Estimator'!$L39,-1,-1),2)+OFFSET('2024 Tax Estimator'!$L39,-1,0),0)</f>
        <v>5426</v>
      </c>
      <c r="O39" s="54" t="s">
        <v>60</v>
      </c>
      <c r="P39" s="54"/>
      <c r="Q39" s="54"/>
    </row>
    <row r="40" spans="1:25" x14ac:dyDescent="0.25">
      <c r="A40" s="49"/>
      <c r="B40" s="49"/>
      <c r="C40" s="49"/>
      <c r="D40" s="49"/>
      <c r="E40" s="49"/>
      <c r="J40" s="16">
        <v>100525</v>
      </c>
      <c r="K40" s="17">
        <v>0.24</v>
      </c>
      <c r="L40" s="18">
        <f ca="1">IFERROR(ROUND(('2024 Tax Estimator'!$J40-OFFSET('2024 Tax Estimator'!$J40,-1,0))*OFFSET('2024 Tax Estimator'!$L40,-1,-1),2)+OFFSET('2024 Tax Estimator'!$L40,-1,0),0)</f>
        <v>17168.5</v>
      </c>
      <c r="M40" s="38"/>
      <c r="O40" s="54" t="s">
        <v>61</v>
      </c>
    </row>
    <row r="41" spans="1:25" x14ac:dyDescent="0.25">
      <c r="A41" s="49"/>
      <c r="B41" s="49"/>
      <c r="C41" s="49"/>
      <c r="D41" s="49"/>
      <c r="E41" s="49"/>
      <c r="J41" s="16">
        <v>191950</v>
      </c>
      <c r="K41" s="17">
        <v>0.32</v>
      </c>
      <c r="L41" s="18">
        <f ca="1">IFERROR(ROUND(('2024 Tax Estimator'!$J41-OFFSET('2024 Tax Estimator'!$J41,-1,0))*OFFSET('2024 Tax Estimator'!$L41,-1,-1),2)+OFFSET('2024 Tax Estimator'!$L41,-1,0),0)</f>
        <v>39110.5</v>
      </c>
      <c r="O41" s="54" t="s">
        <v>62</v>
      </c>
    </row>
    <row r="42" spans="1:25" x14ac:dyDescent="0.25">
      <c r="A42" s="49"/>
      <c r="B42" s="49"/>
      <c r="C42" s="49"/>
      <c r="D42" s="49"/>
      <c r="E42" s="49"/>
      <c r="J42" s="16">
        <v>243725</v>
      </c>
      <c r="K42" s="17">
        <v>0.35</v>
      </c>
      <c r="L42" s="18">
        <f ca="1">IFERROR(ROUND(('2024 Tax Estimator'!$J42-OFFSET('2024 Tax Estimator'!$J42,-1,0))*OFFSET('2024 Tax Estimator'!$L42,-1,-1),2)+OFFSET('2024 Tax Estimator'!$L42,-1,0),0)</f>
        <v>55678.5</v>
      </c>
      <c r="M42" s="18"/>
    </row>
    <row r="43" spans="1:25" x14ac:dyDescent="0.25">
      <c r="A43" s="49"/>
      <c r="B43" s="49"/>
      <c r="C43" s="49"/>
      <c r="D43" s="49"/>
      <c r="E43" s="49"/>
      <c r="J43" s="16">
        <v>365600</v>
      </c>
      <c r="K43" s="25">
        <v>0.37</v>
      </c>
      <c r="L43" s="18">
        <f ca="1">IFERROR(ROUND(('2024 Tax Estimator'!$J43-OFFSET('2024 Tax Estimator'!$J43,-1,0))*OFFSET('2024 Tax Estimator'!$L43,-1,-1),2)+OFFSET('2024 Tax Estimator'!$L43,-1,0),0)</f>
        <v>98334.75</v>
      </c>
      <c r="M43" s="18"/>
    </row>
    <row r="44" spans="1:25" x14ac:dyDescent="0.25">
      <c r="A44" s="49"/>
      <c r="B44" s="49"/>
      <c r="C44" s="49"/>
      <c r="D44" s="49"/>
      <c r="E44" s="49"/>
      <c r="M44" s="18"/>
    </row>
    <row r="45" spans="1:25" s="49" customFormat="1" x14ac:dyDescent="0.25">
      <c r="I45" s="50" t="s">
        <v>28</v>
      </c>
      <c r="M45" s="155"/>
    </row>
    <row r="46" spans="1:25" s="49" customFormat="1" x14ac:dyDescent="0.25">
      <c r="M46" s="155"/>
    </row>
    <row r="47" spans="1:25" s="49" customFormat="1" x14ac:dyDescent="0.25">
      <c r="J47" s="156" t="s">
        <v>21</v>
      </c>
      <c r="K47" s="156" t="s">
        <v>22</v>
      </c>
      <c r="L47" s="156" t="s">
        <v>23</v>
      </c>
      <c r="M47" s="155"/>
    </row>
    <row r="48" spans="1:25" s="49" customFormat="1" x14ac:dyDescent="0.25">
      <c r="J48" s="157">
        <v>0</v>
      </c>
      <c r="K48" s="158">
        <v>0.1</v>
      </c>
      <c r="L48" s="49">
        <f ca="1">IFERROR(ROUND(('2024 Tax Estimator'!$J48-OFFSET('2024 Tax Estimator'!$J48,-1,0))*OFFSET('2024 Tax Estimator'!$L48,-1,-1),2)+OFFSET('2024 Tax Estimator'!$L48,-1,0),0)</f>
        <v>0</v>
      </c>
    </row>
    <row r="49" spans="10:13" s="49" customFormat="1" x14ac:dyDescent="0.25">
      <c r="J49" s="157">
        <v>16550</v>
      </c>
      <c r="K49" s="158">
        <v>0.12</v>
      </c>
      <c r="L49" s="155">
        <f ca="1">IFERROR(ROUND(('2024 Tax Estimator'!$J49-OFFSET('2024 Tax Estimator'!$J49,-1,0))*OFFSET('2024 Tax Estimator'!$L49,-1,-1),2)+OFFSET('2024 Tax Estimator'!$L49,-1,0),0)</f>
        <v>1655</v>
      </c>
    </row>
    <row r="50" spans="10:13" s="49" customFormat="1" x14ac:dyDescent="0.25">
      <c r="J50" s="157">
        <v>63100</v>
      </c>
      <c r="K50" s="158">
        <v>0.22</v>
      </c>
      <c r="L50" s="155">
        <f ca="1">IFERROR(ROUND(('2024 Tax Estimator'!$J50-OFFSET('2024 Tax Estimator'!$J50,-1,0))*OFFSET('2024 Tax Estimator'!$L50,-1,-1),2)+OFFSET('2024 Tax Estimator'!$L50,-1,0),0)</f>
        <v>7241</v>
      </c>
    </row>
    <row r="51" spans="10:13" s="49" customFormat="1" x14ac:dyDescent="0.25">
      <c r="J51" s="157">
        <v>100500</v>
      </c>
      <c r="K51" s="158">
        <v>0.24</v>
      </c>
      <c r="L51" s="155">
        <f ca="1">IFERROR(ROUND(('2024 Tax Estimator'!$J51-OFFSET('2024 Tax Estimator'!$J51,-1,0))*OFFSET('2024 Tax Estimator'!$L51,-1,-1),2)+OFFSET('2024 Tax Estimator'!$L51,-1,0),0)</f>
        <v>15469</v>
      </c>
      <c r="M51" s="52"/>
    </row>
    <row r="52" spans="10:13" s="49" customFormat="1" x14ac:dyDescent="0.25">
      <c r="J52" s="157">
        <v>191950</v>
      </c>
      <c r="K52" s="158">
        <v>0.32</v>
      </c>
      <c r="L52" s="155">
        <f ca="1">IFERROR(ROUND(('2024 Tax Estimator'!$J52-OFFSET('2024 Tax Estimator'!$J52,-1,0))*OFFSET('2024 Tax Estimator'!$L52,-1,-1),2)+OFFSET('2024 Tax Estimator'!$L52,-1,0),0)</f>
        <v>37417</v>
      </c>
    </row>
    <row r="53" spans="10:13" s="49" customFormat="1" x14ac:dyDescent="0.25">
      <c r="J53" s="157">
        <v>243700</v>
      </c>
      <c r="K53" s="158">
        <v>0.35</v>
      </c>
      <c r="L53" s="155">
        <f ca="1">IFERROR(ROUND(('2024 Tax Estimator'!$J53-OFFSET('2024 Tax Estimator'!$J53,-1,0))*OFFSET('2024 Tax Estimator'!$L53,-1,-1),2)+OFFSET('2024 Tax Estimator'!$L53,-1,0),0)</f>
        <v>53977</v>
      </c>
      <c r="M53" s="155"/>
    </row>
    <row r="54" spans="10:13" s="49" customFormat="1" x14ac:dyDescent="0.25">
      <c r="J54" s="157">
        <v>609350</v>
      </c>
      <c r="K54" s="159">
        <v>0.37</v>
      </c>
      <c r="L54" s="155">
        <f ca="1">IFERROR(ROUND(('2024 Tax Estimator'!$J54-OFFSET('2024 Tax Estimator'!$J54,-1,0))*OFFSET('2024 Tax Estimator'!$L54,-1,-1),2)+OFFSET('2024 Tax Estimator'!$L54,-1,0),0)</f>
        <v>181954.5</v>
      </c>
      <c r="M54" s="155"/>
    </row>
    <row r="55" spans="10:13" s="49" customFormat="1" x14ac:dyDescent="0.25">
      <c r="K55" s="157"/>
      <c r="L55" s="158"/>
      <c r="M55" s="155"/>
    </row>
    <row r="56" spans="10:13" s="49" customFormat="1" x14ac:dyDescent="0.25">
      <c r="K56" s="157"/>
      <c r="L56" s="158"/>
      <c r="M56" s="155"/>
    </row>
    <row r="57" spans="10:13" s="49" customFormat="1" x14ac:dyDescent="0.25">
      <c r="K57" s="157"/>
      <c r="L57" s="158"/>
      <c r="M57" s="155"/>
    </row>
    <row r="58" spans="10:13" s="49" customFormat="1" x14ac:dyDescent="0.25">
      <c r="K58" s="157"/>
      <c r="L58" s="159"/>
      <c r="M58" s="155"/>
    </row>
    <row r="59" spans="10:13" s="49" customFormat="1" x14ac:dyDescent="0.25"/>
    <row r="60" spans="10:13" s="49" customFormat="1" x14ac:dyDescent="0.25">
      <c r="J60" s="49" t="s">
        <v>12</v>
      </c>
      <c r="K60" s="49">
        <v>14600</v>
      </c>
    </row>
    <row r="61" spans="10:13" s="49" customFormat="1" x14ac:dyDescent="0.25">
      <c r="J61" s="49" t="s">
        <v>0</v>
      </c>
      <c r="K61" s="49">
        <v>29200</v>
      </c>
    </row>
    <row r="62" spans="10:13" s="49" customFormat="1" x14ac:dyDescent="0.25">
      <c r="J62" s="49" t="s">
        <v>27</v>
      </c>
      <c r="K62" s="49">
        <v>14600</v>
      </c>
    </row>
    <row r="63" spans="10:13" s="49" customFormat="1" x14ac:dyDescent="0.25">
      <c r="J63" s="49" t="s">
        <v>55</v>
      </c>
      <c r="K63" s="49">
        <v>21900</v>
      </c>
    </row>
    <row r="64" spans="10:13"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sheetData>
  <sheetProtection sheet="1" objects="1" scenarios="1"/>
  <mergeCells count="22">
    <mergeCell ref="C35:D35"/>
    <mergeCell ref="A21:B21"/>
    <mergeCell ref="A23:B23"/>
    <mergeCell ref="A25:D25"/>
    <mergeCell ref="A27:D27"/>
    <mergeCell ref="A29:D29"/>
    <mergeCell ref="A31:C31"/>
    <mergeCell ref="A33:D33"/>
    <mergeCell ref="P11:R11"/>
    <mergeCell ref="A1:B1"/>
    <mergeCell ref="C1:D1"/>
    <mergeCell ref="O1:W1"/>
    <mergeCell ref="O3:V3"/>
    <mergeCell ref="O32:Y32"/>
    <mergeCell ref="O33:Y33"/>
    <mergeCell ref="O29:U29"/>
    <mergeCell ref="A13:D13"/>
    <mergeCell ref="A15:C15"/>
    <mergeCell ref="A17:D17"/>
    <mergeCell ref="P17:R17"/>
    <mergeCell ref="A19:B19"/>
    <mergeCell ref="O13:Z13"/>
  </mergeCells>
  <dataValidations count="2">
    <dataValidation type="list" allowBlank="1" showInputMessage="1" showErrorMessage="1" sqref="K6" xr:uid="{229CD095-74E4-4D1D-916F-580DC2EC05A1}">
      <formula1>"Single, MFJ, MFS, HH"</formula1>
    </dataValidation>
    <dataValidation type="list" allowBlank="1" showInputMessage="1" showErrorMessage="1" prompt="Single: Single_x000a_MFJ: Married Filing Jointly_x000a_MFS: Married Filing Separately_x000a_HH: Head of Household" sqref="E1" xr:uid="{B567E48F-BF25-4D64-A4B0-B015148CF172}">
      <formula1>"Single, MFJ, MFS, HH"</formula1>
    </dataValidation>
  </dataValidations>
  <hyperlinks>
    <hyperlink ref="O3" r:id="rId1" display="https://directpay.irs.gov/directpay/payment" xr:uid="{35CD2B2A-A315-423C-949E-899C570546F8}"/>
  </hyperlinks>
  <pageMargins left="0.7" right="0.7" top="0.75" bottom="0.75" header="0.3" footer="0.3"/>
  <pageSetup orientation="landscape" r:id="rId2"/>
  <drawing r:id="rId3"/>
  <legacyDrawing r:id="rId4"/>
  <tableParts count="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3548A-9D68-41C1-B7AC-5DCC75CBCDEA}">
  <dimension ref="A1:J43"/>
  <sheetViews>
    <sheetView zoomScaleNormal="100" workbookViewId="0">
      <selection activeCell="O16" sqref="O16"/>
    </sheetView>
  </sheetViews>
  <sheetFormatPr defaultRowHeight="15" x14ac:dyDescent="0.25"/>
  <cols>
    <col min="1" max="1" width="5.42578125" style="49" customWidth="1"/>
    <col min="2" max="16384" width="9.140625" style="49"/>
  </cols>
  <sheetData>
    <row r="1" spans="1:10" x14ac:dyDescent="0.25">
      <c r="A1" s="928" t="s">
        <v>384</v>
      </c>
      <c r="B1" s="929"/>
      <c r="C1" s="929"/>
      <c r="D1" s="929"/>
      <c r="E1" s="929"/>
      <c r="F1" s="929"/>
      <c r="G1" s="929"/>
      <c r="H1" s="929"/>
      <c r="I1" s="929"/>
      <c r="J1" s="930"/>
    </row>
    <row r="2" spans="1:10" x14ac:dyDescent="0.25">
      <c r="A2" s="929"/>
      <c r="B2" s="929"/>
      <c r="C2" s="929"/>
      <c r="D2" s="929"/>
      <c r="E2" s="929"/>
      <c r="F2" s="929"/>
      <c r="G2" s="929"/>
      <c r="H2" s="929"/>
      <c r="I2" s="929"/>
      <c r="J2" s="930"/>
    </row>
    <row r="4" spans="1:10" x14ac:dyDescent="0.25">
      <c r="A4" s="604" t="s">
        <v>385</v>
      </c>
      <c r="B4" s="927"/>
      <c r="C4" s="927"/>
      <c r="D4" s="927"/>
      <c r="E4" s="927"/>
      <c r="F4" s="927"/>
      <c r="G4" s="927"/>
      <c r="H4" s="927"/>
      <c r="I4" s="927"/>
    </row>
    <row r="5" spans="1:10" ht="46.5" customHeight="1" x14ac:dyDescent="0.25">
      <c r="A5" s="927"/>
      <c r="B5" s="927"/>
      <c r="C5" s="927"/>
      <c r="D5" s="927"/>
      <c r="E5" s="927"/>
      <c r="F5" s="927"/>
      <c r="G5" s="927"/>
      <c r="H5" s="927"/>
      <c r="I5" s="927"/>
    </row>
    <row r="7" spans="1:10" ht="15.75" x14ac:dyDescent="0.25">
      <c r="A7" s="270" t="s">
        <v>386</v>
      </c>
    </row>
    <row r="9" spans="1:10" ht="39" customHeight="1" x14ac:dyDescent="0.25">
      <c r="B9" s="926" t="s">
        <v>387</v>
      </c>
      <c r="C9" s="898"/>
      <c r="D9" s="898"/>
      <c r="E9" s="898"/>
      <c r="F9" s="898"/>
      <c r="G9" s="898"/>
      <c r="H9" s="898"/>
      <c r="I9" s="898"/>
      <c r="J9" s="898"/>
    </row>
    <row r="10" spans="1:10" ht="11.25" customHeight="1" x14ac:dyDescent="0.25">
      <c r="B10" s="287"/>
    </row>
    <row r="11" spans="1:10" x14ac:dyDescent="0.25">
      <c r="B11" s="926" t="s">
        <v>388</v>
      </c>
      <c r="C11" s="898"/>
      <c r="D11" s="898"/>
      <c r="E11" s="898"/>
      <c r="F11" s="898"/>
      <c r="G11" s="898"/>
      <c r="H11" s="898"/>
      <c r="I11" s="898"/>
      <c r="J11" s="898"/>
    </row>
    <row r="13" spans="1:10" ht="38.25" customHeight="1" x14ac:dyDescent="0.25">
      <c r="B13" s="926" t="s">
        <v>389</v>
      </c>
      <c r="C13" s="898"/>
      <c r="D13" s="898"/>
      <c r="E13" s="898"/>
      <c r="F13" s="898"/>
      <c r="G13" s="898"/>
      <c r="H13" s="898"/>
      <c r="I13" s="898"/>
      <c r="J13" s="898"/>
    </row>
    <row r="15" spans="1:10" ht="30" customHeight="1" x14ac:dyDescent="0.25">
      <c r="B15" s="926" t="s">
        <v>390</v>
      </c>
      <c r="C15" s="898"/>
      <c r="D15" s="898"/>
      <c r="E15" s="898"/>
      <c r="F15" s="898"/>
      <c r="G15" s="898"/>
      <c r="H15" s="898"/>
      <c r="I15" s="898"/>
      <c r="J15" s="898"/>
    </row>
    <row r="17" spans="2:10" ht="33" customHeight="1" x14ac:dyDescent="0.25">
      <c r="B17" s="926" t="s">
        <v>391</v>
      </c>
      <c r="C17" s="898"/>
      <c r="D17" s="898"/>
      <c r="E17" s="898"/>
      <c r="F17" s="898"/>
      <c r="G17" s="898"/>
      <c r="H17" s="898"/>
      <c r="I17" s="898"/>
      <c r="J17" s="898"/>
    </row>
    <row r="19" spans="2:10" ht="49.5" customHeight="1" x14ac:dyDescent="0.25">
      <c r="B19" s="926" t="s">
        <v>392</v>
      </c>
      <c r="C19" s="898"/>
      <c r="D19" s="898"/>
      <c r="E19" s="898"/>
      <c r="F19" s="898"/>
      <c r="G19" s="898"/>
      <c r="H19" s="898"/>
      <c r="I19" s="898"/>
      <c r="J19" s="898"/>
    </row>
    <row r="21" spans="2:10" ht="47.25" customHeight="1" x14ac:dyDescent="0.25">
      <c r="B21" s="926" t="s">
        <v>393</v>
      </c>
      <c r="C21" s="898"/>
      <c r="D21" s="898"/>
      <c r="E21" s="898"/>
      <c r="F21" s="898"/>
      <c r="G21" s="898"/>
      <c r="H21" s="898"/>
      <c r="I21" s="898"/>
      <c r="J21" s="898"/>
    </row>
    <row r="23" spans="2:10" ht="48.75" customHeight="1" x14ac:dyDescent="0.25">
      <c r="B23" s="926" t="s">
        <v>394</v>
      </c>
      <c r="C23" s="898"/>
      <c r="D23" s="898"/>
      <c r="E23" s="898"/>
      <c r="F23" s="898"/>
      <c r="G23" s="898"/>
      <c r="H23" s="898"/>
      <c r="I23" s="898"/>
      <c r="J23" s="898"/>
    </row>
    <row r="25" spans="2:10" ht="42" customHeight="1" x14ac:dyDescent="0.25">
      <c r="B25" s="926" t="s">
        <v>395</v>
      </c>
      <c r="C25" s="898"/>
      <c r="D25" s="898"/>
      <c r="E25" s="898"/>
      <c r="F25" s="898"/>
      <c r="G25" s="898"/>
      <c r="H25" s="898"/>
      <c r="I25" s="898"/>
      <c r="J25" s="898"/>
    </row>
    <row r="27" spans="2:10" ht="53.25" customHeight="1" x14ac:dyDescent="0.25">
      <c r="B27" s="926" t="s">
        <v>396</v>
      </c>
      <c r="C27" s="898"/>
      <c r="D27" s="898"/>
      <c r="E27" s="898"/>
      <c r="F27" s="898"/>
      <c r="G27" s="898"/>
      <c r="H27" s="898"/>
      <c r="I27" s="898"/>
      <c r="J27" s="898"/>
    </row>
    <row r="29" spans="2:10" ht="48.75" customHeight="1" x14ac:dyDescent="0.25">
      <c r="B29" s="926" t="s">
        <v>397</v>
      </c>
      <c r="C29" s="898"/>
      <c r="D29" s="898"/>
      <c r="E29" s="898"/>
      <c r="F29" s="898"/>
      <c r="G29" s="898"/>
      <c r="H29" s="898"/>
      <c r="I29" s="898"/>
      <c r="J29" s="898"/>
    </row>
    <row r="31" spans="2:10" ht="15.75" x14ac:dyDescent="0.25">
      <c r="B31" s="270" t="s">
        <v>398</v>
      </c>
    </row>
    <row r="33" spans="2:10" ht="41.25" customHeight="1" x14ac:dyDescent="0.25">
      <c r="C33" s="926" t="s">
        <v>399</v>
      </c>
      <c r="D33" s="927"/>
      <c r="E33" s="927"/>
      <c r="F33" s="927"/>
      <c r="G33" s="927"/>
      <c r="H33" s="927"/>
      <c r="I33" s="927"/>
      <c r="J33" s="927"/>
    </row>
    <row r="34" spans="2:10" ht="36" customHeight="1" x14ac:dyDescent="0.25">
      <c r="C34" s="926" t="s">
        <v>400</v>
      </c>
      <c r="D34" s="927"/>
      <c r="E34" s="927"/>
      <c r="F34" s="927"/>
      <c r="G34" s="927"/>
      <c r="H34" s="927"/>
      <c r="I34" s="927"/>
      <c r="J34" s="927"/>
    </row>
    <row r="36" spans="2:10" ht="37.5" customHeight="1" x14ac:dyDescent="0.25">
      <c r="B36" s="926" t="s">
        <v>401</v>
      </c>
      <c r="C36" s="898"/>
      <c r="D36" s="898"/>
      <c r="E36" s="898"/>
      <c r="F36" s="898"/>
      <c r="G36" s="898"/>
      <c r="H36" s="898"/>
      <c r="I36" s="898"/>
      <c r="J36" s="898"/>
    </row>
    <row r="38" spans="2:10" ht="42.75" customHeight="1" x14ac:dyDescent="0.25">
      <c r="B38" s="926" t="s">
        <v>402</v>
      </c>
      <c r="C38" s="898"/>
      <c r="D38" s="898"/>
      <c r="E38" s="898"/>
      <c r="F38" s="898"/>
      <c r="G38" s="898"/>
      <c r="H38" s="898"/>
      <c r="I38" s="898"/>
      <c r="J38" s="898"/>
    </row>
    <row r="40" spans="2:10" ht="33.75" customHeight="1" x14ac:dyDescent="0.25">
      <c r="B40" s="926" t="s">
        <v>403</v>
      </c>
      <c r="C40" s="898"/>
      <c r="D40" s="898"/>
      <c r="E40" s="898"/>
      <c r="F40" s="898"/>
      <c r="G40" s="898"/>
      <c r="H40" s="898"/>
      <c r="I40" s="898"/>
      <c r="J40" s="898"/>
    </row>
    <row r="43" spans="2:10" ht="60.75" customHeight="1" x14ac:dyDescent="0.25">
      <c r="B43" s="926" t="s">
        <v>404</v>
      </c>
      <c r="C43" s="898"/>
      <c r="D43" s="898"/>
      <c r="E43" s="898"/>
      <c r="F43" s="898"/>
      <c r="G43" s="898"/>
      <c r="H43" s="898"/>
      <c r="I43" s="898"/>
      <c r="J43" s="898"/>
    </row>
  </sheetData>
  <sheetProtection sheet="1" objects="1" scenarios="1"/>
  <mergeCells count="19">
    <mergeCell ref="A1:J2"/>
    <mergeCell ref="B27:J27"/>
    <mergeCell ref="A4:I5"/>
    <mergeCell ref="B9:J9"/>
    <mergeCell ref="B11:J11"/>
    <mergeCell ref="B13:J13"/>
    <mergeCell ref="B15:J15"/>
    <mergeCell ref="B17:J17"/>
    <mergeCell ref="B19:J19"/>
    <mergeCell ref="B21:J21"/>
    <mergeCell ref="B23:J23"/>
    <mergeCell ref="B25:J25"/>
    <mergeCell ref="B43:J43"/>
    <mergeCell ref="B29:J29"/>
    <mergeCell ref="C33:J33"/>
    <mergeCell ref="C34:J34"/>
    <mergeCell ref="B36:J36"/>
    <mergeCell ref="B38:J38"/>
    <mergeCell ref="B40:J4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664E-3C9F-4FBA-8B3A-8D9A67EB34F5}">
  <sheetPr filterMode="1">
    <pageSetUpPr fitToPage="1"/>
  </sheetPr>
  <dimension ref="A1:CG109"/>
  <sheetViews>
    <sheetView showGridLines="0" zoomScaleNormal="100" workbookViewId="0">
      <selection activeCell="L91" sqref="L91"/>
    </sheetView>
  </sheetViews>
  <sheetFormatPr defaultColWidth="11.5703125" defaultRowHeight="15.75" customHeight="1" x14ac:dyDescent="0.25"/>
  <cols>
    <col min="1" max="2" width="2.7109375" style="222" customWidth="1"/>
    <col min="3" max="3" width="6.85546875" style="222" customWidth="1"/>
    <col min="4" max="4" width="9" style="222" customWidth="1"/>
    <col min="5" max="6" width="6.85546875" style="222" customWidth="1"/>
    <col min="7" max="7" width="17.140625" style="222" customWidth="1"/>
    <col min="8" max="8" width="0.140625" style="222" customWidth="1"/>
    <col min="9" max="9" width="5.140625" style="222" customWidth="1"/>
    <col min="10" max="10" width="2.7109375" style="222" customWidth="1"/>
    <col min="11" max="11" width="19.7109375" style="222" customWidth="1"/>
    <col min="12" max="12" width="19.7109375" style="255" customWidth="1"/>
    <col min="13" max="13" width="2.7109375" style="237" customWidth="1"/>
    <col min="14" max="14" width="12.140625" style="237" customWidth="1"/>
    <col min="15" max="15" width="11.42578125" style="168" hidden="1" customWidth="1"/>
    <col min="16" max="18" width="11.5703125" style="222" customWidth="1"/>
    <col min="19" max="16384" width="11.5703125" style="222"/>
  </cols>
  <sheetData>
    <row r="1" spans="1:16" ht="12.6" customHeight="1" x14ac:dyDescent="0.25">
      <c r="A1" s="278"/>
      <c r="B1" s="878">
        <f>'Main Tab'!D5</f>
        <v>0</v>
      </c>
      <c r="C1" s="878"/>
      <c r="D1" s="878"/>
      <c r="E1" s="878"/>
      <c r="F1" s="878"/>
      <c r="G1" s="878"/>
      <c r="H1" s="878"/>
      <c r="I1" s="878"/>
      <c r="J1" s="878"/>
      <c r="K1" s="878"/>
      <c r="L1" s="878"/>
      <c r="M1" s="302"/>
      <c r="N1" s="302"/>
      <c r="O1" s="167"/>
      <c r="P1" s="254"/>
    </row>
    <row r="2" spans="1:16" ht="12.6" customHeight="1" x14ac:dyDescent="0.25">
      <c r="A2" s="278"/>
      <c r="B2" s="878"/>
      <c r="C2" s="878"/>
      <c r="D2" s="878"/>
      <c r="E2" s="878"/>
      <c r="F2" s="878"/>
      <c r="G2" s="878"/>
      <c r="H2" s="878"/>
      <c r="I2" s="878"/>
      <c r="J2" s="878"/>
      <c r="K2" s="878"/>
      <c r="L2" s="878"/>
      <c r="M2" s="302"/>
      <c r="N2" s="302"/>
      <c r="O2" s="171" t="s">
        <v>261</v>
      </c>
      <c r="P2" s="254"/>
    </row>
    <row r="3" spans="1:16" ht="5.0999999999999996" customHeight="1" x14ac:dyDescent="0.4">
      <c r="A3" s="278"/>
      <c r="B3" s="878"/>
      <c r="C3" s="878"/>
      <c r="D3" s="878"/>
      <c r="E3" s="878"/>
      <c r="F3" s="878"/>
      <c r="G3" s="878"/>
      <c r="H3" s="878"/>
      <c r="I3" s="878"/>
      <c r="J3" s="878"/>
      <c r="K3" s="878"/>
      <c r="L3" s="878"/>
      <c r="M3" s="302"/>
      <c r="N3" s="302"/>
      <c r="O3" s="171" t="s">
        <v>261</v>
      </c>
      <c r="P3" s="254"/>
    </row>
    <row r="4" spans="1:16" ht="24.95" customHeight="1" x14ac:dyDescent="0.4">
      <c r="A4" s="278"/>
      <c r="B4" s="879" t="s">
        <v>415</v>
      </c>
      <c r="C4" s="879"/>
      <c r="D4" s="879"/>
      <c r="E4" s="879"/>
      <c r="F4" s="879"/>
      <c r="G4" s="879"/>
      <c r="H4" s="879"/>
      <c r="I4" s="879"/>
      <c r="J4" s="879"/>
      <c r="K4" s="879"/>
      <c r="L4" s="879"/>
      <c r="M4" s="302"/>
      <c r="N4" s="302"/>
      <c r="O4" s="171" t="s">
        <v>261</v>
      </c>
      <c r="P4" s="254"/>
    </row>
    <row r="5" spans="1:16" s="236" customFormat="1" ht="15" x14ac:dyDescent="0.2">
      <c r="A5" s="279"/>
      <c r="B5" s="303"/>
      <c r="C5" s="303"/>
      <c r="D5" s="303"/>
      <c r="E5" s="304"/>
      <c r="F5" s="304"/>
      <c r="G5" s="304"/>
      <c r="H5" s="304"/>
      <c r="I5" s="304"/>
      <c r="J5" s="304"/>
      <c r="K5" s="304"/>
      <c r="L5" s="305"/>
      <c r="M5" s="306"/>
      <c r="N5" s="306"/>
      <c r="O5" s="171" t="s">
        <v>261</v>
      </c>
      <c r="P5" s="277"/>
    </row>
    <row r="6" spans="1:16" s="239" customFormat="1" ht="23.25" x14ac:dyDescent="0.25">
      <c r="A6" s="280"/>
      <c r="B6" s="290" t="s">
        <v>328</v>
      </c>
      <c r="C6" s="333"/>
      <c r="D6" s="333"/>
      <c r="E6" s="333"/>
      <c r="F6" s="333"/>
      <c r="G6" s="333"/>
      <c r="H6" s="333"/>
      <c r="I6" s="333"/>
      <c r="J6" s="333"/>
      <c r="K6" s="333"/>
      <c r="L6" s="334"/>
      <c r="M6" s="294"/>
      <c r="N6" s="294"/>
      <c r="O6" s="171" t="s">
        <v>261</v>
      </c>
    </row>
    <row r="7" spans="1:16" s="238" customFormat="1" hidden="1" x14ac:dyDescent="0.25">
      <c r="A7" s="281"/>
      <c r="B7" s="290"/>
      <c r="C7" s="882" t="s">
        <v>412</v>
      </c>
      <c r="D7" s="882"/>
      <c r="E7" s="882"/>
      <c r="F7" s="882"/>
      <c r="G7" s="882"/>
      <c r="H7" s="882"/>
      <c r="I7" s="882"/>
      <c r="J7" s="882"/>
      <c r="K7" s="882"/>
      <c r="L7" s="292" t="s">
        <v>78</v>
      </c>
      <c r="M7" s="294"/>
      <c r="N7" s="294"/>
      <c r="O7" s="171" t="s">
        <v>310</v>
      </c>
    </row>
    <row r="8" spans="1:16" s="238" customFormat="1" ht="18" hidden="1" customHeight="1" x14ac:dyDescent="0.25">
      <c r="A8" s="281"/>
      <c r="B8" s="328" t="s">
        <v>44</v>
      </c>
      <c r="C8" s="880" t="str">
        <f>'Income &amp; Exp Worksheet '!O20</f>
        <v>Gross Receipts or Sales</v>
      </c>
      <c r="D8" s="880"/>
      <c r="E8" s="880"/>
      <c r="F8" s="880"/>
      <c r="G8" s="880"/>
      <c r="H8" s="880"/>
      <c r="I8" s="880"/>
      <c r="J8" s="880"/>
      <c r="K8" s="880"/>
      <c r="L8" s="327">
        <f>'Income &amp; Exp Worksheet '!X20</f>
        <v>0</v>
      </c>
      <c r="M8" s="297"/>
      <c r="N8" s="297"/>
      <c r="O8" s="171" t="str">
        <f>IF($L8&lt;1, "Hide", "Show")</f>
        <v>Hide</v>
      </c>
    </row>
    <row r="9" spans="1:16" s="238" customFormat="1" ht="18" hidden="1" customHeight="1" x14ac:dyDescent="0.2">
      <c r="A9" s="281"/>
      <c r="B9" s="293" t="s">
        <v>44</v>
      </c>
      <c r="C9" s="881" t="str">
        <f>'Income &amp; Exp Worksheet '!O21</f>
        <v>Returns and Allowances</v>
      </c>
      <c r="D9" s="881"/>
      <c r="E9" s="881"/>
      <c r="F9" s="881"/>
      <c r="G9" s="881"/>
      <c r="H9" s="881"/>
      <c r="I9" s="881"/>
      <c r="J9" s="881"/>
      <c r="K9" s="881"/>
      <c r="L9" s="327">
        <f>'Income &amp; Exp Worksheet '!X21*-1</f>
        <v>0</v>
      </c>
      <c r="M9" s="307"/>
      <c r="N9" s="307"/>
      <c r="O9" s="171" t="str">
        <f>IF($L9&gt;-1, "Hide", "Show")</f>
        <v>Hide</v>
      </c>
    </row>
    <row r="10" spans="1:16" s="238" customFormat="1" ht="18" hidden="1" customHeight="1" x14ac:dyDescent="0.2">
      <c r="A10" s="281"/>
      <c r="B10" s="293"/>
      <c r="C10" s="329" t="str">
        <f>'Income &amp; Exp Worksheet '!O22</f>
        <v>Bank Interest</v>
      </c>
      <c r="D10" s="330"/>
      <c r="E10" s="330"/>
      <c r="F10" s="330"/>
      <c r="G10" s="330"/>
      <c r="H10" s="330"/>
      <c r="I10" s="330"/>
      <c r="J10" s="330"/>
      <c r="K10" s="329"/>
      <c r="L10" s="327">
        <f>'Income &amp; Exp Worksheet '!X22</f>
        <v>0</v>
      </c>
      <c r="M10" s="297"/>
      <c r="N10" s="297"/>
      <c r="O10" s="171" t="str">
        <f t="shared" ref="O10:O73" si="0">IF($L10&lt;1, "Hide", "Show")</f>
        <v>Hide</v>
      </c>
    </row>
    <row r="11" spans="1:16" s="238" customFormat="1" ht="18" hidden="1" customHeight="1" x14ac:dyDescent="0.2">
      <c r="A11" s="281"/>
      <c r="B11" s="293"/>
      <c r="C11" s="881" t="str">
        <f>'Income &amp; Exp Worksheet '!O23</f>
        <v>Commission/Misc</v>
      </c>
      <c r="D11" s="881"/>
      <c r="E11" s="881"/>
      <c r="F11" s="881"/>
      <c r="G11" s="881"/>
      <c r="H11" s="881"/>
      <c r="I11" s="881"/>
      <c r="J11" s="881"/>
      <c r="K11" s="881"/>
      <c r="L11" s="327">
        <f>'Income &amp; Exp Worksheet '!X23</f>
        <v>0</v>
      </c>
      <c r="M11" s="297"/>
      <c r="N11" s="297"/>
      <c r="O11" s="171" t="str">
        <f t="shared" si="0"/>
        <v>Hide</v>
      </c>
    </row>
    <row r="12" spans="1:16" s="169" customFormat="1" ht="18" hidden="1" customHeight="1" x14ac:dyDescent="0.25">
      <c r="A12" s="238"/>
      <c r="B12" s="293" t="s">
        <v>44</v>
      </c>
      <c r="C12" s="880">
        <f>'Income &amp; Exp Worksheet '!O24</f>
        <v>0</v>
      </c>
      <c r="D12" s="880"/>
      <c r="E12" s="880"/>
      <c r="F12" s="880"/>
      <c r="G12" s="880"/>
      <c r="H12" s="880"/>
      <c r="I12" s="880"/>
      <c r="J12" s="880"/>
      <c r="K12" s="880"/>
      <c r="L12" s="327">
        <f>'Income &amp; Exp Worksheet '!X24</f>
        <v>0</v>
      </c>
      <c r="M12" s="308"/>
      <c r="N12" s="308"/>
      <c r="O12" s="171" t="str">
        <f t="shared" si="0"/>
        <v>Hide</v>
      </c>
    </row>
    <row r="13" spans="1:16" s="238" customFormat="1" ht="18" hidden="1" customHeight="1" x14ac:dyDescent="0.25">
      <c r="A13" s="281"/>
      <c r="B13" s="331" t="s">
        <v>235</v>
      </c>
      <c r="C13" s="331"/>
      <c r="D13" s="331"/>
      <c r="E13" s="331"/>
      <c r="F13" s="331"/>
      <c r="G13" s="331"/>
      <c r="H13" s="331"/>
      <c r="I13" s="331"/>
      <c r="J13" s="331"/>
      <c r="K13" s="331"/>
      <c r="L13" s="332">
        <f>SUM(L8:N12)</f>
        <v>0</v>
      </c>
      <c r="M13" s="294"/>
      <c r="N13" s="294"/>
      <c r="O13" s="171" t="str">
        <f t="shared" si="0"/>
        <v>Hide</v>
      </c>
    </row>
    <row r="14" spans="1:16" s="238" customFormat="1" ht="5.0999999999999996" customHeight="1" x14ac:dyDescent="0.25">
      <c r="A14" s="281"/>
      <c r="B14" s="309"/>
      <c r="C14" s="309"/>
      <c r="D14" s="309"/>
      <c r="E14" s="309"/>
      <c r="F14" s="309"/>
      <c r="G14" s="309"/>
      <c r="H14" s="309"/>
      <c r="I14" s="309"/>
      <c r="J14" s="309"/>
      <c r="K14" s="309"/>
      <c r="L14" s="305"/>
      <c r="M14" s="306"/>
      <c r="N14" s="306"/>
      <c r="O14" s="171" t="s">
        <v>261</v>
      </c>
    </row>
    <row r="15" spans="1:16" s="238" customFormat="1" ht="18" customHeight="1" x14ac:dyDescent="0.25">
      <c r="A15" s="281"/>
      <c r="B15" s="290" t="s">
        <v>234</v>
      </c>
      <c r="C15" s="333"/>
      <c r="D15" s="333"/>
      <c r="E15" s="333"/>
      <c r="F15" s="333"/>
      <c r="G15" s="333"/>
      <c r="H15" s="333"/>
      <c r="I15" s="333"/>
      <c r="J15" s="333"/>
      <c r="K15" s="333"/>
      <c r="L15" s="334"/>
      <c r="M15" s="290"/>
      <c r="N15" s="294"/>
      <c r="O15" s="171" t="s">
        <v>261</v>
      </c>
    </row>
    <row r="16" spans="1:16" s="238" customFormat="1" ht="18" hidden="1" customHeight="1" x14ac:dyDescent="0.25">
      <c r="A16" s="281"/>
      <c r="B16" s="290"/>
      <c r="C16" s="882" t="s">
        <v>412</v>
      </c>
      <c r="D16" s="882"/>
      <c r="E16" s="882"/>
      <c r="F16" s="882"/>
      <c r="G16" s="882"/>
      <c r="H16" s="882"/>
      <c r="I16" s="882"/>
      <c r="J16" s="882"/>
      <c r="K16" s="882"/>
      <c r="L16" s="292" t="s">
        <v>78</v>
      </c>
      <c r="M16" s="290"/>
      <c r="N16" s="294"/>
      <c r="O16" s="171" t="s">
        <v>310</v>
      </c>
    </row>
    <row r="17" spans="1:34" s="238" customFormat="1" ht="18" hidden="1" customHeight="1" x14ac:dyDescent="0.25">
      <c r="A17" s="281"/>
      <c r="B17" s="290"/>
      <c r="C17" s="295" t="str">
        <f>'Income &amp; Exp Worksheet '!O29</f>
        <v>Purchase of Goods for Sale</v>
      </c>
      <c r="D17" s="291"/>
      <c r="E17" s="291"/>
      <c r="F17" s="291"/>
      <c r="G17" s="291"/>
      <c r="H17" s="291"/>
      <c r="I17" s="291"/>
      <c r="J17" s="291"/>
      <c r="K17" s="291"/>
      <c r="L17" s="327">
        <f>'Income &amp; Exp Worksheet '!X31</f>
        <v>0</v>
      </c>
      <c r="M17" s="290"/>
      <c r="N17" s="297"/>
      <c r="O17" s="171" t="str">
        <f t="shared" si="0"/>
        <v>Hide</v>
      </c>
    </row>
    <row r="18" spans="1:34" s="238" customFormat="1" ht="18" hidden="1" customHeight="1" x14ac:dyDescent="0.25">
      <c r="A18" s="281"/>
      <c r="B18" s="298"/>
      <c r="C18" s="880" t="s">
        <v>132</v>
      </c>
      <c r="D18" s="880"/>
      <c r="E18" s="880"/>
      <c r="F18" s="880"/>
      <c r="G18" s="880"/>
      <c r="H18" s="880"/>
      <c r="I18" s="880"/>
      <c r="J18" s="880"/>
      <c r="K18" s="880"/>
      <c r="L18" s="327">
        <f>'Income &amp; Exp Worksheet '!X34</f>
        <v>0</v>
      </c>
      <c r="M18" s="298"/>
      <c r="N18" s="297"/>
      <c r="O18" s="171" t="str">
        <f t="shared" si="0"/>
        <v>Hide</v>
      </c>
    </row>
    <row r="19" spans="1:34" s="238" customFormat="1" ht="18" hidden="1" customHeight="1" x14ac:dyDescent="0.2">
      <c r="A19" s="281"/>
      <c r="B19" s="298"/>
      <c r="C19" s="881" t="str">
        <f>'Income &amp; Exp Worksheet '!O35</f>
        <v>Consulting fees/Other Direct Exp</v>
      </c>
      <c r="D19" s="881"/>
      <c r="E19" s="881"/>
      <c r="F19" s="881"/>
      <c r="G19" s="881"/>
      <c r="H19" s="881"/>
      <c r="I19" s="881"/>
      <c r="J19" s="881"/>
      <c r="K19" s="881"/>
      <c r="L19" s="327">
        <f>'Income &amp; Exp Worksheet '!X35</f>
        <v>0</v>
      </c>
      <c r="M19" s="298"/>
      <c r="N19" s="297"/>
      <c r="O19" s="171" t="str">
        <f t="shared" si="0"/>
        <v>Hide</v>
      </c>
    </row>
    <row r="20" spans="1:34" s="238" customFormat="1" ht="18" hidden="1" customHeight="1" x14ac:dyDescent="0.25">
      <c r="A20" s="281"/>
      <c r="B20" s="296"/>
      <c r="C20" s="880"/>
      <c r="D20" s="880"/>
      <c r="E20" s="880"/>
      <c r="F20" s="880"/>
      <c r="G20" s="880"/>
      <c r="H20" s="880"/>
      <c r="I20" s="880"/>
      <c r="J20" s="880"/>
      <c r="K20" s="880"/>
      <c r="L20" s="327"/>
      <c r="M20" s="298"/>
      <c r="N20" s="297"/>
      <c r="O20" s="171" t="s">
        <v>310</v>
      </c>
    </row>
    <row r="21" spans="1:34" s="238" customFormat="1" ht="18" hidden="1" customHeight="1" x14ac:dyDescent="0.25">
      <c r="A21" s="281"/>
      <c r="B21" s="331" t="s">
        <v>236</v>
      </c>
      <c r="C21" s="331"/>
      <c r="D21" s="331"/>
      <c r="E21" s="331"/>
      <c r="F21" s="331"/>
      <c r="G21" s="331"/>
      <c r="H21" s="331"/>
      <c r="I21" s="331"/>
      <c r="J21" s="331"/>
      <c r="K21" s="331"/>
      <c r="L21" s="332">
        <f>SUM(L17:N20)</f>
        <v>0</v>
      </c>
      <c r="M21" s="298"/>
      <c r="N21" s="297"/>
      <c r="O21" s="171" t="str">
        <f t="shared" si="0"/>
        <v>Hide</v>
      </c>
    </row>
    <row r="22" spans="1:34" s="238" customFormat="1" ht="5.0999999999999996" customHeight="1" x14ac:dyDescent="0.25">
      <c r="A22" s="281"/>
      <c r="B22" s="309"/>
      <c r="C22" s="309"/>
      <c r="D22" s="309"/>
      <c r="E22" s="309"/>
      <c r="F22" s="309"/>
      <c r="G22" s="309"/>
      <c r="H22" s="309"/>
      <c r="I22" s="309"/>
      <c r="J22" s="309"/>
      <c r="K22" s="309"/>
      <c r="L22" s="305"/>
      <c r="M22" s="298"/>
      <c r="N22" s="297"/>
      <c r="O22" s="171" t="s">
        <v>261</v>
      </c>
    </row>
    <row r="23" spans="1:34" s="238" customFormat="1" ht="18" customHeight="1" x14ac:dyDescent="0.25">
      <c r="A23" s="281"/>
      <c r="B23" s="331" t="s">
        <v>237</v>
      </c>
      <c r="C23" s="331"/>
      <c r="D23" s="331"/>
      <c r="E23" s="331"/>
      <c r="F23" s="331"/>
      <c r="G23" s="331"/>
      <c r="H23" s="331"/>
      <c r="I23" s="331"/>
      <c r="J23" s="331"/>
      <c r="K23" s="331"/>
      <c r="L23" s="332">
        <f>L13-L21</f>
        <v>0</v>
      </c>
      <c r="M23" s="298"/>
      <c r="N23" s="297"/>
      <c r="O23" s="171" t="s">
        <v>261</v>
      </c>
    </row>
    <row r="24" spans="1:34" s="238" customFormat="1" ht="9.9499999999999993" customHeight="1" x14ac:dyDescent="0.25">
      <c r="A24" s="281"/>
      <c r="B24" s="309"/>
      <c r="C24" s="309"/>
      <c r="D24" s="309"/>
      <c r="E24" s="309"/>
      <c r="F24" s="309"/>
      <c r="G24" s="309"/>
      <c r="H24" s="309"/>
      <c r="I24" s="309"/>
      <c r="J24" s="309"/>
      <c r="K24" s="309"/>
      <c r="L24" s="305"/>
      <c r="M24" s="298"/>
      <c r="N24" s="297"/>
      <c r="O24" s="171" t="s">
        <v>261</v>
      </c>
    </row>
    <row r="25" spans="1:34" s="238" customFormat="1" ht="18" customHeight="1" x14ac:dyDescent="0.25">
      <c r="A25" s="281"/>
      <c r="B25" s="290" t="s">
        <v>413</v>
      </c>
      <c r="C25" s="333"/>
      <c r="D25" s="290"/>
      <c r="E25" s="290"/>
      <c r="F25" s="290"/>
      <c r="G25" s="290"/>
      <c r="H25" s="290"/>
      <c r="I25" s="290"/>
      <c r="J25" s="290"/>
      <c r="K25" s="290"/>
      <c r="L25" s="290"/>
      <c r="M25" s="298"/>
      <c r="N25" s="297"/>
      <c r="O25" s="171" t="s">
        <v>261</v>
      </c>
    </row>
    <row r="26" spans="1:34" s="238" customFormat="1" ht="18" hidden="1" customHeight="1" x14ac:dyDescent="0.25">
      <c r="A26" s="281"/>
      <c r="B26" s="290"/>
      <c r="C26" s="882" t="s">
        <v>233</v>
      </c>
      <c r="D26" s="882"/>
      <c r="E26" s="882"/>
      <c r="F26" s="882"/>
      <c r="G26" s="882"/>
      <c r="H26" s="882"/>
      <c r="I26" s="882"/>
      <c r="J26" s="882"/>
      <c r="K26" s="882"/>
      <c r="L26" s="292" t="s">
        <v>78</v>
      </c>
      <c r="M26" s="298"/>
      <c r="N26" s="297"/>
      <c r="O26" s="171" t="s">
        <v>310</v>
      </c>
    </row>
    <row r="27" spans="1:34" s="238" customFormat="1" ht="18" hidden="1" customHeight="1" x14ac:dyDescent="0.25">
      <c r="A27" s="281"/>
      <c r="B27" s="298"/>
      <c r="C27" s="880" t="str">
        <f>'Income &amp; Exp Worksheet '!O39</f>
        <v>Officer/Owner Salary on W2</v>
      </c>
      <c r="D27" s="880"/>
      <c r="E27" s="880"/>
      <c r="F27" s="880"/>
      <c r="G27" s="880"/>
      <c r="H27" s="880"/>
      <c r="I27" s="880"/>
      <c r="J27" s="880"/>
      <c r="K27" s="880"/>
      <c r="L27" s="327">
        <f>'Income &amp; Exp Worksheet '!X39</f>
        <v>0</v>
      </c>
      <c r="M27" s="297"/>
      <c r="N27" s="297"/>
      <c r="O27" s="171" t="str">
        <f t="shared" si="0"/>
        <v>Hide</v>
      </c>
    </row>
    <row r="28" spans="1:34" s="238" customFormat="1" ht="18" hidden="1" customHeight="1" x14ac:dyDescent="0.25">
      <c r="A28" s="281"/>
      <c r="B28" s="298"/>
      <c r="C28" s="880" t="str">
        <f>'Income &amp; Exp Worksheet '!O40</f>
        <v>All Others Salary/Wages on W2</v>
      </c>
      <c r="D28" s="880"/>
      <c r="E28" s="880"/>
      <c r="F28" s="880"/>
      <c r="G28" s="880"/>
      <c r="H28" s="880"/>
      <c r="I28" s="880"/>
      <c r="J28" s="880"/>
      <c r="K28" s="880"/>
      <c r="L28" s="327">
        <f>'Income &amp; Exp Worksheet '!X40</f>
        <v>0</v>
      </c>
      <c r="M28" s="297"/>
      <c r="N28" s="297"/>
      <c r="O28" s="171" t="str">
        <f t="shared" si="0"/>
        <v>Hide</v>
      </c>
    </row>
    <row r="29" spans="1:34" s="238" customFormat="1" ht="18" hidden="1" customHeight="1" x14ac:dyDescent="0.25">
      <c r="A29" s="281"/>
      <c r="B29" s="298"/>
      <c r="C29" s="880" t="str">
        <f>'Income &amp; Exp Worksheet '!O41</f>
        <v>Payroll Tax ( Employer Share)</v>
      </c>
      <c r="D29" s="880"/>
      <c r="E29" s="880"/>
      <c r="F29" s="880"/>
      <c r="G29" s="880"/>
      <c r="H29" s="880"/>
      <c r="I29" s="880"/>
      <c r="J29" s="880"/>
      <c r="K29" s="880"/>
      <c r="L29" s="327">
        <f>'Income &amp; Exp Worksheet '!X41</f>
        <v>0</v>
      </c>
      <c r="M29" s="297"/>
      <c r="N29" s="297"/>
      <c r="O29" s="171" t="str">
        <f t="shared" si="0"/>
        <v>Hide</v>
      </c>
    </row>
    <row r="30" spans="1:34" s="169" customFormat="1" ht="18" hidden="1" customHeight="1" x14ac:dyDescent="0.25">
      <c r="A30" s="281"/>
      <c r="B30" s="298"/>
      <c r="C30" s="880" t="str">
        <f>'Income &amp; Exp Worksheet '!O42</f>
        <v>401K/Sep IRA ( Employer Share)</v>
      </c>
      <c r="D30" s="880"/>
      <c r="E30" s="880"/>
      <c r="F30" s="880"/>
      <c r="G30" s="880"/>
      <c r="H30" s="880"/>
      <c r="I30" s="880"/>
      <c r="J30" s="880"/>
      <c r="K30" s="880"/>
      <c r="L30" s="327">
        <f>'Income &amp; Exp Worksheet '!X42</f>
        <v>0</v>
      </c>
      <c r="M30" s="297"/>
      <c r="N30" s="297"/>
      <c r="O30" s="171" t="str">
        <f t="shared" si="0"/>
        <v>Hide</v>
      </c>
      <c r="S30" s="238"/>
      <c r="T30" s="238"/>
      <c r="U30" s="238"/>
      <c r="V30" s="238"/>
      <c r="W30" s="238"/>
      <c r="X30" s="238"/>
      <c r="Y30" s="238"/>
      <c r="Z30" s="238"/>
      <c r="AA30" s="238"/>
      <c r="AB30" s="238"/>
      <c r="AC30" s="238"/>
      <c r="AD30" s="238"/>
      <c r="AE30" s="238"/>
      <c r="AF30" s="238"/>
      <c r="AG30" s="238"/>
      <c r="AH30" s="238"/>
    </row>
    <row r="31" spans="1:34" s="238" customFormat="1" ht="17.25" hidden="1" customHeight="1" x14ac:dyDescent="0.25">
      <c r="A31" s="281"/>
      <c r="B31" s="331" t="s">
        <v>414</v>
      </c>
      <c r="C31" s="331"/>
      <c r="D31" s="331"/>
      <c r="E31" s="331"/>
      <c r="F31" s="331"/>
      <c r="G31" s="331"/>
      <c r="H31" s="331"/>
      <c r="I31" s="331"/>
      <c r="J31" s="331"/>
      <c r="K31" s="331"/>
      <c r="L31" s="332">
        <f>L27+L28+L30+L29</f>
        <v>0</v>
      </c>
      <c r="M31" s="294"/>
      <c r="N31" s="294"/>
      <c r="O31" s="171" t="str">
        <f>IF($L31&lt;1, "Hide", "Show")</f>
        <v>Hide</v>
      </c>
    </row>
    <row r="32" spans="1:34" s="238" customFormat="1" ht="5.0999999999999996" customHeight="1" x14ac:dyDescent="0.25">
      <c r="A32" s="281"/>
      <c r="B32" s="311"/>
      <c r="C32" s="311"/>
      <c r="D32" s="311"/>
      <c r="E32" s="311"/>
      <c r="F32" s="311"/>
      <c r="G32" s="311"/>
      <c r="H32" s="311"/>
      <c r="I32" s="311"/>
      <c r="J32" s="311"/>
      <c r="K32" s="311"/>
      <c r="L32" s="312"/>
      <c r="M32" s="313"/>
      <c r="N32" s="313"/>
      <c r="O32" s="171" t="s">
        <v>261</v>
      </c>
    </row>
    <row r="33" spans="1:15" s="238" customFormat="1" ht="18" customHeight="1" x14ac:dyDescent="0.25">
      <c r="A33" s="281"/>
      <c r="B33" s="290" t="s">
        <v>109</v>
      </c>
      <c r="C33" s="290"/>
      <c r="D33" s="290"/>
      <c r="E33" s="290"/>
      <c r="F33" s="290"/>
      <c r="G33" s="290"/>
      <c r="H33" s="290"/>
      <c r="I33" s="290"/>
      <c r="J33" s="290"/>
      <c r="K33" s="290"/>
      <c r="L33" s="290"/>
      <c r="M33" s="294"/>
      <c r="N33" s="294"/>
      <c r="O33" s="171" t="s">
        <v>261</v>
      </c>
    </row>
    <row r="34" spans="1:15" s="238" customFormat="1" ht="18" hidden="1" customHeight="1" x14ac:dyDescent="0.25">
      <c r="A34" s="281"/>
      <c r="B34" s="290"/>
      <c r="C34" s="882" t="s">
        <v>233</v>
      </c>
      <c r="D34" s="882"/>
      <c r="E34" s="882"/>
      <c r="F34" s="882"/>
      <c r="G34" s="882"/>
      <c r="H34" s="882"/>
      <c r="I34" s="882"/>
      <c r="J34" s="882"/>
      <c r="K34" s="882"/>
      <c r="L34" s="292" t="s">
        <v>78</v>
      </c>
      <c r="M34" s="294"/>
      <c r="N34" s="294"/>
      <c r="O34" s="171" t="s">
        <v>310</v>
      </c>
    </row>
    <row r="35" spans="1:15" s="238" customFormat="1" ht="18" hidden="1" customHeight="1" x14ac:dyDescent="0.25">
      <c r="A35" s="281"/>
      <c r="B35" s="299"/>
      <c r="C35" s="880" t="str">
        <f>'Income &amp; Exp Worksheet '!B20</f>
        <v>Auto or Business Miles Exp Reimp</v>
      </c>
      <c r="D35" s="880"/>
      <c r="E35" s="880"/>
      <c r="F35" s="880"/>
      <c r="G35" s="880"/>
      <c r="H35" s="880"/>
      <c r="I35" s="880"/>
      <c r="J35" s="880"/>
      <c r="K35" s="880"/>
      <c r="L35" s="327">
        <f>'Income &amp; Exp Worksheet '!J20</f>
        <v>0</v>
      </c>
      <c r="M35" s="297"/>
      <c r="N35" s="297"/>
      <c r="O35" s="171" t="str">
        <f t="shared" si="0"/>
        <v>Hide</v>
      </c>
    </row>
    <row r="36" spans="1:15" s="238" customFormat="1" ht="18" hidden="1" customHeight="1" x14ac:dyDescent="0.25">
      <c r="A36" s="281"/>
      <c r="B36" s="299"/>
      <c r="C36" s="880" t="str">
        <f>'Income &amp; Exp Worksheet '!B21</f>
        <v>Bank Charges</v>
      </c>
      <c r="D36" s="880"/>
      <c r="E36" s="880"/>
      <c r="F36" s="880"/>
      <c r="G36" s="880"/>
      <c r="H36" s="880"/>
      <c r="I36" s="880"/>
      <c r="J36" s="880"/>
      <c r="K36" s="880"/>
      <c r="L36" s="327">
        <f>'Income &amp; Exp Worksheet '!J21</f>
        <v>0</v>
      </c>
      <c r="M36" s="297"/>
      <c r="N36" s="297"/>
      <c r="O36" s="171" t="str">
        <f t="shared" si="0"/>
        <v>Hide</v>
      </c>
    </row>
    <row r="37" spans="1:15" s="238" customFormat="1" ht="18" hidden="1" customHeight="1" x14ac:dyDescent="0.25">
      <c r="A37" s="281"/>
      <c r="B37" s="299"/>
      <c r="C37" s="880" t="str">
        <f>'Income &amp; Exp Worksheet '!B22</f>
        <v>Credit Card Processing Fees</v>
      </c>
      <c r="D37" s="880"/>
      <c r="E37" s="880"/>
      <c r="F37" s="880"/>
      <c r="G37" s="880"/>
      <c r="H37" s="880"/>
      <c r="I37" s="880"/>
      <c r="J37" s="880"/>
      <c r="K37" s="880"/>
      <c r="L37" s="327">
        <f>'Income &amp; Exp Worksheet '!J22</f>
        <v>0</v>
      </c>
      <c r="M37" s="297"/>
      <c r="N37" s="297"/>
      <c r="O37" s="171" t="str">
        <f t="shared" si="0"/>
        <v>Hide</v>
      </c>
    </row>
    <row r="38" spans="1:15" s="238" customFormat="1" ht="18" hidden="1" customHeight="1" x14ac:dyDescent="0.25">
      <c r="A38" s="281"/>
      <c r="B38" s="299"/>
      <c r="C38" s="880" t="str">
        <f>'Income &amp; Exp Worksheet '!B23</f>
        <v xml:space="preserve">Business Meals  </v>
      </c>
      <c r="D38" s="880"/>
      <c r="E38" s="880"/>
      <c r="F38" s="880"/>
      <c r="G38" s="880"/>
      <c r="H38" s="880"/>
      <c r="I38" s="880"/>
      <c r="J38" s="880"/>
      <c r="K38" s="880"/>
      <c r="L38" s="327">
        <f>'Income &amp; Exp Worksheet '!F23</f>
        <v>0</v>
      </c>
      <c r="M38" s="297"/>
      <c r="N38" s="297"/>
      <c r="O38" s="171" t="str">
        <f t="shared" si="0"/>
        <v>Hide</v>
      </c>
    </row>
    <row r="39" spans="1:15" s="238" customFormat="1" ht="18" hidden="1" customHeight="1" x14ac:dyDescent="0.25">
      <c r="A39" s="281"/>
      <c r="B39" s="299"/>
      <c r="C39" s="880" t="str">
        <f>'Income &amp; Exp Worksheet '!B24</f>
        <v>Business Promotions</v>
      </c>
      <c r="D39" s="880"/>
      <c r="E39" s="880"/>
      <c r="F39" s="880"/>
      <c r="G39" s="880"/>
      <c r="H39" s="880"/>
      <c r="I39" s="880"/>
      <c r="J39" s="880"/>
      <c r="K39" s="880"/>
      <c r="L39" s="327">
        <f>'Income &amp; Exp Worksheet '!J24</f>
        <v>0</v>
      </c>
      <c r="M39" s="297"/>
      <c r="N39" s="297"/>
      <c r="O39" s="171" t="str">
        <f t="shared" si="0"/>
        <v>Hide</v>
      </c>
    </row>
    <row r="40" spans="1:15" s="238" customFormat="1" ht="18" hidden="1" customHeight="1" x14ac:dyDescent="0.25">
      <c r="A40" s="281"/>
      <c r="B40" s="299"/>
      <c r="C40" s="880" t="str">
        <f>'Income &amp; Exp Worksheet '!B25</f>
        <v>Business Gift ($25 per person limit)</v>
      </c>
      <c r="D40" s="880"/>
      <c r="E40" s="880"/>
      <c r="F40" s="880"/>
      <c r="G40" s="880"/>
      <c r="H40" s="880"/>
      <c r="I40" s="880"/>
      <c r="J40" s="880"/>
      <c r="K40" s="880"/>
      <c r="L40" s="327">
        <f>'Income &amp; Exp Worksheet '!J25</f>
        <v>0</v>
      </c>
      <c r="M40" s="297"/>
      <c r="N40" s="297"/>
      <c r="O40" s="171" t="str">
        <f t="shared" si="0"/>
        <v>Hide</v>
      </c>
    </row>
    <row r="41" spans="1:15" s="238" customFormat="1" ht="18" hidden="1" customHeight="1" x14ac:dyDescent="0.25">
      <c r="A41" s="281"/>
      <c r="B41" s="299"/>
      <c r="C41" s="880" t="str">
        <f>'Income &amp; Exp Worksheet '!B26</f>
        <v>Delivery/Postage</v>
      </c>
      <c r="D41" s="880"/>
      <c r="E41" s="880"/>
      <c r="F41" s="880"/>
      <c r="G41" s="880"/>
      <c r="H41" s="880"/>
      <c r="I41" s="880"/>
      <c r="J41" s="880"/>
      <c r="K41" s="880"/>
      <c r="L41" s="327">
        <f>'Income &amp; Exp Worksheet '!J26</f>
        <v>0</v>
      </c>
      <c r="M41" s="297"/>
      <c r="N41" s="297"/>
      <c r="O41" s="171" t="str">
        <f t="shared" si="0"/>
        <v>Hide</v>
      </c>
    </row>
    <row r="42" spans="1:15" s="238" customFormat="1" ht="18" hidden="1" customHeight="1" x14ac:dyDescent="0.25">
      <c r="A42" s="281"/>
      <c r="B42" s="299"/>
      <c r="C42" s="880" t="str">
        <f>'Income &amp; Exp Worksheet '!B27</f>
        <v>Dues and Subscriptions</v>
      </c>
      <c r="D42" s="880"/>
      <c r="E42" s="880"/>
      <c r="F42" s="880"/>
      <c r="G42" s="880"/>
      <c r="H42" s="880"/>
      <c r="I42" s="880"/>
      <c r="J42" s="880"/>
      <c r="K42" s="880"/>
      <c r="L42" s="327">
        <f>'Income &amp; Exp Worksheet '!J27</f>
        <v>0</v>
      </c>
      <c r="M42" s="297"/>
      <c r="N42" s="297"/>
      <c r="O42" s="171" t="str">
        <f t="shared" si="0"/>
        <v>Hide</v>
      </c>
    </row>
    <row r="43" spans="1:15" s="238" customFormat="1" ht="18" hidden="1" customHeight="1" x14ac:dyDescent="0.25">
      <c r="A43" s="281"/>
      <c r="B43" s="299"/>
      <c r="C43" s="880" t="str">
        <f>'Income &amp; Exp Worksheet '!B28</f>
        <v>Insurance (Business)</v>
      </c>
      <c r="D43" s="880"/>
      <c r="E43" s="880"/>
      <c r="F43" s="880"/>
      <c r="G43" s="880"/>
      <c r="H43" s="880"/>
      <c r="I43" s="880"/>
      <c r="J43" s="880"/>
      <c r="K43" s="880"/>
      <c r="L43" s="327">
        <f>'Income &amp; Exp Worksheet '!J28</f>
        <v>0</v>
      </c>
      <c r="M43" s="297"/>
      <c r="N43" s="297"/>
      <c r="O43" s="171" t="str">
        <f t="shared" si="0"/>
        <v>Hide</v>
      </c>
    </row>
    <row r="44" spans="1:15" s="238" customFormat="1" ht="18" hidden="1" customHeight="1" x14ac:dyDescent="0.25">
      <c r="A44" s="281"/>
      <c r="B44" s="299"/>
      <c r="C44" s="880" t="str">
        <f>'Income &amp; Exp Worksheet '!B29</f>
        <v>Janitorial/Cleaning</v>
      </c>
      <c r="D44" s="880"/>
      <c r="E44" s="880"/>
      <c r="F44" s="880"/>
      <c r="G44" s="880"/>
      <c r="H44" s="880"/>
      <c r="I44" s="880"/>
      <c r="J44" s="880"/>
      <c r="K44" s="880"/>
      <c r="L44" s="327">
        <f>'Income &amp; Exp Worksheet '!J29</f>
        <v>0</v>
      </c>
      <c r="M44" s="297"/>
      <c r="N44" s="297"/>
      <c r="O44" s="171" t="str">
        <f t="shared" si="0"/>
        <v>Hide</v>
      </c>
    </row>
    <row r="45" spans="1:15" s="238" customFormat="1" ht="18" hidden="1" customHeight="1" x14ac:dyDescent="0.25">
      <c r="A45" s="281"/>
      <c r="B45" s="299"/>
      <c r="C45" s="880" t="str">
        <f>'Income &amp; Exp Worksheet '!B30</f>
        <v>Legal and Professional Fees</v>
      </c>
      <c r="D45" s="880"/>
      <c r="E45" s="880"/>
      <c r="F45" s="880"/>
      <c r="G45" s="880"/>
      <c r="H45" s="880"/>
      <c r="I45" s="880"/>
      <c r="J45" s="880"/>
      <c r="K45" s="880"/>
      <c r="L45" s="327">
        <f>'Income &amp; Exp Worksheet '!J30</f>
        <v>0</v>
      </c>
      <c r="M45" s="297"/>
      <c r="N45" s="297"/>
      <c r="O45" s="171" t="str">
        <f t="shared" si="0"/>
        <v>Hide</v>
      </c>
    </row>
    <row r="46" spans="1:15" s="238" customFormat="1" ht="18" hidden="1" customHeight="1" x14ac:dyDescent="0.25">
      <c r="B46" s="299"/>
      <c r="C46" s="880" t="str">
        <f>'Income &amp; Exp Worksheet '!B31</f>
        <v>Office Supplies/Expense</v>
      </c>
      <c r="D46" s="880"/>
      <c r="E46" s="880"/>
      <c r="F46" s="880"/>
      <c r="G46" s="880"/>
      <c r="H46" s="880"/>
      <c r="I46" s="880"/>
      <c r="J46" s="880"/>
      <c r="K46" s="880"/>
      <c r="L46" s="327">
        <f>'Income &amp; Exp Worksheet '!J31</f>
        <v>0</v>
      </c>
      <c r="M46" s="297"/>
      <c r="N46" s="297"/>
      <c r="O46" s="171" t="str">
        <f t="shared" si="0"/>
        <v>Hide</v>
      </c>
    </row>
    <row r="47" spans="1:15" s="238" customFormat="1" ht="18" hidden="1" customHeight="1" x14ac:dyDescent="0.25">
      <c r="A47" s="281"/>
      <c r="B47" s="299"/>
      <c r="C47" s="880" t="str">
        <f>'Income &amp; Exp Worksheet '!B32</f>
        <v>Parking Fees and Tolls</v>
      </c>
      <c r="D47" s="880"/>
      <c r="E47" s="880"/>
      <c r="F47" s="880"/>
      <c r="G47" s="880"/>
      <c r="H47" s="880"/>
      <c r="I47" s="880"/>
      <c r="J47" s="880"/>
      <c r="K47" s="880"/>
      <c r="L47" s="327">
        <f>'Income &amp; Exp Worksheet '!J32</f>
        <v>0</v>
      </c>
      <c r="M47" s="297"/>
      <c r="N47" s="297"/>
      <c r="O47" s="171" t="str">
        <f t="shared" si="0"/>
        <v>Hide</v>
      </c>
    </row>
    <row r="48" spans="1:15" s="238" customFormat="1" ht="18" hidden="1" customHeight="1" x14ac:dyDescent="0.25">
      <c r="A48" s="281"/>
      <c r="B48" s="299"/>
      <c r="C48" s="880" t="str">
        <f>'Income &amp; Exp Worksheet '!B33</f>
        <v>Payroll Processing Fee</v>
      </c>
      <c r="D48" s="880"/>
      <c r="E48" s="880"/>
      <c r="F48" s="880"/>
      <c r="G48" s="880"/>
      <c r="H48" s="880"/>
      <c r="I48" s="880"/>
      <c r="J48" s="880"/>
      <c r="K48" s="880"/>
      <c r="L48" s="327">
        <f>'Income &amp; Exp Worksheet '!J33</f>
        <v>0</v>
      </c>
      <c r="M48" s="297"/>
      <c r="N48" s="297"/>
      <c r="O48" s="171" t="str">
        <f t="shared" si="0"/>
        <v>Hide</v>
      </c>
    </row>
    <row r="49" spans="1:15" s="238" customFormat="1" ht="18" hidden="1" customHeight="1" x14ac:dyDescent="0.25">
      <c r="A49" s="281"/>
      <c r="B49" s="299"/>
      <c r="C49" s="880" t="str">
        <f>'Income &amp; Exp Worksheet '!B34</f>
        <v>Small Tools and Equipment</v>
      </c>
      <c r="D49" s="880"/>
      <c r="E49" s="880"/>
      <c r="F49" s="880"/>
      <c r="G49" s="880"/>
      <c r="H49" s="880"/>
      <c r="I49" s="880"/>
      <c r="J49" s="880"/>
      <c r="K49" s="880"/>
      <c r="L49" s="327">
        <f>'Income &amp; Exp Worksheet '!J34</f>
        <v>0</v>
      </c>
      <c r="M49" s="297"/>
      <c r="N49" s="297"/>
      <c r="O49" s="171" t="str">
        <f t="shared" si="0"/>
        <v>Hide</v>
      </c>
    </row>
    <row r="50" spans="1:15" s="238" customFormat="1" ht="18" hidden="1" customHeight="1" x14ac:dyDescent="0.25">
      <c r="A50" s="281"/>
      <c r="B50" s="299"/>
      <c r="C50" s="880" t="str">
        <f>'Income &amp; Exp Worksheet '!B35</f>
        <v xml:space="preserve">State Income Tax Paid </v>
      </c>
      <c r="D50" s="880"/>
      <c r="E50" s="880"/>
      <c r="F50" s="880"/>
      <c r="G50" s="880"/>
      <c r="H50" s="880"/>
      <c r="I50" s="880"/>
      <c r="J50" s="880"/>
      <c r="K50" s="880"/>
      <c r="L50" s="327">
        <f>'Income &amp; Exp Worksheet '!J35</f>
        <v>0</v>
      </c>
      <c r="M50" s="297"/>
      <c r="N50" s="297"/>
      <c r="O50" s="171" t="str">
        <f t="shared" si="0"/>
        <v>Hide</v>
      </c>
    </row>
    <row r="51" spans="1:15" s="238" customFormat="1" ht="18" hidden="1" customHeight="1" x14ac:dyDescent="0.25">
      <c r="A51" s="281"/>
      <c r="B51" s="299"/>
      <c r="C51" s="880" t="str">
        <f>'Income &amp; Exp Worksheet '!B36</f>
        <v>Sec of State ( Annual Report)</v>
      </c>
      <c r="D51" s="880"/>
      <c r="E51" s="880"/>
      <c r="F51" s="880"/>
      <c r="G51" s="880"/>
      <c r="H51" s="880"/>
      <c r="I51" s="880"/>
      <c r="J51" s="880"/>
      <c r="K51" s="880"/>
      <c r="L51" s="327">
        <f>'Income &amp; Exp Worksheet '!J36</f>
        <v>0</v>
      </c>
      <c r="M51" s="297"/>
      <c r="N51" s="297"/>
      <c r="O51" s="171" t="str">
        <f t="shared" si="0"/>
        <v>Hide</v>
      </c>
    </row>
    <row r="52" spans="1:15" s="238" customFormat="1" ht="18" hidden="1" customHeight="1" x14ac:dyDescent="0.25">
      <c r="A52" s="281"/>
      <c r="B52" s="299"/>
      <c r="C52" s="880" t="str">
        <f>'Income &amp; Exp Worksheet '!B37</f>
        <v>Sale Tax ( Retail Business)</v>
      </c>
      <c r="D52" s="880"/>
      <c r="E52" s="880"/>
      <c r="F52" s="880"/>
      <c r="G52" s="880"/>
      <c r="H52" s="880"/>
      <c r="I52" s="880"/>
      <c r="J52" s="880"/>
      <c r="K52" s="880"/>
      <c r="L52" s="327">
        <f>'Income &amp; Exp Worksheet '!J37</f>
        <v>0</v>
      </c>
      <c r="M52" s="297"/>
      <c r="N52" s="297"/>
      <c r="O52" s="171" t="str">
        <f t="shared" si="0"/>
        <v>Hide</v>
      </c>
    </row>
    <row r="53" spans="1:15" s="238" customFormat="1" ht="18" hidden="1" customHeight="1" x14ac:dyDescent="0.25">
      <c r="A53" s="281"/>
      <c r="B53" s="299"/>
      <c r="C53" s="880" t="str">
        <f>'Income &amp; Exp Worksheet '!B38</f>
        <v>Storage /Server Fees</v>
      </c>
      <c r="D53" s="880"/>
      <c r="E53" s="880"/>
      <c r="F53" s="880"/>
      <c r="G53" s="880"/>
      <c r="H53" s="880"/>
      <c r="I53" s="880"/>
      <c r="J53" s="880"/>
      <c r="K53" s="880"/>
      <c r="L53" s="327">
        <f>'Income &amp; Exp Worksheet '!J38</f>
        <v>0</v>
      </c>
      <c r="M53" s="297"/>
      <c r="N53" s="297"/>
      <c r="O53" s="171" t="str">
        <f t="shared" si="0"/>
        <v>Hide</v>
      </c>
    </row>
    <row r="54" spans="1:15" s="238" customFormat="1" ht="18" hidden="1" customHeight="1" x14ac:dyDescent="0.25">
      <c r="A54" s="281"/>
      <c r="B54" s="299"/>
      <c r="C54" s="880" t="str">
        <f>'Income &amp; Exp Worksheet '!B39</f>
        <v>Software Exp</v>
      </c>
      <c r="D54" s="880"/>
      <c r="E54" s="880"/>
      <c r="F54" s="880"/>
      <c r="G54" s="880"/>
      <c r="H54" s="880"/>
      <c r="I54" s="880"/>
      <c r="J54" s="880"/>
      <c r="K54" s="880"/>
      <c r="L54" s="327">
        <f>'Income &amp; Exp Worksheet '!J39</f>
        <v>0</v>
      </c>
      <c r="M54" s="297"/>
      <c r="N54" s="297"/>
      <c r="O54" s="171" t="str">
        <f t="shared" si="0"/>
        <v>Hide</v>
      </c>
    </row>
    <row r="55" spans="1:15" s="238" customFormat="1" ht="18" hidden="1" customHeight="1" x14ac:dyDescent="0.25">
      <c r="A55" s="281"/>
      <c r="B55" s="299"/>
      <c r="C55" s="880" t="str">
        <f>'Income &amp; Exp Worksheet '!B40</f>
        <v>Training Exp/Prof Development</v>
      </c>
      <c r="D55" s="880"/>
      <c r="E55" s="880"/>
      <c r="F55" s="880"/>
      <c r="G55" s="880"/>
      <c r="H55" s="880"/>
      <c r="I55" s="880"/>
      <c r="J55" s="880"/>
      <c r="K55" s="880"/>
      <c r="L55" s="327">
        <f>'Income &amp; Exp Worksheet '!J40</f>
        <v>0</v>
      </c>
      <c r="M55" s="297"/>
      <c r="N55" s="297"/>
      <c r="O55" s="171" t="str">
        <f t="shared" si="0"/>
        <v>Hide</v>
      </c>
    </row>
    <row r="56" spans="1:15" s="238" customFormat="1" ht="18" hidden="1" customHeight="1" x14ac:dyDescent="0.25">
      <c r="A56" s="281"/>
      <c r="B56" s="299"/>
      <c r="C56" s="880" t="str">
        <f>'Income &amp; Exp Worksheet '!B41</f>
        <v>Telephone  (Land, Cell, Fax)</v>
      </c>
      <c r="D56" s="880"/>
      <c r="E56" s="880"/>
      <c r="F56" s="880"/>
      <c r="G56" s="880"/>
      <c r="H56" s="880"/>
      <c r="I56" s="880"/>
      <c r="J56" s="880"/>
      <c r="K56" s="880"/>
      <c r="L56" s="327">
        <f>'Income &amp; Exp Worksheet '!J41</f>
        <v>0</v>
      </c>
      <c r="M56" s="297"/>
      <c r="N56" s="297"/>
      <c r="O56" s="171" t="str">
        <f t="shared" si="0"/>
        <v>Hide</v>
      </c>
    </row>
    <row r="57" spans="1:15" s="238" customFormat="1" ht="18" hidden="1" customHeight="1" x14ac:dyDescent="0.25">
      <c r="A57" s="281"/>
      <c r="B57" s="299"/>
      <c r="C57" s="880" t="str">
        <f>'Income &amp; Exp Worksheet '!B42</f>
        <v>Travel Exp (Flight, Taxi etc.)</v>
      </c>
      <c r="D57" s="880"/>
      <c r="E57" s="880"/>
      <c r="F57" s="880"/>
      <c r="G57" s="880"/>
      <c r="H57" s="880"/>
      <c r="I57" s="880"/>
      <c r="J57" s="880"/>
      <c r="K57" s="880"/>
      <c r="L57" s="327">
        <f>'Income &amp; Exp Worksheet '!J42</f>
        <v>0</v>
      </c>
      <c r="M57" s="297"/>
      <c r="N57" s="297"/>
      <c r="O57" s="171" t="str">
        <f t="shared" si="0"/>
        <v>Hide</v>
      </c>
    </row>
    <row r="58" spans="1:15" s="238" customFormat="1" ht="18" hidden="1" customHeight="1" x14ac:dyDescent="0.25">
      <c r="A58" s="281"/>
      <c r="B58" s="299"/>
      <c r="C58" s="880" t="str">
        <f>'Income &amp; Exp Worksheet '!B43</f>
        <v>Website/ Hosting Charges</v>
      </c>
      <c r="D58" s="880"/>
      <c r="E58" s="880"/>
      <c r="F58" s="880"/>
      <c r="G58" s="880"/>
      <c r="H58" s="880"/>
      <c r="I58" s="880"/>
      <c r="J58" s="880"/>
      <c r="K58" s="880"/>
      <c r="L58" s="327">
        <f>'Income &amp; Exp Worksheet '!J43</f>
        <v>0</v>
      </c>
      <c r="M58" s="297"/>
      <c r="N58" s="297"/>
      <c r="O58" s="171" t="str">
        <f t="shared" si="0"/>
        <v>Hide</v>
      </c>
    </row>
    <row r="59" spans="1:15" s="238" customFormat="1" ht="18" hidden="1" customHeight="1" x14ac:dyDescent="0.25">
      <c r="A59" s="281"/>
      <c r="B59" s="299"/>
      <c r="C59" s="880" t="str">
        <f>'Income &amp; Exp Worksheet '!B44</f>
        <v>Utilities (Business Only)</v>
      </c>
      <c r="D59" s="880"/>
      <c r="E59" s="880"/>
      <c r="F59" s="880"/>
      <c r="G59" s="880"/>
      <c r="H59" s="880"/>
      <c r="I59" s="880"/>
      <c r="J59" s="880"/>
      <c r="K59" s="880"/>
      <c r="L59" s="327">
        <f>'Income &amp; Exp Worksheet '!J44</f>
        <v>0</v>
      </c>
      <c r="M59" s="297"/>
      <c r="N59" s="297"/>
      <c r="O59" s="171" t="str">
        <f t="shared" si="0"/>
        <v>Hide</v>
      </c>
    </row>
    <row r="60" spans="1:15" s="238" customFormat="1" ht="18" hidden="1" customHeight="1" x14ac:dyDescent="0.25">
      <c r="A60" s="281"/>
      <c r="B60" s="299"/>
      <c r="C60" s="880" t="str">
        <f>'Income &amp; Exp Worksheet '!B45</f>
        <v>Repairs on Business Assets</v>
      </c>
      <c r="D60" s="880"/>
      <c r="E60" s="880"/>
      <c r="F60" s="880"/>
      <c r="G60" s="880"/>
      <c r="H60" s="880"/>
      <c r="I60" s="880"/>
      <c r="J60" s="880"/>
      <c r="K60" s="880"/>
      <c r="L60" s="327">
        <f>'Income &amp; Exp Worksheet '!J45</f>
        <v>0</v>
      </c>
      <c r="M60" s="297"/>
      <c r="N60" s="297"/>
      <c r="O60" s="171" t="str">
        <f t="shared" si="0"/>
        <v>Hide</v>
      </c>
    </row>
    <row r="61" spans="1:15" s="238" customFormat="1" ht="18" hidden="1" customHeight="1" x14ac:dyDescent="0.25">
      <c r="A61" s="281"/>
      <c r="B61" s="299"/>
      <c r="C61" s="880" t="str">
        <f>'Income &amp; Exp Worksheet '!B46</f>
        <v>Rent for the Office or Equipment's</v>
      </c>
      <c r="D61" s="880"/>
      <c r="E61" s="880"/>
      <c r="F61" s="880"/>
      <c r="G61" s="880"/>
      <c r="H61" s="880"/>
      <c r="I61" s="880"/>
      <c r="J61" s="880"/>
      <c r="K61" s="880"/>
      <c r="L61" s="327">
        <f>'Income &amp; Exp Worksheet '!J46</f>
        <v>0</v>
      </c>
      <c r="M61" s="297"/>
      <c r="N61" s="297"/>
      <c r="O61" s="171" t="str">
        <f t="shared" si="0"/>
        <v>Hide</v>
      </c>
    </row>
    <row r="62" spans="1:15" s="238" customFormat="1" ht="18" hidden="1" customHeight="1" x14ac:dyDescent="0.25">
      <c r="A62" s="281"/>
      <c r="B62" s="299"/>
      <c r="C62" s="880" t="str">
        <f>'Income &amp; Exp Worksheet '!B47</f>
        <v>License and Permits</v>
      </c>
      <c r="D62" s="880"/>
      <c r="E62" s="880"/>
      <c r="F62" s="880"/>
      <c r="G62" s="880"/>
      <c r="H62" s="880"/>
      <c r="I62" s="880"/>
      <c r="J62" s="880"/>
      <c r="K62" s="880"/>
      <c r="L62" s="327">
        <f>'Income &amp; Exp Worksheet '!J47</f>
        <v>0</v>
      </c>
      <c r="M62" s="297"/>
      <c r="N62" s="297"/>
      <c r="O62" s="171" t="str">
        <f t="shared" si="0"/>
        <v>Hide</v>
      </c>
    </row>
    <row r="63" spans="1:15" s="238" customFormat="1" ht="18" hidden="1" customHeight="1" x14ac:dyDescent="0.25">
      <c r="A63" s="281"/>
      <c r="B63" s="299"/>
      <c r="C63" s="880" t="str">
        <f>'Income &amp; Exp Worksheet '!B48</f>
        <v>Interest on Business Loan/Car</v>
      </c>
      <c r="D63" s="880"/>
      <c r="E63" s="880"/>
      <c r="F63" s="880"/>
      <c r="G63" s="880"/>
      <c r="H63" s="880"/>
      <c r="I63" s="880"/>
      <c r="J63" s="880"/>
      <c r="K63" s="880"/>
      <c r="L63" s="327">
        <f>'Income &amp; Exp Worksheet '!J48</f>
        <v>0</v>
      </c>
      <c r="M63" s="297"/>
      <c r="N63" s="297"/>
      <c r="O63" s="171" t="str">
        <f t="shared" si="0"/>
        <v>Hide</v>
      </c>
    </row>
    <row r="64" spans="1:15" s="238" customFormat="1" ht="18" hidden="1" customHeight="1" x14ac:dyDescent="0.25">
      <c r="A64" s="281"/>
      <c r="B64" s="299"/>
      <c r="C64" s="880" t="str">
        <f>'Income &amp; Exp Worksheet '!B49</f>
        <v>Advertisement</v>
      </c>
      <c r="D64" s="880"/>
      <c r="E64" s="880"/>
      <c r="F64" s="880"/>
      <c r="G64" s="880"/>
      <c r="H64" s="880"/>
      <c r="I64" s="880"/>
      <c r="J64" s="880"/>
      <c r="K64" s="880"/>
      <c r="L64" s="327">
        <f>'Income &amp; Exp Worksheet '!J49</f>
        <v>0</v>
      </c>
      <c r="M64" s="297"/>
      <c r="N64" s="297"/>
      <c r="O64" s="171" t="str">
        <f t="shared" si="0"/>
        <v>Hide</v>
      </c>
    </row>
    <row r="65" spans="1:85" s="169" customFormat="1" ht="18" hidden="1" customHeight="1" x14ac:dyDescent="0.25">
      <c r="A65" s="281"/>
      <c r="B65" s="299"/>
      <c r="C65" s="880" t="str">
        <f>'Income &amp; Exp Worksheet '!B50</f>
        <v>Internet Expense</v>
      </c>
      <c r="D65" s="880"/>
      <c r="E65" s="880"/>
      <c r="F65" s="880"/>
      <c r="G65" s="880"/>
      <c r="H65" s="880"/>
      <c r="I65" s="880"/>
      <c r="J65" s="880"/>
      <c r="K65" s="880"/>
      <c r="L65" s="327">
        <f>'Income &amp; Exp Worksheet '!J50</f>
        <v>0</v>
      </c>
      <c r="M65" s="297"/>
      <c r="N65" s="297"/>
      <c r="O65" s="171" t="str">
        <f t="shared" si="0"/>
        <v>Hide</v>
      </c>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c r="BS65" s="238"/>
      <c r="BT65" s="238"/>
      <c r="BU65" s="238"/>
      <c r="BV65" s="238"/>
      <c r="BW65" s="238"/>
      <c r="BX65" s="238"/>
      <c r="BY65" s="238"/>
      <c r="BZ65" s="238"/>
      <c r="CA65" s="238"/>
      <c r="CB65" s="238"/>
      <c r="CC65" s="238"/>
      <c r="CD65" s="238"/>
      <c r="CE65" s="238"/>
      <c r="CF65" s="238"/>
      <c r="CG65" s="238"/>
    </row>
    <row r="66" spans="1:85" s="169" customFormat="1" ht="18" hidden="1" customHeight="1" x14ac:dyDescent="0.25">
      <c r="A66" s="281"/>
      <c r="B66" s="299"/>
      <c r="C66" s="880">
        <f>'Income &amp; Exp Worksheet '!B51</f>
        <v>0</v>
      </c>
      <c r="D66" s="880"/>
      <c r="E66" s="880"/>
      <c r="F66" s="880"/>
      <c r="G66" s="880"/>
      <c r="H66" s="880"/>
      <c r="I66" s="880"/>
      <c r="J66" s="880"/>
      <c r="K66" s="880"/>
      <c r="L66" s="327">
        <f>'Income &amp; Exp Worksheet '!J51</f>
        <v>0</v>
      </c>
      <c r="M66" s="297"/>
      <c r="N66" s="297"/>
      <c r="O66" s="171" t="str">
        <f t="shared" si="0"/>
        <v>Hide</v>
      </c>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8"/>
      <c r="BS66" s="238"/>
      <c r="BT66" s="238"/>
      <c r="BU66" s="238"/>
      <c r="BV66" s="238"/>
      <c r="BW66" s="238"/>
      <c r="BX66" s="238"/>
      <c r="BY66" s="238"/>
      <c r="BZ66" s="238"/>
      <c r="CA66" s="238"/>
      <c r="CB66" s="238"/>
      <c r="CC66" s="238"/>
      <c r="CD66" s="238"/>
      <c r="CE66" s="238"/>
      <c r="CF66" s="238"/>
      <c r="CG66" s="238"/>
    </row>
    <row r="67" spans="1:85" s="169" customFormat="1" ht="18" hidden="1" customHeight="1" x14ac:dyDescent="0.25">
      <c r="A67" s="281"/>
      <c r="B67" s="299"/>
      <c r="C67" s="880">
        <f>'Income &amp; Exp Worksheet '!B52</f>
        <v>0</v>
      </c>
      <c r="D67" s="880"/>
      <c r="E67" s="880"/>
      <c r="F67" s="880"/>
      <c r="G67" s="880"/>
      <c r="H67" s="880"/>
      <c r="I67" s="880"/>
      <c r="J67" s="880"/>
      <c r="K67" s="880"/>
      <c r="L67" s="327">
        <f>'Income &amp; Exp Worksheet '!J52</f>
        <v>0</v>
      </c>
      <c r="M67" s="297"/>
      <c r="N67" s="297"/>
      <c r="O67" s="171" t="str">
        <f t="shared" si="0"/>
        <v>Hide</v>
      </c>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8"/>
      <c r="BS67" s="238"/>
      <c r="BT67" s="238"/>
      <c r="BU67" s="238"/>
      <c r="BV67" s="238"/>
      <c r="BW67" s="238"/>
      <c r="BX67" s="238"/>
      <c r="BY67" s="238"/>
      <c r="BZ67" s="238"/>
      <c r="CA67" s="238"/>
      <c r="CB67" s="238"/>
      <c r="CC67" s="238"/>
      <c r="CD67" s="238"/>
      <c r="CE67" s="238"/>
      <c r="CF67" s="238"/>
      <c r="CG67" s="238"/>
    </row>
    <row r="68" spans="1:85" s="169" customFormat="1" ht="18" hidden="1" customHeight="1" x14ac:dyDescent="0.25">
      <c r="A68" s="281"/>
      <c r="B68" s="299"/>
      <c r="C68" s="880">
        <f>'Income &amp; Exp Worksheet '!B53</f>
        <v>0</v>
      </c>
      <c r="D68" s="880"/>
      <c r="E68" s="880"/>
      <c r="F68" s="880"/>
      <c r="G68" s="880"/>
      <c r="H68" s="880"/>
      <c r="I68" s="880"/>
      <c r="J68" s="880"/>
      <c r="K68" s="880"/>
      <c r="L68" s="327">
        <f>'Income &amp; Exp Worksheet '!J53</f>
        <v>0</v>
      </c>
      <c r="M68" s="297"/>
      <c r="N68" s="297"/>
      <c r="O68" s="171" t="str">
        <f t="shared" si="0"/>
        <v>Hide</v>
      </c>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8"/>
      <c r="BS68" s="238"/>
      <c r="BT68" s="238"/>
      <c r="BU68" s="238"/>
      <c r="BV68" s="238"/>
      <c r="BW68" s="238"/>
      <c r="BX68" s="238"/>
      <c r="BY68" s="238"/>
      <c r="BZ68" s="238"/>
      <c r="CA68" s="238"/>
      <c r="CB68" s="238"/>
      <c r="CC68" s="238"/>
      <c r="CD68" s="238"/>
      <c r="CE68" s="238"/>
      <c r="CF68" s="238"/>
      <c r="CG68" s="238"/>
    </row>
    <row r="69" spans="1:85" s="169" customFormat="1" ht="18" hidden="1" customHeight="1" x14ac:dyDescent="0.25">
      <c r="A69" s="281"/>
      <c r="B69" s="299"/>
      <c r="C69" s="880">
        <f>'Income &amp; Exp Worksheet '!B54</f>
        <v>0</v>
      </c>
      <c r="D69" s="880"/>
      <c r="E69" s="880"/>
      <c r="F69" s="880"/>
      <c r="G69" s="880"/>
      <c r="H69" s="880"/>
      <c r="I69" s="880"/>
      <c r="J69" s="880"/>
      <c r="K69" s="880"/>
      <c r="L69" s="327">
        <f>'Income &amp; Exp Worksheet '!J54</f>
        <v>0</v>
      </c>
      <c r="M69" s="297"/>
      <c r="N69" s="297"/>
      <c r="O69" s="171" t="str">
        <f t="shared" si="0"/>
        <v>Hide</v>
      </c>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38"/>
      <c r="BM69" s="238"/>
      <c r="BN69" s="238"/>
      <c r="BO69" s="238"/>
      <c r="BP69" s="238"/>
      <c r="BQ69" s="238"/>
      <c r="BR69" s="238"/>
      <c r="BS69" s="238"/>
      <c r="BT69" s="238"/>
      <c r="BU69" s="238"/>
      <c r="BV69" s="238"/>
      <c r="BW69" s="238"/>
      <c r="BX69" s="238"/>
      <c r="BY69" s="238"/>
      <c r="BZ69" s="238"/>
      <c r="CA69" s="238"/>
      <c r="CB69" s="238"/>
      <c r="CC69" s="238"/>
      <c r="CD69" s="238"/>
      <c r="CE69" s="238"/>
      <c r="CF69" s="238"/>
      <c r="CG69" s="238"/>
    </row>
    <row r="70" spans="1:85" s="169" customFormat="1" ht="18" hidden="1" customHeight="1" x14ac:dyDescent="0.25">
      <c r="A70" s="281"/>
      <c r="B70" s="299"/>
      <c r="C70" s="880">
        <f>'Income &amp; Exp Worksheet '!B55</f>
        <v>0</v>
      </c>
      <c r="D70" s="880"/>
      <c r="E70" s="880"/>
      <c r="F70" s="880"/>
      <c r="G70" s="880"/>
      <c r="H70" s="880"/>
      <c r="I70" s="880"/>
      <c r="J70" s="880"/>
      <c r="K70" s="880"/>
      <c r="L70" s="327">
        <f>'Income &amp; Exp Worksheet '!J55</f>
        <v>0</v>
      </c>
      <c r="M70" s="297"/>
      <c r="N70" s="297"/>
      <c r="O70" s="171" t="str">
        <f t="shared" si="0"/>
        <v>Hide</v>
      </c>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c r="BP70" s="238"/>
      <c r="BQ70" s="238"/>
      <c r="BR70" s="238"/>
      <c r="BS70" s="238"/>
      <c r="BT70" s="238"/>
      <c r="BU70" s="238"/>
      <c r="BV70" s="238"/>
      <c r="BW70" s="238"/>
      <c r="BX70" s="238"/>
      <c r="BY70" s="238"/>
      <c r="BZ70" s="238"/>
      <c r="CA70" s="238"/>
      <c r="CB70" s="238"/>
      <c r="CC70" s="238"/>
      <c r="CD70" s="238"/>
      <c r="CE70" s="238"/>
      <c r="CF70" s="238"/>
      <c r="CG70" s="238"/>
    </row>
    <row r="71" spans="1:85" s="238" customFormat="1" ht="18" hidden="1" customHeight="1" x14ac:dyDescent="0.25">
      <c r="A71" s="281"/>
      <c r="B71" s="299"/>
      <c r="C71" s="880" t="str">
        <f>'Income &amp; Exp Worksheet '!O48</f>
        <v>Depreciation/New Assets</v>
      </c>
      <c r="D71" s="880"/>
      <c r="E71" s="880"/>
      <c r="F71" s="880"/>
      <c r="G71" s="880"/>
      <c r="H71" s="880"/>
      <c r="I71" s="880"/>
      <c r="J71" s="880"/>
      <c r="K71" s="880"/>
      <c r="L71" s="327">
        <f>'Income &amp; Exp Worksheet '!X48</f>
        <v>0</v>
      </c>
      <c r="M71" s="297"/>
      <c r="N71" s="297"/>
      <c r="O71" s="171" t="str">
        <f t="shared" si="0"/>
        <v>Hide</v>
      </c>
    </row>
    <row r="72" spans="1:85" s="238" customFormat="1" ht="18" hidden="1" customHeight="1" x14ac:dyDescent="0.25">
      <c r="A72" s="281"/>
      <c r="B72" s="299"/>
      <c r="C72" s="880" t="str">
        <f>'Income &amp; Exp Worksheet '!O45</f>
        <v>Home Office  (Simplified Option)</v>
      </c>
      <c r="D72" s="880"/>
      <c r="E72" s="880"/>
      <c r="F72" s="880"/>
      <c r="G72" s="880"/>
      <c r="H72" s="880"/>
      <c r="I72" s="880"/>
      <c r="J72" s="880"/>
      <c r="K72" s="880"/>
      <c r="L72" s="327">
        <f>'Income &amp; Exp Worksheet '!X45</f>
        <v>0</v>
      </c>
      <c r="M72" s="297"/>
      <c r="N72" s="297"/>
      <c r="O72" s="171" t="str">
        <f t="shared" si="0"/>
        <v>Hide</v>
      </c>
    </row>
    <row r="73" spans="1:85" s="169" customFormat="1" ht="18" hidden="1" customHeight="1" x14ac:dyDescent="0.25">
      <c r="A73" s="281"/>
      <c r="B73" s="299"/>
      <c r="C73" s="880">
        <f>'Income &amp; Exp Worksheet '!O49</f>
        <v>0</v>
      </c>
      <c r="D73" s="880"/>
      <c r="E73" s="880"/>
      <c r="F73" s="880"/>
      <c r="G73" s="880"/>
      <c r="H73" s="880"/>
      <c r="I73" s="880"/>
      <c r="J73" s="880"/>
      <c r="K73" s="880"/>
      <c r="L73" s="327">
        <f>'Income &amp; Exp Worksheet '!X49</f>
        <v>0</v>
      </c>
      <c r="M73" s="297"/>
      <c r="N73" s="297"/>
      <c r="O73" s="171" t="str">
        <f t="shared" si="0"/>
        <v>Hide</v>
      </c>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8"/>
      <c r="BI73" s="238"/>
      <c r="BJ73" s="238"/>
      <c r="BK73" s="238"/>
      <c r="BL73" s="238"/>
      <c r="BM73" s="238"/>
      <c r="BN73" s="238"/>
      <c r="BO73" s="238"/>
      <c r="BP73" s="238"/>
      <c r="BQ73" s="238"/>
      <c r="BR73" s="238"/>
      <c r="BS73" s="238"/>
      <c r="BT73" s="238"/>
      <c r="BU73" s="238"/>
      <c r="BV73" s="238"/>
      <c r="BW73" s="238"/>
      <c r="BX73" s="238"/>
      <c r="BY73" s="238"/>
      <c r="BZ73" s="238"/>
      <c r="CA73" s="238"/>
      <c r="CB73" s="238"/>
      <c r="CC73" s="238"/>
      <c r="CD73" s="238"/>
      <c r="CE73" s="238"/>
      <c r="CF73" s="238"/>
      <c r="CG73" s="238"/>
    </row>
    <row r="74" spans="1:85" s="169" customFormat="1" ht="18" hidden="1" customHeight="1" x14ac:dyDescent="0.25">
      <c r="A74" s="281"/>
      <c r="B74" s="299"/>
      <c r="C74" s="880">
        <f>'Income &amp; Exp Worksheet '!O50</f>
        <v>0</v>
      </c>
      <c r="D74" s="880"/>
      <c r="E74" s="880"/>
      <c r="F74" s="880"/>
      <c r="G74" s="880"/>
      <c r="H74" s="880"/>
      <c r="I74" s="880"/>
      <c r="J74" s="880"/>
      <c r="K74" s="880"/>
      <c r="L74" s="327">
        <f>'Income &amp; Exp Worksheet '!X50</f>
        <v>0</v>
      </c>
      <c r="M74" s="297"/>
      <c r="N74" s="297"/>
      <c r="O74" s="171" t="str">
        <f>IF($L74&lt;1, "Hide", "Show")</f>
        <v>Hide</v>
      </c>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8"/>
      <c r="BS74" s="238"/>
      <c r="BT74" s="238"/>
      <c r="BU74" s="238"/>
      <c r="BV74" s="238"/>
      <c r="BW74" s="238"/>
      <c r="BX74" s="238"/>
      <c r="BY74" s="238"/>
      <c r="BZ74" s="238"/>
      <c r="CA74" s="238"/>
      <c r="CB74" s="238"/>
      <c r="CC74" s="238"/>
      <c r="CD74" s="238"/>
      <c r="CE74" s="238"/>
      <c r="CF74" s="238"/>
      <c r="CG74" s="238"/>
    </row>
    <row r="75" spans="1:85" s="169" customFormat="1" ht="18" hidden="1" customHeight="1" x14ac:dyDescent="0.25">
      <c r="A75" s="281"/>
      <c r="B75" s="299"/>
      <c r="C75" s="880">
        <f>'Income &amp; Exp Worksheet '!O51</f>
        <v>0</v>
      </c>
      <c r="D75" s="880"/>
      <c r="E75" s="880"/>
      <c r="F75" s="880"/>
      <c r="G75" s="880"/>
      <c r="H75" s="880"/>
      <c r="I75" s="880"/>
      <c r="J75" s="880"/>
      <c r="K75" s="880"/>
      <c r="L75" s="327">
        <f>'Income &amp; Exp Worksheet '!X51</f>
        <v>0</v>
      </c>
      <c r="M75" s="297"/>
      <c r="N75" s="297"/>
      <c r="O75" s="171" t="str">
        <f>IF($L75&lt;1, "Hide", "Show")</f>
        <v>Hide</v>
      </c>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c r="BP75" s="238"/>
      <c r="BQ75" s="238"/>
      <c r="BR75" s="238"/>
      <c r="BS75" s="238"/>
      <c r="BT75" s="238"/>
      <c r="BU75" s="238"/>
      <c r="BV75" s="238"/>
      <c r="BW75" s="238"/>
      <c r="BX75" s="238"/>
      <c r="BY75" s="238"/>
      <c r="BZ75" s="238"/>
      <c r="CA75" s="238"/>
      <c r="CB75" s="238"/>
      <c r="CC75" s="238"/>
      <c r="CD75" s="238"/>
      <c r="CE75" s="238"/>
      <c r="CF75" s="238"/>
      <c r="CG75" s="238"/>
    </row>
    <row r="76" spans="1:85" s="169" customFormat="1" ht="18" hidden="1" customHeight="1" x14ac:dyDescent="0.25">
      <c r="A76" s="281"/>
      <c r="B76" s="328"/>
      <c r="C76" s="880">
        <f>'Income &amp; Exp Worksheet '!O52</f>
        <v>0</v>
      </c>
      <c r="D76" s="880"/>
      <c r="E76" s="880"/>
      <c r="F76" s="880"/>
      <c r="G76" s="880"/>
      <c r="H76" s="880"/>
      <c r="I76" s="880"/>
      <c r="J76" s="880"/>
      <c r="K76" s="880"/>
      <c r="L76" s="327">
        <f>'Income &amp; Exp Worksheet '!X52</f>
        <v>0</v>
      </c>
      <c r="M76" s="297"/>
      <c r="N76" s="297"/>
      <c r="O76" s="171" t="str">
        <f>IF($L76&lt;1, "Hide", "Show")</f>
        <v>Hide</v>
      </c>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c r="BP76" s="238"/>
      <c r="BQ76" s="238"/>
      <c r="BR76" s="238"/>
      <c r="BS76" s="238"/>
      <c r="BT76" s="238"/>
      <c r="BU76" s="238"/>
      <c r="BV76" s="238"/>
      <c r="BW76" s="238"/>
      <c r="BX76" s="238"/>
      <c r="BY76" s="238"/>
      <c r="BZ76" s="238"/>
      <c r="CA76" s="238"/>
      <c r="CB76" s="238"/>
      <c r="CC76" s="238"/>
      <c r="CD76" s="238"/>
      <c r="CE76" s="238"/>
      <c r="CF76" s="238"/>
      <c r="CG76" s="238"/>
    </row>
    <row r="77" spans="1:85" s="238" customFormat="1" ht="18" customHeight="1" x14ac:dyDescent="0.25">
      <c r="A77" s="281"/>
      <c r="B77" s="331" t="s">
        <v>238</v>
      </c>
      <c r="C77" s="331"/>
      <c r="D77" s="331"/>
      <c r="E77" s="331"/>
      <c r="F77" s="331"/>
      <c r="G77" s="331"/>
      <c r="H77" s="331"/>
      <c r="I77" s="331"/>
      <c r="J77" s="331"/>
      <c r="K77" s="331"/>
      <c r="L77" s="332">
        <f>SUBTOTAL(9,L35:N76)</f>
        <v>0</v>
      </c>
      <c r="M77" s="297"/>
      <c r="N77" s="294"/>
      <c r="O77" s="171" t="s">
        <v>261</v>
      </c>
    </row>
    <row r="78" spans="1:85" s="238" customFormat="1" ht="5.0999999999999996" customHeight="1" x14ac:dyDescent="0.25">
      <c r="A78" s="281"/>
      <c r="B78" s="311"/>
      <c r="C78" s="311"/>
      <c r="D78" s="311"/>
      <c r="E78" s="311"/>
      <c r="F78" s="311"/>
      <c r="G78" s="311"/>
      <c r="H78" s="311"/>
      <c r="I78" s="311"/>
      <c r="J78" s="311"/>
      <c r="K78" s="311"/>
      <c r="L78" s="312"/>
      <c r="M78" s="313"/>
      <c r="N78" s="313"/>
      <c r="O78" s="171" t="s">
        <v>261</v>
      </c>
    </row>
    <row r="79" spans="1:85" s="240" customFormat="1" ht="18" customHeight="1" x14ac:dyDescent="0.25">
      <c r="A79" s="282"/>
      <c r="B79" s="290" t="s">
        <v>239</v>
      </c>
      <c r="C79" s="335"/>
      <c r="D79" s="335"/>
      <c r="E79" s="335"/>
      <c r="F79" s="335"/>
      <c r="G79" s="335"/>
      <c r="H79" s="335"/>
      <c r="I79" s="335"/>
      <c r="J79" s="335"/>
      <c r="K79" s="336"/>
      <c r="L79" s="332">
        <f>L23-L31-L77</f>
        <v>0</v>
      </c>
      <c r="M79" s="302"/>
      <c r="N79" s="302"/>
      <c r="O79" s="171" t="s">
        <v>261</v>
      </c>
    </row>
    <row r="80" spans="1:85" s="240" customFormat="1" ht="18" customHeight="1" x14ac:dyDescent="0.25">
      <c r="A80" s="282"/>
      <c r="B80" s="314"/>
      <c r="C80" s="288"/>
      <c r="D80" s="288"/>
      <c r="E80" s="288"/>
      <c r="F80" s="288"/>
      <c r="G80" s="288"/>
      <c r="H80" s="288"/>
      <c r="I80" s="288"/>
      <c r="J80" s="288"/>
      <c r="K80" s="315"/>
      <c r="L80" s="316"/>
      <c r="M80" s="317"/>
      <c r="N80" s="317"/>
      <c r="O80" s="171" t="s">
        <v>261</v>
      </c>
    </row>
    <row r="81" spans="1:15" s="240" customFormat="1" ht="18" customHeight="1" x14ac:dyDescent="0.25">
      <c r="A81" s="282"/>
      <c r="B81" s="314"/>
      <c r="C81" s="288"/>
      <c r="D81" s="288"/>
      <c r="E81" s="288"/>
      <c r="F81" s="288"/>
      <c r="G81" s="288"/>
      <c r="H81" s="288"/>
      <c r="I81" s="288"/>
      <c r="J81" s="288"/>
      <c r="K81" s="315"/>
      <c r="L81" s="316"/>
      <c r="M81" s="317"/>
      <c r="N81" s="317"/>
      <c r="O81" s="171" t="s">
        <v>261</v>
      </c>
    </row>
    <row r="82" spans="1:15" s="240" customFormat="1" ht="18" customHeight="1" x14ac:dyDescent="0.25">
      <c r="A82" s="282"/>
      <c r="B82" s="300"/>
      <c r="C82" s="300"/>
      <c r="D82" s="300"/>
      <c r="E82" s="300"/>
      <c r="F82" s="300"/>
      <c r="G82" s="300"/>
      <c r="H82" s="300"/>
      <c r="I82" s="300"/>
      <c r="J82" s="300"/>
      <c r="K82" s="300"/>
      <c r="L82" s="318"/>
      <c r="M82" s="301"/>
      <c r="N82" s="301"/>
      <c r="O82" s="171" t="s">
        <v>261</v>
      </c>
    </row>
    <row r="83" spans="1:15" s="238" customFormat="1" ht="27" customHeight="1" x14ac:dyDescent="0.25">
      <c r="A83" s="281"/>
      <c r="B83" s="885" t="s">
        <v>258</v>
      </c>
      <c r="C83" s="885"/>
      <c r="D83" s="885"/>
      <c r="E83" s="885"/>
      <c r="F83" s="885"/>
      <c r="G83" s="885"/>
      <c r="H83" s="885"/>
      <c r="I83" s="885"/>
      <c r="J83" s="885"/>
      <c r="K83" s="885"/>
      <c r="L83" s="885"/>
      <c r="M83" s="319"/>
      <c r="N83" s="319"/>
      <c r="O83" s="171" t="s">
        <v>261</v>
      </c>
    </row>
    <row r="84" spans="1:15" s="238" customFormat="1" ht="27" customHeight="1" x14ac:dyDescent="0.25">
      <c r="A84" s="281"/>
      <c r="B84" s="320"/>
      <c r="C84" s="321"/>
      <c r="D84" s="321"/>
      <c r="E84" s="321"/>
      <c r="F84" s="321"/>
      <c r="G84" s="321"/>
      <c r="H84" s="321"/>
      <c r="I84" s="321"/>
      <c r="J84" s="321"/>
      <c r="K84" s="321"/>
      <c r="L84" s="322"/>
      <c r="M84" s="323"/>
      <c r="N84" s="323"/>
      <c r="O84" s="171" t="s">
        <v>261</v>
      </c>
    </row>
    <row r="85" spans="1:15" ht="25.5" customHeight="1" x14ac:dyDescent="0.25">
      <c r="A85" s="278"/>
      <c r="B85" s="883">
        <f>'Main Tab'!AG15</f>
        <v>0</v>
      </c>
      <c r="C85" s="884"/>
      <c r="D85" s="884"/>
      <c r="E85" s="884"/>
      <c r="F85" s="884"/>
      <c r="G85" s="884"/>
      <c r="H85" s="324"/>
      <c r="I85" s="303" t="s">
        <v>300</v>
      </c>
      <c r="J85" s="303"/>
      <c r="K85" s="303"/>
      <c r="L85" s="325">
        <f ca="1">TODAY()</f>
        <v>45730</v>
      </c>
      <c r="M85" s="306"/>
      <c r="N85" s="325"/>
      <c r="O85" s="171" t="s">
        <v>261</v>
      </c>
    </row>
    <row r="86" spans="1:15" s="241" customFormat="1" ht="16.5" customHeight="1" x14ac:dyDescent="0.2">
      <c r="A86" s="284"/>
      <c r="B86" s="886" t="s">
        <v>297</v>
      </c>
      <c r="C86" s="886"/>
      <c r="D86" s="886"/>
      <c r="E86" s="886"/>
      <c r="F86" s="886"/>
      <c r="G86" s="886"/>
      <c r="H86" s="886"/>
      <c r="I86" s="886"/>
      <c r="J86" s="886"/>
      <c r="K86" s="886"/>
      <c r="L86" s="326" t="s">
        <v>259</v>
      </c>
      <c r="M86" s="306"/>
      <c r="N86" s="306"/>
      <c r="O86" s="171" t="s">
        <v>261</v>
      </c>
    </row>
    <row r="87" spans="1:15" ht="7.5" customHeight="1" x14ac:dyDescent="0.25">
      <c r="A87" s="278"/>
      <c r="B87" s="278"/>
      <c r="C87" s="278"/>
      <c r="D87" s="278"/>
      <c r="E87" s="278"/>
      <c r="F87" s="278"/>
      <c r="G87" s="278"/>
      <c r="H87" s="278"/>
      <c r="I87" s="278"/>
      <c r="J87" s="278"/>
      <c r="K87" s="278"/>
      <c r="L87" s="289"/>
      <c r="M87" s="289"/>
      <c r="N87" s="289"/>
      <c r="O87" s="171" t="s">
        <v>261</v>
      </c>
    </row>
    <row r="88" spans="1:15" ht="18.75" customHeight="1" x14ac:dyDescent="0.25">
      <c r="A88" s="278"/>
      <c r="B88" s="283"/>
      <c r="C88" s="283"/>
      <c r="D88" s="283"/>
      <c r="E88" s="278"/>
      <c r="F88" s="278"/>
      <c r="G88" s="278"/>
      <c r="H88" s="278"/>
      <c r="I88" s="278"/>
      <c r="J88" s="278"/>
      <c r="K88" s="278"/>
    </row>
    <row r="89" spans="1:15" ht="18.75" customHeight="1" x14ac:dyDescent="0.25">
      <c r="B89" s="274"/>
      <c r="C89" s="274"/>
      <c r="D89" s="274"/>
    </row>
    <row r="90" spans="1:15" ht="18.75" customHeight="1" x14ac:dyDescent="0.25">
      <c r="B90" s="274"/>
      <c r="C90" s="274"/>
      <c r="D90" s="274"/>
    </row>
    <row r="91" spans="1:15" ht="18.75" customHeight="1" x14ac:dyDescent="0.25">
      <c r="B91" s="274"/>
      <c r="C91" s="274"/>
      <c r="D91" s="274"/>
    </row>
    <row r="92" spans="1:15" ht="18.75" customHeight="1" x14ac:dyDescent="0.25">
      <c r="B92" s="274"/>
      <c r="C92" s="274"/>
      <c r="D92" s="274"/>
    </row>
    <row r="93" spans="1:15" ht="18.75" customHeight="1" x14ac:dyDescent="0.25">
      <c r="B93" s="274"/>
      <c r="C93" s="274"/>
      <c r="D93" s="274"/>
    </row>
    <row r="94" spans="1:15" ht="18.75" customHeight="1" x14ac:dyDescent="0.25">
      <c r="B94" s="274"/>
      <c r="C94" s="274"/>
      <c r="D94" s="274"/>
    </row>
    <row r="95" spans="1:15" ht="18.75" customHeight="1" x14ac:dyDescent="0.25">
      <c r="B95" s="274"/>
      <c r="C95" s="274"/>
      <c r="D95" s="274"/>
    </row>
    <row r="96" spans="1:15" ht="18.75" customHeight="1" x14ac:dyDescent="0.25">
      <c r="B96" s="274"/>
      <c r="C96" s="274"/>
      <c r="D96" s="274"/>
    </row>
    <row r="97" spans="2:4" ht="18.75" customHeight="1" x14ac:dyDescent="0.25">
      <c r="B97" s="274"/>
      <c r="C97" s="274"/>
      <c r="D97" s="274"/>
    </row>
    <row r="98" spans="2:4" ht="18.75" customHeight="1" x14ac:dyDescent="0.25">
      <c r="B98" s="274"/>
      <c r="C98" s="274"/>
      <c r="D98" s="274"/>
    </row>
    <row r="99" spans="2:4" ht="18.75" customHeight="1" x14ac:dyDescent="0.25">
      <c r="B99" s="274"/>
      <c r="C99" s="274"/>
      <c r="D99" s="274"/>
    </row>
    <row r="100" spans="2:4" ht="18.75" customHeight="1" x14ac:dyDescent="0.25">
      <c r="B100" s="274"/>
      <c r="C100" s="274"/>
      <c r="D100" s="274"/>
    </row>
    <row r="101" spans="2:4" ht="18.75" customHeight="1" x14ac:dyDescent="0.25">
      <c r="B101" s="274"/>
      <c r="C101" s="274"/>
      <c r="D101" s="274"/>
    </row>
    <row r="102" spans="2:4" ht="18.75" customHeight="1" x14ac:dyDescent="0.25">
      <c r="B102" s="274"/>
      <c r="C102" s="274"/>
      <c r="D102" s="274"/>
    </row>
    <row r="103" spans="2:4" ht="18.75" customHeight="1" x14ac:dyDescent="0.25">
      <c r="B103" s="274"/>
      <c r="C103" s="274"/>
      <c r="D103" s="274"/>
    </row>
    <row r="104" spans="2:4" ht="18.75" customHeight="1" x14ac:dyDescent="0.25">
      <c r="B104" s="274"/>
      <c r="C104" s="274"/>
      <c r="D104" s="274"/>
    </row>
    <row r="105" spans="2:4" ht="18.75" customHeight="1" x14ac:dyDescent="0.25">
      <c r="B105" s="274"/>
      <c r="C105" s="274"/>
      <c r="D105" s="274"/>
    </row>
    <row r="106" spans="2:4" ht="18.75" customHeight="1" x14ac:dyDescent="0.25">
      <c r="B106" s="274"/>
      <c r="C106" s="274"/>
      <c r="D106" s="274"/>
    </row>
    <row r="107" spans="2:4" ht="15.75" customHeight="1" x14ac:dyDescent="0.25">
      <c r="B107" s="274"/>
      <c r="C107" s="274"/>
      <c r="D107" s="274"/>
    </row>
    <row r="108" spans="2:4" ht="15.75" customHeight="1" x14ac:dyDescent="0.25">
      <c r="B108" s="274"/>
      <c r="C108" s="274"/>
      <c r="D108" s="274"/>
    </row>
    <row r="109" spans="2:4" ht="15.75" customHeight="1" x14ac:dyDescent="0.25">
      <c r="B109" s="274"/>
      <c r="C109" s="274"/>
      <c r="D109" s="274"/>
    </row>
  </sheetData>
  <autoFilter ref="O1:O109" xr:uid="{C6A0AD24-B4BF-4EF5-B368-99FB5DA8A8F7}">
    <filterColumn colId="0">
      <filters blank="1">
        <filter val="Show"/>
      </filters>
    </filterColumn>
  </autoFilter>
  <mergeCells count="63">
    <mergeCell ref="B83:L83"/>
    <mergeCell ref="B85:G85"/>
    <mergeCell ref="B86:K86"/>
    <mergeCell ref="C71:K71"/>
    <mergeCell ref="C72:K72"/>
    <mergeCell ref="C73:K73"/>
    <mergeCell ref="C74:K74"/>
    <mergeCell ref="C75:K75"/>
    <mergeCell ref="C76:K76"/>
    <mergeCell ref="C70:K70"/>
    <mergeCell ref="C59:K59"/>
    <mergeCell ref="C60:K60"/>
    <mergeCell ref="C61:K61"/>
    <mergeCell ref="C62:K62"/>
    <mergeCell ref="C63:K63"/>
    <mergeCell ref="C64:K64"/>
    <mergeCell ref="C65:K65"/>
    <mergeCell ref="C66:K66"/>
    <mergeCell ref="C67:K67"/>
    <mergeCell ref="C68:K68"/>
    <mergeCell ref="C69:K69"/>
    <mergeCell ref="C58:K58"/>
    <mergeCell ref="C47:K47"/>
    <mergeCell ref="C48:K48"/>
    <mergeCell ref="C49:K49"/>
    <mergeCell ref="C50:K50"/>
    <mergeCell ref="C51:K51"/>
    <mergeCell ref="C52:K52"/>
    <mergeCell ref="C53:K53"/>
    <mergeCell ref="C54:K54"/>
    <mergeCell ref="C55:K55"/>
    <mergeCell ref="C56:K56"/>
    <mergeCell ref="C57:K57"/>
    <mergeCell ref="C46:K46"/>
    <mergeCell ref="C35:K35"/>
    <mergeCell ref="C36:K36"/>
    <mergeCell ref="C37:K37"/>
    <mergeCell ref="C38:K38"/>
    <mergeCell ref="C39:K39"/>
    <mergeCell ref="C40:K40"/>
    <mergeCell ref="C41:K41"/>
    <mergeCell ref="C42:K42"/>
    <mergeCell ref="C43:K43"/>
    <mergeCell ref="C44:K44"/>
    <mergeCell ref="C45:K45"/>
    <mergeCell ref="C34:K34"/>
    <mergeCell ref="C11:K11"/>
    <mergeCell ref="C12:K12"/>
    <mergeCell ref="C16:K16"/>
    <mergeCell ref="C18:K18"/>
    <mergeCell ref="C19:K19"/>
    <mergeCell ref="C20:K20"/>
    <mergeCell ref="C26:K26"/>
    <mergeCell ref="C27:K27"/>
    <mergeCell ref="C28:K28"/>
    <mergeCell ref="C29:K29"/>
    <mergeCell ref="C30:K30"/>
    <mergeCell ref="C9:K9"/>
    <mergeCell ref="B1:L2"/>
    <mergeCell ref="B3:L3"/>
    <mergeCell ref="B4:L4"/>
    <mergeCell ref="C7:K7"/>
    <mergeCell ref="C8:K8"/>
  </mergeCells>
  <conditionalFormatting sqref="O2:O87">
    <cfRule type="expression" priority="1">
      <formula>ISBLANK(O2)</formula>
    </cfRule>
  </conditionalFormatting>
  <printOptions horizontalCentered="1"/>
  <pageMargins left="0.25" right="0.25" top="0.75" bottom="0.75" header="0.3" footer="0.3"/>
  <pageSetup paperSize="9" scale="9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E8BC-797A-4FA8-A049-6DE74BBA7224}">
  <sheetPr filterMode="1">
    <tabColor theme="6"/>
    <pageSetUpPr fitToPage="1"/>
  </sheetPr>
  <dimension ref="A1:AS223"/>
  <sheetViews>
    <sheetView zoomScaleNormal="100" zoomScaleSheetLayoutView="100" workbookViewId="0">
      <selection activeCell="F1" sqref="F1:H1048576"/>
    </sheetView>
  </sheetViews>
  <sheetFormatPr defaultColWidth="10.140625" defaultRowHeight="12.75" x14ac:dyDescent="0.2"/>
  <cols>
    <col min="1" max="1" width="2.7109375" style="190" customWidth="1"/>
    <col min="2" max="2" width="68" style="183" customWidth="1"/>
    <col min="3" max="3" width="14" style="191" hidden="1" customWidth="1"/>
    <col min="4" max="4" width="22.140625" style="235" customWidth="1"/>
    <col min="5" max="5" width="2.7109375" style="193" customWidth="1"/>
    <col min="6" max="8" width="10.140625" style="193" hidden="1" customWidth="1"/>
    <col min="9" max="45" width="10.140625" style="193"/>
    <col min="46" max="16384" width="10.140625" style="183"/>
  </cols>
  <sheetData>
    <row r="1" spans="1:45" ht="5.0999999999999996" customHeight="1" x14ac:dyDescent="0.2">
      <c r="B1" s="360"/>
      <c r="C1" s="358"/>
      <c r="D1" s="361"/>
    </row>
    <row r="2" spans="1:45" ht="30.75" customHeight="1" x14ac:dyDescent="0.4">
      <c r="A2" s="192"/>
      <c r="B2" s="892">
        <f>'Main Tab'!D5</f>
        <v>0</v>
      </c>
      <c r="C2" s="893"/>
      <c r="D2" s="893"/>
    </row>
    <row r="3" spans="1:45" ht="30" customHeight="1" x14ac:dyDescent="0.4">
      <c r="A3" s="223"/>
      <c r="B3" s="894" t="s">
        <v>301</v>
      </c>
      <c r="C3" s="895"/>
      <c r="D3" s="895"/>
      <c r="E3" s="223"/>
    </row>
    <row r="4" spans="1:45" ht="8.1" customHeight="1" x14ac:dyDescent="0.25">
      <c r="A4" s="223"/>
      <c r="B4" s="285"/>
      <c r="C4" s="286"/>
      <c r="D4" s="367"/>
      <c r="E4" s="363"/>
      <c r="AR4" s="183"/>
      <c r="AS4" s="183"/>
    </row>
    <row r="5" spans="1:45" s="184" customFormat="1" ht="15.95" customHeight="1" x14ac:dyDescent="0.2">
      <c r="A5" s="194"/>
      <c r="B5" s="375" t="s">
        <v>252</v>
      </c>
      <c r="C5" s="338"/>
      <c r="D5" s="375"/>
      <c r="E5" s="338"/>
      <c r="F5" s="276"/>
      <c r="G5" s="193" t="s">
        <v>261</v>
      </c>
      <c r="H5" s="276"/>
      <c r="I5" s="276"/>
      <c r="J5" s="276"/>
      <c r="K5" s="276"/>
      <c r="L5" s="275"/>
      <c r="M5" s="275"/>
      <c r="N5" s="27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row>
    <row r="6" spans="1:45" s="184" customFormat="1" ht="8.1" customHeight="1" x14ac:dyDescent="0.2">
      <c r="A6" s="194"/>
      <c r="B6" s="375"/>
      <c r="C6" s="338"/>
      <c r="D6" s="375"/>
      <c r="E6" s="338"/>
      <c r="F6" s="276"/>
      <c r="G6" s="193" t="s">
        <v>261</v>
      </c>
      <c r="H6" s="276"/>
      <c r="I6" s="276"/>
      <c r="J6" s="276"/>
      <c r="K6" s="276"/>
      <c r="L6" s="275"/>
      <c r="M6" s="275"/>
      <c r="N6" s="27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row>
    <row r="7" spans="1:45" s="184" customFormat="1" ht="15.95" customHeight="1" x14ac:dyDescent="0.2">
      <c r="A7" s="194"/>
      <c r="B7" s="376" t="s">
        <v>312</v>
      </c>
      <c r="C7" s="337"/>
      <c r="D7" s="338"/>
      <c r="E7" s="195"/>
      <c r="F7" s="195"/>
      <c r="G7" s="193" t="s">
        <v>261</v>
      </c>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row>
    <row r="8" spans="1:45" s="185" customFormat="1" ht="15.95" hidden="1" customHeight="1" x14ac:dyDescent="0.2">
      <c r="A8" s="224"/>
      <c r="B8" s="339" t="s">
        <v>44</v>
      </c>
      <c r="C8" s="340" t="s">
        <v>253</v>
      </c>
      <c r="D8" s="341" t="s">
        <v>309</v>
      </c>
      <c r="E8" s="225"/>
      <c r="F8" s="225"/>
      <c r="G8" s="193" t="s">
        <v>310</v>
      </c>
      <c r="H8" s="225"/>
      <c r="I8" s="225"/>
      <c r="J8" s="225"/>
      <c r="K8" s="225"/>
      <c r="L8" s="225"/>
      <c r="M8" s="225"/>
      <c r="N8" s="225"/>
      <c r="O8" s="225"/>
      <c r="P8" s="225"/>
      <c r="Q8" s="225"/>
      <c r="R8" s="225"/>
      <c r="S8" s="225"/>
      <c r="T8" s="225"/>
      <c r="U8" s="225"/>
      <c r="V8" s="225"/>
      <c r="W8" s="225"/>
      <c r="X8" s="225"/>
    </row>
    <row r="9" spans="1:45" s="185" customFormat="1" ht="15.95" hidden="1" customHeight="1" x14ac:dyDescent="0.2">
      <c r="A9" s="224"/>
      <c r="B9" s="339"/>
      <c r="C9" s="340"/>
      <c r="D9" s="341"/>
      <c r="E9" s="225"/>
      <c r="F9" s="225"/>
      <c r="G9" s="193" t="s">
        <v>310</v>
      </c>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row>
    <row r="10" spans="1:45" ht="15.95" hidden="1" customHeight="1" x14ac:dyDescent="0.2">
      <c r="A10" s="192"/>
      <c r="B10" s="377" t="s">
        <v>254</v>
      </c>
      <c r="C10" s="362"/>
      <c r="D10" s="378"/>
      <c r="G10" s="193" t="str">
        <f t="shared" ref="G10:G16" si="0">IF($D10&lt;1, "Hide", "Show")</f>
        <v>Hide</v>
      </c>
      <c r="Y10" s="183"/>
      <c r="Z10" s="183"/>
      <c r="AA10" s="183"/>
      <c r="AB10" s="183"/>
      <c r="AC10" s="183"/>
      <c r="AD10" s="183"/>
      <c r="AE10" s="183"/>
      <c r="AF10" s="183"/>
      <c r="AG10" s="183"/>
      <c r="AH10" s="183"/>
      <c r="AI10" s="183"/>
      <c r="AJ10" s="183"/>
      <c r="AK10" s="183"/>
      <c r="AL10" s="183"/>
      <c r="AM10" s="183"/>
      <c r="AN10" s="183"/>
      <c r="AO10" s="183"/>
      <c r="AP10" s="183"/>
      <c r="AQ10" s="183"/>
      <c r="AR10" s="183"/>
      <c r="AS10" s="183"/>
    </row>
    <row r="11" spans="1:45" ht="15.95" hidden="1" customHeight="1" x14ac:dyDescent="0.2">
      <c r="A11" s="192"/>
      <c r="B11" s="377" t="str">
        <f>'Main Tab'!B47</f>
        <v>Business Bank Account - Dec 31</v>
      </c>
      <c r="C11" s="362"/>
      <c r="D11" s="378">
        <f>'Main Tab'!J47</f>
        <v>0</v>
      </c>
      <c r="G11" s="193" t="str">
        <f t="shared" si="0"/>
        <v>Hide</v>
      </c>
      <c r="Y11" s="183"/>
      <c r="Z11" s="183"/>
      <c r="AA11" s="183"/>
      <c r="AB11" s="183"/>
      <c r="AC11" s="183"/>
      <c r="AD11" s="183"/>
      <c r="AE11" s="183"/>
      <c r="AF11" s="183"/>
      <c r="AG11" s="183"/>
      <c r="AH11" s="183"/>
      <c r="AI11" s="183"/>
      <c r="AJ11" s="183"/>
      <c r="AK11" s="183"/>
      <c r="AL11" s="183"/>
      <c r="AM11" s="183"/>
      <c r="AN11" s="183"/>
      <c r="AO11" s="183"/>
      <c r="AP11" s="183"/>
      <c r="AQ11" s="183"/>
      <c r="AR11" s="183"/>
      <c r="AS11" s="183"/>
    </row>
    <row r="12" spans="1:45" ht="15.95" hidden="1" customHeight="1" x14ac:dyDescent="0.2">
      <c r="A12" s="192"/>
      <c r="B12" s="377" t="str">
        <f>'Main Tab'!B48</f>
        <v>Security Deposit with Landlord</v>
      </c>
      <c r="C12" s="362"/>
      <c r="D12" s="378">
        <f>'Main Tab'!J48</f>
        <v>0</v>
      </c>
      <c r="G12" s="193" t="str">
        <f t="shared" si="0"/>
        <v>Hide</v>
      </c>
      <c r="Y12" s="183"/>
      <c r="Z12" s="183"/>
      <c r="AA12" s="183"/>
      <c r="AB12" s="183"/>
      <c r="AC12" s="183"/>
      <c r="AD12" s="183"/>
      <c r="AE12" s="183"/>
      <c r="AF12" s="183"/>
      <c r="AG12" s="183"/>
      <c r="AH12" s="183"/>
      <c r="AI12" s="183"/>
      <c r="AJ12" s="183"/>
      <c r="AK12" s="183"/>
      <c r="AL12" s="183"/>
      <c r="AM12" s="183"/>
      <c r="AN12" s="183"/>
      <c r="AO12" s="183"/>
      <c r="AP12" s="183"/>
      <c r="AQ12" s="183"/>
      <c r="AR12" s="183"/>
      <c r="AS12" s="183"/>
    </row>
    <row r="13" spans="1:45" ht="15.95" hidden="1" customHeight="1" x14ac:dyDescent="0.2">
      <c r="A13" s="192"/>
      <c r="B13" s="377" t="str">
        <f>'Main Tab'!B49</f>
        <v xml:space="preserve">Other Investments </v>
      </c>
      <c r="C13" s="362"/>
      <c r="D13" s="378">
        <f>'Main Tab'!J49</f>
        <v>0</v>
      </c>
      <c r="G13" s="193" t="str">
        <f t="shared" si="0"/>
        <v>Hide</v>
      </c>
      <c r="Y13" s="183"/>
      <c r="Z13" s="183"/>
      <c r="AA13" s="183"/>
      <c r="AB13" s="183"/>
      <c r="AC13" s="183"/>
      <c r="AD13" s="183"/>
      <c r="AE13" s="183"/>
      <c r="AF13" s="183"/>
      <c r="AG13" s="183"/>
      <c r="AH13" s="183"/>
      <c r="AI13" s="183"/>
      <c r="AJ13" s="183"/>
      <c r="AK13" s="183"/>
      <c r="AL13" s="183"/>
      <c r="AM13" s="183"/>
      <c r="AN13" s="183"/>
      <c r="AO13" s="183"/>
      <c r="AP13" s="183"/>
      <c r="AQ13" s="183"/>
      <c r="AR13" s="183"/>
      <c r="AS13" s="183"/>
    </row>
    <row r="14" spans="1:45" ht="15.95" hidden="1" customHeight="1" x14ac:dyDescent="0.2">
      <c r="A14" s="192"/>
      <c r="B14" s="377" t="s">
        <v>302</v>
      </c>
      <c r="C14" s="362"/>
      <c r="D14" s="378">
        <f>'Main Tab'!X56</f>
        <v>0</v>
      </c>
      <c r="G14" s="193" t="str">
        <f t="shared" si="0"/>
        <v>Hide</v>
      </c>
      <c r="Y14" s="183"/>
      <c r="Z14" s="183"/>
      <c r="AA14" s="183"/>
      <c r="AB14" s="183"/>
      <c r="AC14" s="183"/>
      <c r="AD14" s="183"/>
      <c r="AE14" s="183"/>
      <c r="AF14" s="183"/>
      <c r="AG14" s="183"/>
      <c r="AH14" s="183"/>
      <c r="AI14" s="183"/>
      <c r="AJ14" s="183"/>
      <c r="AK14" s="183"/>
      <c r="AL14" s="183"/>
      <c r="AM14" s="183"/>
      <c r="AN14" s="183"/>
      <c r="AO14" s="183"/>
      <c r="AP14" s="183"/>
      <c r="AQ14" s="183"/>
      <c r="AR14" s="183"/>
      <c r="AS14" s="183"/>
    </row>
    <row r="15" spans="1:45" ht="15.95" hidden="1" customHeight="1" x14ac:dyDescent="0.2">
      <c r="A15" s="192"/>
      <c r="B15" s="377" t="s">
        <v>303</v>
      </c>
      <c r="C15" s="362"/>
      <c r="D15" s="378">
        <f>'Main Tab'!J61</f>
        <v>0</v>
      </c>
      <c r="G15" s="193" t="str">
        <f t="shared" si="0"/>
        <v>Hide</v>
      </c>
      <c r="Y15" s="183"/>
      <c r="Z15" s="183"/>
      <c r="AA15" s="183"/>
      <c r="AB15" s="183"/>
      <c r="AC15" s="183"/>
      <c r="AD15" s="183"/>
      <c r="AE15" s="183"/>
      <c r="AF15" s="183"/>
      <c r="AG15" s="183"/>
      <c r="AH15" s="183"/>
      <c r="AI15" s="183"/>
      <c r="AJ15" s="183"/>
      <c r="AK15" s="183"/>
      <c r="AL15" s="183"/>
      <c r="AM15" s="183"/>
      <c r="AN15" s="183"/>
      <c r="AO15" s="183"/>
      <c r="AP15" s="183"/>
      <c r="AQ15" s="183"/>
      <c r="AR15" s="183"/>
      <c r="AS15" s="183"/>
    </row>
    <row r="16" spans="1:45" ht="15.95" hidden="1" customHeight="1" x14ac:dyDescent="0.2">
      <c r="A16" s="192"/>
      <c r="B16" s="377" t="str">
        <f>'Main Tab'!O58</f>
        <v>Loan to Officer</v>
      </c>
      <c r="C16" s="362"/>
      <c r="D16" s="378">
        <f>'Main Tab'!X58</f>
        <v>0</v>
      </c>
      <c r="G16" s="193" t="str">
        <f t="shared" si="0"/>
        <v>Hide</v>
      </c>
      <c r="Y16" s="183"/>
      <c r="Z16" s="183"/>
      <c r="AA16" s="183"/>
      <c r="AB16" s="183"/>
      <c r="AC16" s="183"/>
      <c r="AD16" s="183"/>
      <c r="AE16" s="183"/>
      <c r="AF16" s="183"/>
      <c r="AG16" s="183"/>
      <c r="AH16" s="183"/>
      <c r="AI16" s="183"/>
      <c r="AJ16" s="183"/>
      <c r="AK16" s="183"/>
      <c r="AL16" s="183"/>
      <c r="AM16" s="183"/>
      <c r="AN16" s="183"/>
      <c r="AO16" s="183"/>
      <c r="AP16" s="183"/>
      <c r="AQ16" s="183"/>
      <c r="AR16" s="183"/>
      <c r="AS16" s="183"/>
    </row>
    <row r="17" spans="1:45" ht="15.95" hidden="1" customHeight="1" x14ac:dyDescent="0.2">
      <c r="A17" s="192"/>
      <c r="B17" s="377"/>
      <c r="C17" s="362"/>
      <c r="D17" s="378"/>
      <c r="G17" s="193" t="s">
        <v>310</v>
      </c>
      <c r="Y17" s="183"/>
      <c r="Z17" s="183"/>
      <c r="AA17" s="183"/>
      <c r="AB17" s="183"/>
      <c r="AC17" s="183"/>
      <c r="AD17" s="183"/>
      <c r="AE17" s="183"/>
      <c r="AF17" s="183"/>
      <c r="AG17" s="183"/>
      <c r="AH17" s="183"/>
      <c r="AI17" s="183"/>
      <c r="AJ17" s="183"/>
      <c r="AK17" s="183"/>
      <c r="AL17" s="183"/>
      <c r="AM17" s="183"/>
      <c r="AN17" s="183"/>
      <c r="AO17" s="183"/>
      <c r="AP17" s="183"/>
      <c r="AQ17" s="183"/>
      <c r="AR17" s="183"/>
      <c r="AS17" s="183"/>
    </row>
    <row r="18" spans="1:45" s="264" customFormat="1" ht="15.95" hidden="1" customHeight="1" x14ac:dyDescent="0.25">
      <c r="A18" s="262"/>
      <c r="B18" s="379" t="s">
        <v>313</v>
      </c>
      <c r="C18" s="362"/>
      <c r="D18" s="380">
        <f>SUBTOTAL(109,D9:D17)</f>
        <v>0</v>
      </c>
      <c r="E18" s="263"/>
      <c r="F18" s="263"/>
      <c r="G18" s="193" t="str">
        <f>IF($D18&lt;1, "Hide", "Show")</f>
        <v>Hide</v>
      </c>
      <c r="H18" s="263"/>
      <c r="I18" s="263"/>
      <c r="J18" s="263"/>
      <c r="K18" s="263"/>
      <c r="L18" s="263"/>
      <c r="M18" s="263"/>
      <c r="N18" s="263"/>
      <c r="O18" s="263"/>
      <c r="P18" s="263"/>
      <c r="Q18" s="263"/>
      <c r="R18" s="263"/>
      <c r="S18" s="263"/>
      <c r="T18" s="263"/>
      <c r="U18" s="263"/>
      <c r="V18" s="263"/>
      <c r="W18" s="263"/>
      <c r="X18" s="263"/>
    </row>
    <row r="19" spans="1:45" ht="8.1" customHeight="1" x14ac:dyDescent="0.2">
      <c r="A19" s="192"/>
      <c r="B19" s="342"/>
      <c r="C19" s="342"/>
      <c r="D19" s="343"/>
      <c r="G19" s="193" t="s">
        <v>261</v>
      </c>
    </row>
    <row r="20" spans="1:45" s="247" customFormat="1" ht="15.95" customHeight="1" x14ac:dyDescent="0.35">
      <c r="A20" s="245"/>
      <c r="B20" s="376" t="s">
        <v>314</v>
      </c>
      <c r="C20" s="338"/>
      <c r="D20" s="376"/>
      <c r="E20" s="338"/>
      <c r="F20" s="246"/>
      <c r="G20" s="193" t="s">
        <v>315</v>
      </c>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row>
    <row r="21" spans="1:45" s="186" customFormat="1" ht="15.95" hidden="1" customHeight="1" x14ac:dyDescent="0.2">
      <c r="A21" s="226"/>
      <c r="B21" s="344" t="s">
        <v>44</v>
      </c>
      <c r="C21" s="345" t="s">
        <v>253</v>
      </c>
      <c r="D21" s="346" t="s">
        <v>311</v>
      </c>
      <c r="E21" s="227"/>
      <c r="F21" s="227"/>
      <c r="G21" s="193" t="s">
        <v>310</v>
      </c>
      <c r="H21" s="227"/>
      <c r="I21" s="227"/>
      <c r="J21" s="227"/>
      <c r="K21" s="227"/>
      <c r="L21" s="227"/>
      <c r="M21" s="227"/>
      <c r="N21" s="227"/>
      <c r="O21" s="227"/>
      <c r="P21" s="227"/>
      <c r="Q21" s="227"/>
      <c r="R21" s="227"/>
      <c r="S21" s="227"/>
      <c r="T21" s="227"/>
      <c r="U21" s="227"/>
      <c r="V21" s="227"/>
      <c r="W21" s="227"/>
      <c r="X21" s="227"/>
    </row>
    <row r="22" spans="1:45" s="186" customFormat="1" ht="15.95" hidden="1" customHeight="1" x14ac:dyDescent="0.2">
      <c r="A22" s="226"/>
      <c r="B22" s="344"/>
      <c r="C22" s="345"/>
      <c r="D22" s="346"/>
      <c r="E22" s="227"/>
      <c r="F22" s="227"/>
      <c r="G22" s="193" t="s">
        <v>310</v>
      </c>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row>
    <row r="23" spans="1:45" ht="15.95" hidden="1" customHeight="1" x14ac:dyDescent="0.2">
      <c r="A23" s="192"/>
      <c r="B23" s="377" t="str">
        <f>'Main Tab'!O59</f>
        <v>Automobile, Property &amp; Equipment</v>
      </c>
      <c r="C23" s="362"/>
      <c r="D23" s="378">
        <f>'Main Tab'!X59</f>
        <v>0</v>
      </c>
      <c r="G23" s="193" t="str">
        <f>IF($D23&lt;1, "Hide", "Show")</f>
        <v>Hide</v>
      </c>
      <c r="Y23" s="183"/>
      <c r="Z23" s="183"/>
      <c r="AA23" s="183"/>
      <c r="AB23" s="183"/>
      <c r="AC23" s="183"/>
      <c r="AD23" s="183"/>
      <c r="AE23" s="183"/>
      <c r="AF23" s="183"/>
      <c r="AG23" s="183"/>
      <c r="AH23" s="183"/>
      <c r="AI23" s="183"/>
      <c r="AJ23" s="183"/>
      <c r="AK23" s="183"/>
      <c r="AL23" s="183"/>
      <c r="AM23" s="183"/>
      <c r="AN23" s="183"/>
      <c r="AO23" s="183"/>
      <c r="AP23" s="183"/>
      <c r="AQ23" s="183"/>
      <c r="AR23" s="183"/>
      <c r="AS23" s="183"/>
    </row>
    <row r="24" spans="1:45" ht="15.95" hidden="1" customHeight="1" x14ac:dyDescent="0.2">
      <c r="A24" s="192"/>
      <c r="B24" s="377" t="str">
        <f>'Main Tab'!O60</f>
        <v>Less Accumulated Depreciation</v>
      </c>
      <c r="C24" s="362"/>
      <c r="D24" s="378">
        <f>'Main Tab'!X60*-1</f>
        <v>0</v>
      </c>
      <c r="G24" s="193" t="str">
        <f>IF($D24&gt;-1, "Hide", "Show")</f>
        <v>Hide</v>
      </c>
      <c r="Y24" s="183"/>
      <c r="Z24" s="183"/>
      <c r="AA24" s="183"/>
      <c r="AB24" s="183"/>
      <c r="AC24" s="183"/>
      <c r="AD24" s="183"/>
      <c r="AE24" s="183"/>
      <c r="AF24" s="183"/>
      <c r="AG24" s="183"/>
      <c r="AH24" s="183"/>
      <c r="AI24" s="183"/>
      <c r="AJ24" s="183"/>
      <c r="AK24" s="183"/>
      <c r="AL24" s="183"/>
      <c r="AM24" s="183"/>
      <c r="AN24" s="183"/>
      <c r="AO24" s="183"/>
      <c r="AP24" s="183"/>
      <c r="AQ24" s="183"/>
      <c r="AR24" s="183"/>
      <c r="AS24" s="183"/>
    </row>
    <row r="25" spans="1:45" ht="15.95" hidden="1" customHeight="1" x14ac:dyDescent="0.2">
      <c r="A25" s="192"/>
      <c r="B25" s="377" t="s">
        <v>305</v>
      </c>
      <c r="C25" s="362"/>
      <c r="D25" s="378">
        <f>D23+D24</f>
        <v>0</v>
      </c>
      <c r="G25" s="193" t="str">
        <f>IF($D25&lt;1, "Hide", "Show")</f>
        <v>Hide</v>
      </c>
      <c r="Y25" s="183"/>
      <c r="Z25" s="183"/>
      <c r="AA25" s="183"/>
      <c r="AB25" s="183"/>
      <c r="AC25" s="183"/>
      <c r="AD25" s="183"/>
      <c r="AE25" s="183"/>
      <c r="AF25" s="183"/>
      <c r="AG25" s="183"/>
      <c r="AH25" s="183"/>
      <c r="AI25" s="183"/>
      <c r="AJ25" s="183"/>
      <c r="AK25" s="183"/>
      <c r="AL25" s="183"/>
      <c r="AM25" s="183"/>
      <c r="AN25" s="183"/>
      <c r="AO25" s="183"/>
      <c r="AP25" s="183"/>
      <c r="AQ25" s="183"/>
      <c r="AR25" s="183"/>
      <c r="AS25" s="183"/>
    </row>
    <row r="26" spans="1:45" ht="15.95" hidden="1" customHeight="1" x14ac:dyDescent="0.2">
      <c r="A26" s="192"/>
      <c r="B26" s="377" t="str">
        <f>'Main Tab'!O61</f>
        <v xml:space="preserve">Land </v>
      </c>
      <c r="C26" s="362"/>
      <c r="D26" s="378">
        <f>'Main Tab'!X61</f>
        <v>0</v>
      </c>
      <c r="G26" s="193" t="str">
        <f>IF($D26&lt;1, "Hide", "Show")</f>
        <v>Hide</v>
      </c>
      <c r="Y26" s="183"/>
      <c r="Z26" s="183"/>
      <c r="AA26" s="183"/>
      <c r="AB26" s="183"/>
      <c r="AC26" s="183"/>
      <c r="AD26" s="183"/>
      <c r="AE26" s="183"/>
      <c r="AF26" s="183"/>
      <c r="AG26" s="183"/>
      <c r="AH26" s="183"/>
      <c r="AI26" s="183"/>
      <c r="AJ26" s="183"/>
      <c r="AK26" s="183"/>
      <c r="AL26" s="183"/>
      <c r="AM26" s="183"/>
      <c r="AN26" s="183"/>
      <c r="AO26" s="183"/>
      <c r="AP26" s="183"/>
      <c r="AQ26" s="183"/>
      <c r="AR26" s="183"/>
      <c r="AS26" s="183"/>
    </row>
    <row r="27" spans="1:45" s="244" customFormat="1" ht="15.95" hidden="1" customHeight="1" x14ac:dyDescent="0.3">
      <c r="A27" s="242"/>
      <c r="B27" s="379" t="s">
        <v>316</v>
      </c>
      <c r="C27" s="362"/>
      <c r="D27" s="380">
        <f>D25+D26</f>
        <v>0</v>
      </c>
      <c r="E27" s="193"/>
      <c r="F27" s="193"/>
      <c r="G27" s="193" t="str">
        <f>IF($D27&lt;1, "Hide", "Show")</f>
        <v>Hide</v>
      </c>
      <c r="H27" s="243"/>
      <c r="I27" s="243"/>
      <c r="J27" s="243"/>
      <c r="K27" s="243"/>
      <c r="L27" s="243"/>
      <c r="M27" s="243"/>
      <c r="N27" s="243"/>
      <c r="O27" s="243"/>
      <c r="P27" s="243"/>
      <c r="Q27" s="243"/>
      <c r="R27" s="243"/>
      <c r="S27" s="243"/>
      <c r="T27" s="243"/>
      <c r="U27" s="243"/>
      <c r="V27" s="243"/>
      <c r="W27" s="243"/>
      <c r="X27" s="243"/>
    </row>
    <row r="28" spans="1:45" ht="8.1" customHeight="1" x14ac:dyDescent="0.2">
      <c r="A28" s="192"/>
      <c r="B28" s="363"/>
      <c r="C28" s="350"/>
      <c r="D28" s="346"/>
      <c r="G28" s="193" t="s">
        <v>261</v>
      </c>
      <c r="Y28" s="183"/>
      <c r="Z28" s="183"/>
      <c r="AA28" s="183"/>
      <c r="AB28" s="183"/>
      <c r="AC28" s="183"/>
      <c r="AD28" s="183"/>
      <c r="AE28" s="183"/>
      <c r="AF28" s="183"/>
      <c r="AG28" s="183"/>
      <c r="AH28" s="183"/>
      <c r="AI28" s="183"/>
      <c r="AJ28" s="183"/>
      <c r="AK28" s="183"/>
      <c r="AL28" s="183"/>
      <c r="AM28" s="183"/>
      <c r="AN28" s="183"/>
      <c r="AO28" s="183"/>
      <c r="AP28" s="183"/>
      <c r="AQ28" s="183"/>
      <c r="AR28" s="183"/>
      <c r="AS28" s="183"/>
    </row>
    <row r="29" spans="1:45" ht="15.95" hidden="1" customHeight="1" x14ac:dyDescent="0.2">
      <c r="A29" s="192"/>
      <c r="B29" s="363"/>
      <c r="C29" s="350"/>
      <c r="D29" s="346"/>
      <c r="G29" s="193" t="s">
        <v>310</v>
      </c>
      <c r="Y29" s="183"/>
      <c r="Z29" s="183"/>
      <c r="AA29" s="183"/>
      <c r="AB29" s="183"/>
      <c r="AC29" s="183"/>
      <c r="AD29" s="183"/>
      <c r="AE29" s="183"/>
      <c r="AF29" s="183"/>
      <c r="AG29" s="183"/>
      <c r="AH29" s="183"/>
      <c r="AI29" s="183"/>
      <c r="AJ29" s="183"/>
      <c r="AK29" s="183"/>
      <c r="AL29" s="183"/>
      <c r="AM29" s="183"/>
      <c r="AN29" s="183"/>
      <c r="AO29" s="183"/>
      <c r="AP29" s="183"/>
      <c r="AQ29" s="183"/>
      <c r="AR29" s="183"/>
      <c r="AS29" s="183"/>
    </row>
    <row r="30" spans="1:45" s="253" customFormat="1" ht="15.95" customHeight="1" x14ac:dyDescent="0.35">
      <c r="A30" s="251"/>
      <c r="B30" s="337" t="s">
        <v>317</v>
      </c>
      <c r="C30" s="337"/>
      <c r="D30" s="338"/>
      <c r="E30" s="252"/>
      <c r="F30" s="252"/>
      <c r="G30" s="193" t="s">
        <v>261</v>
      </c>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row>
    <row r="31" spans="1:45" s="247" customFormat="1" ht="15.95" hidden="1" customHeight="1" x14ac:dyDescent="0.35">
      <c r="A31" s="245"/>
      <c r="B31" s="339" t="s">
        <v>317</v>
      </c>
      <c r="C31" s="340" t="s">
        <v>253</v>
      </c>
      <c r="D31" s="341" t="s">
        <v>78</v>
      </c>
      <c r="E31" s="246"/>
      <c r="F31" s="246"/>
      <c r="G31" s="193" t="s">
        <v>310</v>
      </c>
      <c r="H31" s="246"/>
      <c r="I31" s="246"/>
      <c r="J31" s="246"/>
      <c r="K31" s="246"/>
      <c r="L31" s="246"/>
      <c r="M31" s="246"/>
      <c r="N31" s="246"/>
      <c r="O31" s="246"/>
      <c r="P31" s="246"/>
      <c r="Q31" s="246"/>
      <c r="R31" s="246"/>
      <c r="S31" s="246"/>
      <c r="T31" s="246"/>
      <c r="U31" s="246"/>
      <c r="V31" s="246"/>
      <c r="W31" s="246"/>
      <c r="X31" s="246"/>
    </row>
    <row r="32" spans="1:45" ht="15.95" hidden="1" customHeight="1" x14ac:dyDescent="0.2">
      <c r="A32" s="192"/>
      <c r="B32" s="377" t="str">
        <f>'Main Tab'!O62</f>
        <v>Intangible Assets/Goodwill</v>
      </c>
      <c r="C32" s="362"/>
      <c r="D32" s="378">
        <f>'Main Tab'!AA62</f>
        <v>0</v>
      </c>
      <c r="G32" s="193" t="str">
        <f>IF($D32&lt;1, "Hide", "Show")</f>
        <v>Hide</v>
      </c>
      <c r="Y32" s="183"/>
      <c r="Z32" s="183"/>
      <c r="AA32" s="183"/>
      <c r="AB32" s="183"/>
      <c r="AC32" s="183"/>
      <c r="AD32" s="183"/>
      <c r="AE32" s="183"/>
      <c r="AF32" s="183"/>
      <c r="AG32" s="183"/>
      <c r="AH32" s="183"/>
      <c r="AI32" s="183"/>
      <c r="AJ32" s="183"/>
      <c r="AK32" s="183"/>
      <c r="AL32" s="183"/>
      <c r="AM32" s="183"/>
      <c r="AN32" s="183"/>
      <c r="AO32" s="183"/>
      <c r="AP32" s="183"/>
      <c r="AQ32" s="183"/>
      <c r="AR32" s="183"/>
      <c r="AS32" s="183"/>
    </row>
    <row r="33" spans="1:45" ht="15.95" hidden="1" customHeight="1" x14ac:dyDescent="0.2">
      <c r="A33" s="192"/>
      <c r="B33" s="377" t="str">
        <f>'Main Tab'!O63</f>
        <v>Less Accumulated Amortization</v>
      </c>
      <c r="C33" s="362"/>
      <c r="D33" s="378">
        <f>'Main Tab'!AA63</f>
        <v>0</v>
      </c>
      <c r="G33" s="193" t="str">
        <f>IF($D33&gt;-1, "Hide", "Show")</f>
        <v>Hide</v>
      </c>
      <c r="Y33" s="183"/>
      <c r="Z33" s="183"/>
      <c r="AA33" s="183"/>
      <c r="AB33" s="183"/>
      <c r="AC33" s="183"/>
      <c r="AD33" s="183"/>
      <c r="AE33" s="183"/>
      <c r="AF33" s="183"/>
      <c r="AG33" s="183"/>
      <c r="AH33" s="183"/>
      <c r="AI33" s="183"/>
      <c r="AJ33" s="183"/>
      <c r="AK33" s="183"/>
      <c r="AL33" s="183"/>
      <c r="AM33" s="183"/>
      <c r="AN33" s="183"/>
      <c r="AO33" s="183"/>
      <c r="AP33" s="183"/>
      <c r="AQ33" s="183"/>
      <c r="AR33" s="183"/>
      <c r="AS33" s="183"/>
    </row>
    <row r="34" spans="1:45" s="244" customFormat="1" ht="15.95" customHeight="1" x14ac:dyDescent="0.35">
      <c r="A34" s="242"/>
      <c r="B34" s="379" t="s">
        <v>323</v>
      </c>
      <c r="C34" s="362"/>
      <c r="D34" s="380">
        <f>SUBTOTAL(109,D32:D33)</f>
        <v>0</v>
      </c>
      <c r="E34" s="252"/>
      <c r="F34" s="243"/>
      <c r="G34" s="193" t="s">
        <v>261</v>
      </c>
      <c r="H34" s="243"/>
      <c r="I34" s="243"/>
      <c r="J34" s="243"/>
      <c r="K34" s="243"/>
      <c r="L34" s="243"/>
      <c r="M34" s="243"/>
      <c r="N34" s="243"/>
      <c r="O34" s="243"/>
      <c r="P34" s="243"/>
      <c r="Q34" s="243"/>
      <c r="R34" s="243"/>
      <c r="S34" s="243"/>
      <c r="T34" s="243"/>
      <c r="U34" s="243"/>
      <c r="V34" s="243"/>
      <c r="W34" s="243"/>
      <c r="X34" s="243"/>
    </row>
    <row r="35" spans="1:45" ht="8.1" customHeight="1" x14ac:dyDescent="0.35">
      <c r="A35" s="192"/>
      <c r="B35" s="288"/>
      <c r="C35" s="347"/>
      <c r="D35" s="348"/>
      <c r="E35" s="252"/>
    </row>
    <row r="36" spans="1:45" s="187" customFormat="1" ht="15.95" customHeight="1" thickBot="1" x14ac:dyDescent="0.4">
      <c r="A36" s="228"/>
      <c r="B36" s="381" t="s">
        <v>318</v>
      </c>
      <c r="C36" s="382"/>
      <c r="D36" s="382">
        <f>'Balance sheet (2)'!$D$34+'Balance sheet (2)'!$D$27+'Balance sheet (2)'!$D$18</f>
        <v>0</v>
      </c>
      <c r="E36" s="252"/>
      <c r="F36" s="229"/>
      <c r="G36" s="193" t="s">
        <v>261</v>
      </c>
      <c r="H36" s="229"/>
      <c r="I36" s="229"/>
      <c r="J36" s="229"/>
      <c r="K36" s="229"/>
      <c r="L36" s="229"/>
      <c r="M36" s="229"/>
      <c r="N36" s="229"/>
      <c r="O36" s="229"/>
      <c r="P36" s="229"/>
      <c r="Q36" s="229"/>
      <c r="R36" s="229"/>
      <c r="S36" s="229"/>
      <c r="T36" s="229"/>
      <c r="U36" s="229"/>
      <c r="V36" s="229"/>
      <c r="W36" s="229"/>
      <c r="X36" s="229"/>
    </row>
    <row r="37" spans="1:45" s="188" customFormat="1" ht="15.95" hidden="1" customHeight="1" thickTop="1" x14ac:dyDescent="0.35">
      <c r="A37" s="230"/>
      <c r="B37" s="364"/>
      <c r="C37" s="365"/>
      <c r="D37" s="366"/>
      <c r="E37" s="252"/>
      <c r="F37" s="231"/>
      <c r="G37" s="193" t="s">
        <v>310</v>
      </c>
      <c r="H37" s="231"/>
      <c r="I37" s="231"/>
      <c r="J37" s="231"/>
      <c r="K37" s="231"/>
      <c r="L37" s="231"/>
      <c r="M37" s="231"/>
      <c r="N37" s="231"/>
      <c r="O37" s="231"/>
      <c r="P37" s="231"/>
      <c r="Q37" s="231"/>
      <c r="R37" s="231"/>
      <c r="S37" s="231"/>
      <c r="T37" s="231"/>
      <c r="U37" s="231"/>
      <c r="V37" s="231"/>
      <c r="W37" s="231"/>
      <c r="X37" s="231"/>
    </row>
    <row r="38" spans="1:45" ht="15.95" customHeight="1" thickTop="1" x14ac:dyDescent="0.35">
      <c r="A38" s="223"/>
      <c r="B38" s="367"/>
      <c r="C38" s="367"/>
      <c r="D38" s="368"/>
      <c r="E38" s="252"/>
      <c r="Y38" s="183"/>
      <c r="Z38" s="183"/>
      <c r="AA38" s="183"/>
      <c r="AB38" s="183"/>
      <c r="AC38" s="183"/>
      <c r="AD38" s="183"/>
      <c r="AE38" s="183"/>
      <c r="AF38" s="183"/>
      <c r="AG38" s="183"/>
      <c r="AH38" s="183"/>
      <c r="AI38" s="183"/>
      <c r="AJ38" s="183"/>
      <c r="AK38" s="183"/>
      <c r="AL38" s="183"/>
      <c r="AM38" s="183"/>
      <c r="AN38" s="183"/>
      <c r="AO38" s="183"/>
      <c r="AP38" s="183"/>
      <c r="AQ38" s="183"/>
      <c r="AR38" s="183"/>
      <c r="AS38" s="183"/>
    </row>
    <row r="39" spans="1:45" s="250" customFormat="1" ht="15.95" customHeight="1" x14ac:dyDescent="0.2">
      <c r="A39" s="248"/>
      <c r="B39" s="375" t="s">
        <v>319</v>
      </c>
      <c r="C39" s="310"/>
      <c r="D39" s="310"/>
      <c r="E39" s="276"/>
      <c r="F39" s="276"/>
      <c r="G39" s="193" t="s">
        <v>261</v>
      </c>
      <c r="H39" s="276"/>
      <c r="I39" s="276"/>
      <c r="J39" s="276"/>
      <c r="K39" s="276"/>
      <c r="L39" s="275"/>
      <c r="M39" s="275"/>
      <c r="N39" s="275"/>
      <c r="O39" s="249"/>
      <c r="P39" s="249"/>
      <c r="Q39" s="249"/>
      <c r="R39" s="249"/>
      <c r="S39" s="249"/>
      <c r="T39" s="249"/>
      <c r="U39" s="249"/>
      <c r="V39" s="249"/>
      <c r="W39" s="249"/>
      <c r="X39" s="249"/>
    </row>
    <row r="40" spans="1:45" s="184" customFormat="1" ht="8.1" customHeight="1" x14ac:dyDescent="0.2">
      <c r="A40" s="194"/>
      <c r="B40" s="337"/>
      <c r="C40" s="337"/>
      <c r="D40" s="338"/>
      <c r="E40" s="195"/>
      <c r="F40" s="195"/>
      <c r="G40" s="193" t="s">
        <v>261</v>
      </c>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row>
    <row r="41" spans="1:45" s="184" customFormat="1" ht="15.95" hidden="1" customHeight="1" x14ac:dyDescent="0.2">
      <c r="A41" s="194"/>
      <c r="B41" s="344" t="s">
        <v>319</v>
      </c>
      <c r="C41" s="337"/>
      <c r="D41" s="369"/>
      <c r="E41" s="195"/>
      <c r="F41" s="195"/>
      <c r="G41" s="193" t="s">
        <v>310</v>
      </c>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row>
    <row r="42" spans="1:45" s="187" customFormat="1" ht="15.95" customHeight="1" x14ac:dyDescent="0.2">
      <c r="A42" s="228"/>
      <c r="B42" s="337" t="s">
        <v>320</v>
      </c>
      <c r="C42" s="337"/>
      <c r="D42" s="349"/>
      <c r="E42" s="229"/>
      <c r="F42" s="229"/>
      <c r="G42" s="193"/>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row>
    <row r="43" spans="1:45" s="186" customFormat="1" ht="15.95" hidden="1" customHeight="1" x14ac:dyDescent="0.2">
      <c r="A43" s="226"/>
      <c r="B43" s="339" t="s">
        <v>44</v>
      </c>
      <c r="C43" s="340" t="s">
        <v>253</v>
      </c>
      <c r="D43" s="341" t="s">
        <v>311</v>
      </c>
      <c r="E43" s="227"/>
      <c r="F43" s="227"/>
      <c r="G43" s="193" t="s">
        <v>310</v>
      </c>
      <c r="H43" s="227"/>
      <c r="I43" s="227"/>
      <c r="J43" s="227"/>
      <c r="K43" s="227"/>
      <c r="L43" s="227"/>
      <c r="M43" s="227"/>
      <c r="N43" s="227"/>
      <c r="O43" s="227"/>
      <c r="P43" s="227"/>
      <c r="Q43" s="227"/>
      <c r="R43" s="227"/>
      <c r="S43" s="227"/>
      <c r="T43" s="227"/>
      <c r="U43" s="227"/>
      <c r="V43" s="227"/>
      <c r="W43" s="227"/>
      <c r="X43" s="227"/>
    </row>
    <row r="44" spans="1:45" s="186" customFormat="1" ht="5.0999999999999996" customHeight="1" x14ac:dyDescent="0.2">
      <c r="A44" s="226"/>
      <c r="B44" s="339"/>
      <c r="C44" s="340"/>
      <c r="D44" s="341"/>
      <c r="E44" s="227"/>
      <c r="F44" s="227"/>
      <c r="G44" s="193" t="s">
        <v>261</v>
      </c>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row>
    <row r="45" spans="1:45" ht="15.95" hidden="1" customHeight="1" x14ac:dyDescent="0.2">
      <c r="A45" s="192"/>
      <c r="B45" s="377" t="str">
        <f>'Main Tab'!B51</f>
        <v>Credit Cards Balance as of Dec 31</v>
      </c>
      <c r="C45" s="362"/>
      <c r="D45" s="378">
        <f>'Main Tab'!J51</f>
        <v>0</v>
      </c>
      <c r="G45" s="193" t="str">
        <f t="shared" ref="G45:G50" si="1">IF($D45&lt;1, "Hide", "Show")</f>
        <v>Hide</v>
      </c>
      <c r="Y45" s="183"/>
      <c r="Z45" s="183"/>
      <c r="AA45" s="183"/>
      <c r="AB45" s="183"/>
      <c r="AC45" s="183"/>
      <c r="AD45" s="183"/>
      <c r="AE45" s="183"/>
      <c r="AF45" s="183"/>
      <c r="AG45" s="183"/>
      <c r="AH45" s="183"/>
      <c r="AI45" s="183"/>
      <c r="AJ45" s="183"/>
      <c r="AK45" s="183"/>
      <c r="AL45" s="183"/>
      <c r="AM45" s="183"/>
      <c r="AN45" s="183"/>
      <c r="AO45" s="183"/>
      <c r="AP45" s="183"/>
      <c r="AQ45" s="183"/>
      <c r="AR45" s="183"/>
      <c r="AS45" s="183"/>
    </row>
    <row r="46" spans="1:45" ht="15.95" hidden="1" customHeight="1" x14ac:dyDescent="0.2">
      <c r="A46" s="192"/>
      <c r="B46" s="377" t="str">
        <f>'Main Tab'!B52</f>
        <v>Short-Term Loans</v>
      </c>
      <c r="C46" s="362"/>
      <c r="D46" s="378">
        <f>'Main Tab'!J52</f>
        <v>0</v>
      </c>
      <c r="G46" s="193" t="str">
        <f t="shared" si="1"/>
        <v>Hide</v>
      </c>
      <c r="Y46" s="183"/>
      <c r="Z46" s="183"/>
      <c r="AA46" s="183"/>
      <c r="AB46" s="183"/>
      <c r="AC46" s="183"/>
      <c r="AD46" s="183"/>
      <c r="AE46" s="183"/>
      <c r="AF46" s="183"/>
      <c r="AG46" s="183"/>
      <c r="AH46" s="183"/>
      <c r="AI46" s="183"/>
      <c r="AJ46" s="183"/>
      <c r="AK46" s="183"/>
      <c r="AL46" s="183"/>
      <c r="AM46" s="183"/>
      <c r="AN46" s="183"/>
      <c r="AO46" s="183"/>
      <c r="AP46" s="183"/>
      <c r="AQ46" s="183"/>
      <c r="AR46" s="183"/>
      <c r="AS46" s="183"/>
    </row>
    <row r="47" spans="1:45" ht="15.95" hidden="1" customHeight="1" x14ac:dyDescent="0.2">
      <c r="A47" s="192"/>
      <c r="B47" s="377" t="s">
        <v>306</v>
      </c>
      <c r="C47" s="362"/>
      <c r="D47" s="378">
        <f>'Main Tab'!J62</f>
        <v>0</v>
      </c>
      <c r="G47" s="193" t="str">
        <f t="shared" si="1"/>
        <v>Hide</v>
      </c>
      <c r="Y47" s="183"/>
      <c r="Z47" s="183"/>
      <c r="AA47" s="183"/>
      <c r="AB47" s="183"/>
      <c r="AC47" s="183"/>
      <c r="AD47" s="183"/>
      <c r="AE47" s="183"/>
      <c r="AF47" s="183"/>
      <c r="AG47" s="183"/>
      <c r="AH47" s="183"/>
      <c r="AI47" s="183"/>
      <c r="AJ47" s="183"/>
      <c r="AK47" s="183"/>
      <c r="AL47" s="183"/>
      <c r="AM47" s="183"/>
      <c r="AN47" s="183"/>
      <c r="AO47" s="183"/>
      <c r="AP47" s="183"/>
      <c r="AQ47" s="183"/>
      <c r="AR47" s="183"/>
      <c r="AS47" s="183"/>
    </row>
    <row r="48" spans="1:45" ht="15.95" hidden="1" customHeight="1" x14ac:dyDescent="0.2">
      <c r="A48" s="192"/>
      <c r="B48" s="377" t="str">
        <f>'Main Tab'!O55</f>
        <v>Tax Payable</v>
      </c>
      <c r="C48" s="362"/>
      <c r="D48" s="378">
        <f>'Main Tab'!X55</f>
        <v>0</v>
      </c>
      <c r="G48" s="193" t="str">
        <f t="shared" si="1"/>
        <v>Hide</v>
      </c>
      <c r="Y48" s="183"/>
      <c r="Z48" s="183"/>
      <c r="AA48" s="183"/>
      <c r="AB48" s="183"/>
      <c r="AC48" s="183"/>
      <c r="AD48" s="183"/>
      <c r="AE48" s="183"/>
      <c r="AF48" s="183"/>
      <c r="AG48" s="183"/>
      <c r="AH48" s="183"/>
      <c r="AI48" s="183"/>
      <c r="AJ48" s="183"/>
      <c r="AK48" s="183"/>
      <c r="AL48" s="183"/>
      <c r="AM48" s="183"/>
      <c r="AN48" s="183"/>
      <c r="AO48" s="183"/>
      <c r="AP48" s="183"/>
      <c r="AQ48" s="183"/>
      <c r="AR48" s="183"/>
      <c r="AS48" s="183"/>
    </row>
    <row r="49" spans="1:45" s="244" customFormat="1" ht="15.95" hidden="1" customHeight="1" x14ac:dyDescent="0.3">
      <c r="A49" s="242"/>
      <c r="B49" s="379" t="s">
        <v>324</v>
      </c>
      <c r="C49" s="362"/>
      <c r="D49" s="380">
        <f>SUBTOTAL(109,D44:D48)</f>
        <v>0</v>
      </c>
      <c r="E49" s="243"/>
      <c r="F49" s="243"/>
      <c r="G49" s="193" t="str">
        <f t="shared" si="1"/>
        <v>Hide</v>
      </c>
      <c r="H49" s="243"/>
      <c r="I49" s="243"/>
      <c r="J49" s="243"/>
      <c r="K49" s="243"/>
      <c r="L49" s="243"/>
      <c r="M49" s="243"/>
      <c r="N49" s="243"/>
      <c r="O49" s="243"/>
      <c r="P49" s="243"/>
      <c r="Q49" s="243"/>
      <c r="R49" s="243"/>
      <c r="S49" s="243"/>
      <c r="T49" s="243"/>
      <c r="U49" s="243"/>
      <c r="V49" s="243"/>
      <c r="W49" s="243"/>
      <c r="X49" s="243"/>
    </row>
    <row r="50" spans="1:45" ht="15.95" hidden="1" customHeight="1" x14ac:dyDescent="0.2">
      <c r="A50" s="192"/>
      <c r="B50" s="350"/>
      <c r="C50" s="350"/>
      <c r="D50" s="346"/>
      <c r="G50" s="193" t="str">
        <f t="shared" si="1"/>
        <v>Hide</v>
      </c>
      <c r="Y50" s="183"/>
      <c r="Z50" s="183"/>
      <c r="AA50" s="183"/>
      <c r="AB50" s="183"/>
      <c r="AC50" s="183"/>
      <c r="AD50" s="183"/>
      <c r="AE50" s="183"/>
      <c r="AF50" s="183"/>
      <c r="AG50" s="183"/>
      <c r="AH50" s="183"/>
      <c r="AI50" s="183"/>
      <c r="AJ50" s="183"/>
      <c r="AK50" s="183"/>
      <c r="AL50" s="183"/>
      <c r="AM50" s="183"/>
      <c r="AN50" s="183"/>
      <c r="AO50" s="183"/>
      <c r="AP50" s="183"/>
      <c r="AQ50" s="183"/>
      <c r="AR50" s="183"/>
      <c r="AS50" s="183"/>
    </row>
    <row r="51" spans="1:45" ht="15.95" customHeight="1" x14ac:dyDescent="0.2">
      <c r="A51" s="192"/>
      <c r="B51" s="350"/>
      <c r="C51" s="350"/>
      <c r="D51" s="346"/>
      <c r="Y51" s="183"/>
      <c r="Z51" s="183"/>
      <c r="AA51" s="183"/>
      <c r="AB51" s="183"/>
      <c r="AC51" s="183"/>
      <c r="AD51" s="183"/>
      <c r="AE51" s="183"/>
      <c r="AF51" s="183"/>
      <c r="AG51" s="183"/>
      <c r="AH51" s="183"/>
      <c r="AI51" s="183"/>
      <c r="AJ51" s="183"/>
      <c r="AK51" s="183"/>
      <c r="AL51" s="183"/>
      <c r="AM51" s="183"/>
      <c r="AN51" s="183"/>
      <c r="AO51" s="183"/>
      <c r="AP51" s="183"/>
      <c r="AQ51" s="183"/>
      <c r="AR51" s="183"/>
      <c r="AS51" s="183"/>
    </row>
    <row r="52" spans="1:45" s="247" customFormat="1" ht="15.95" customHeight="1" x14ac:dyDescent="0.35">
      <c r="A52" s="245"/>
      <c r="B52" s="337" t="s">
        <v>327</v>
      </c>
      <c r="C52" s="337"/>
      <c r="D52" s="349" t="s">
        <v>78</v>
      </c>
      <c r="E52" s="246"/>
      <c r="F52" s="246"/>
      <c r="G52" s="193" t="str">
        <f>IF($D52&lt;1, "Hide", "Show")</f>
        <v>Show</v>
      </c>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row>
    <row r="53" spans="1:45" s="247" customFormat="1" ht="8.1" customHeight="1" x14ac:dyDescent="0.35">
      <c r="A53" s="245"/>
      <c r="B53" s="337"/>
      <c r="C53" s="337"/>
      <c r="D53" s="349"/>
      <c r="E53" s="246"/>
      <c r="F53" s="246"/>
      <c r="G53" s="193" t="s">
        <v>261</v>
      </c>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row>
    <row r="54" spans="1:45" s="186" customFormat="1" ht="15.95" hidden="1" customHeight="1" x14ac:dyDescent="0.2">
      <c r="A54" s="226"/>
      <c r="B54" s="351" t="s">
        <v>309</v>
      </c>
      <c r="C54" s="352" t="s">
        <v>253</v>
      </c>
      <c r="D54" s="353" t="s">
        <v>321</v>
      </c>
      <c r="E54" s="227"/>
      <c r="F54" s="227"/>
      <c r="G54" s="193" t="s">
        <v>310</v>
      </c>
      <c r="H54" s="227"/>
      <c r="I54" s="227"/>
      <c r="J54" s="227"/>
      <c r="K54" s="227"/>
      <c r="L54" s="227"/>
      <c r="M54" s="227"/>
      <c r="N54" s="227"/>
      <c r="O54" s="227"/>
      <c r="P54" s="227"/>
      <c r="Q54" s="227"/>
      <c r="R54" s="227"/>
      <c r="S54" s="227"/>
      <c r="T54" s="227"/>
      <c r="U54" s="227"/>
      <c r="V54" s="227"/>
      <c r="W54" s="227"/>
      <c r="X54" s="227"/>
    </row>
    <row r="55" spans="1:45" ht="15.95" hidden="1" customHeight="1" x14ac:dyDescent="0.2">
      <c r="A55" s="192"/>
      <c r="B55" s="377" t="str">
        <f>'Main Tab'!B56</f>
        <v>Mortgage/Loan Balance - Dec 31st</v>
      </c>
      <c r="C55" s="362"/>
      <c r="D55" s="378">
        <f>'Main Tab'!J56</f>
        <v>0</v>
      </c>
      <c r="G55" s="193" t="str">
        <f>IF($D55&lt;1, "Hide", "Show")</f>
        <v>Hide</v>
      </c>
      <c r="Y55" s="183"/>
      <c r="Z55" s="183"/>
      <c r="AA55" s="183"/>
      <c r="AB55" s="183"/>
      <c r="AC55" s="183"/>
      <c r="AD55" s="183"/>
      <c r="AE55" s="183"/>
      <c r="AF55" s="183"/>
      <c r="AG55" s="183"/>
      <c r="AH55" s="183"/>
      <c r="AI55" s="183"/>
      <c r="AJ55" s="183"/>
      <c r="AK55" s="183"/>
      <c r="AL55" s="183"/>
      <c r="AM55" s="183"/>
      <c r="AN55" s="183"/>
      <c r="AO55" s="183"/>
      <c r="AP55" s="183"/>
      <c r="AQ55" s="183"/>
      <c r="AR55" s="183"/>
      <c r="AS55" s="183"/>
    </row>
    <row r="56" spans="1:45" ht="15.95" hidden="1" customHeight="1" x14ac:dyDescent="0.2">
      <c r="A56" s="192"/>
      <c r="B56" s="377" t="str">
        <f>'Main Tab'!B54</f>
        <v>Car Loan Balance as of Dec 31st</v>
      </c>
      <c r="C56" s="362"/>
      <c r="D56" s="378">
        <f>'Main Tab'!J54</f>
        <v>0</v>
      </c>
      <c r="G56" s="193" t="str">
        <f>IF($D56&lt;1, "Hide", "Show")</f>
        <v>Hide</v>
      </c>
      <c r="Y56" s="183"/>
      <c r="Z56" s="183"/>
      <c r="AA56" s="183"/>
      <c r="AB56" s="183"/>
      <c r="AC56" s="183"/>
      <c r="AD56" s="183"/>
      <c r="AE56" s="183"/>
      <c r="AF56" s="183"/>
      <c r="AG56" s="183"/>
      <c r="AH56" s="183"/>
      <c r="AI56" s="183"/>
      <c r="AJ56" s="183"/>
      <c r="AK56" s="183"/>
      <c r="AL56" s="183"/>
      <c r="AM56" s="183"/>
      <c r="AN56" s="183"/>
      <c r="AO56" s="183"/>
      <c r="AP56" s="183"/>
      <c r="AQ56" s="183"/>
      <c r="AR56" s="183"/>
      <c r="AS56" s="183"/>
    </row>
    <row r="57" spans="1:45" ht="15.95" hidden="1" customHeight="1" x14ac:dyDescent="0.2">
      <c r="A57" s="192"/>
      <c r="B57" s="377" t="str">
        <f>'Main Tab'!B55</f>
        <v>Loan (EIDL Loan) as of Dec 31 st</v>
      </c>
      <c r="C57" s="362"/>
      <c r="D57" s="378">
        <f>'Main Tab'!J55</f>
        <v>0</v>
      </c>
      <c r="G57" s="193" t="str">
        <f>IF($D57&lt;1, "Hide", "Show")</f>
        <v>Hide</v>
      </c>
      <c r="Y57" s="183"/>
      <c r="Z57" s="183"/>
      <c r="AA57" s="183"/>
      <c r="AB57" s="183"/>
      <c r="AC57" s="183"/>
      <c r="AD57" s="183"/>
      <c r="AE57" s="183"/>
      <c r="AF57" s="183"/>
      <c r="AG57" s="183"/>
      <c r="AH57" s="183"/>
      <c r="AI57" s="183"/>
      <c r="AJ57" s="183"/>
      <c r="AK57" s="183"/>
      <c r="AL57" s="183"/>
      <c r="AM57" s="183"/>
      <c r="AN57" s="183"/>
      <c r="AO57" s="183"/>
      <c r="AP57" s="183"/>
      <c r="AQ57" s="183"/>
      <c r="AR57" s="183"/>
      <c r="AS57" s="183"/>
    </row>
    <row r="58" spans="1:45" s="244" customFormat="1" ht="15.95" customHeight="1" x14ac:dyDescent="0.3">
      <c r="A58" s="242"/>
      <c r="B58" s="379" t="s">
        <v>325</v>
      </c>
      <c r="C58" s="362"/>
      <c r="D58" s="380">
        <f>SUBTOTAL(109,D55:D57)</f>
        <v>0</v>
      </c>
      <c r="E58" s="243"/>
      <c r="F58" s="243"/>
      <c r="G58" s="193"/>
      <c r="H58" s="243"/>
      <c r="I58" s="243"/>
      <c r="J58" s="243"/>
      <c r="K58" s="243"/>
      <c r="L58" s="243"/>
      <c r="M58" s="243"/>
      <c r="N58" s="243"/>
      <c r="O58" s="243"/>
      <c r="P58" s="243"/>
      <c r="Q58" s="243"/>
      <c r="R58" s="243"/>
      <c r="S58" s="243"/>
      <c r="T58" s="243"/>
      <c r="U58" s="243"/>
      <c r="V58" s="243"/>
      <c r="W58" s="243"/>
      <c r="X58" s="243"/>
    </row>
    <row r="59" spans="1:45" ht="15.95" customHeight="1" x14ac:dyDescent="0.2">
      <c r="A59" s="192"/>
      <c r="B59" s="350"/>
      <c r="C59" s="350"/>
      <c r="D59" s="346"/>
      <c r="G59" s="193" t="s">
        <v>261</v>
      </c>
      <c r="Y59" s="183"/>
      <c r="Z59" s="183"/>
      <c r="AA59" s="183"/>
      <c r="AB59" s="183"/>
      <c r="AC59" s="183"/>
      <c r="AD59" s="183"/>
      <c r="AE59" s="183"/>
      <c r="AF59" s="183"/>
      <c r="AG59" s="183"/>
      <c r="AH59" s="183"/>
      <c r="AI59" s="183"/>
      <c r="AJ59" s="183"/>
      <c r="AK59" s="183"/>
      <c r="AL59" s="183"/>
      <c r="AM59" s="183"/>
      <c r="AN59" s="183"/>
      <c r="AO59" s="183"/>
      <c r="AP59" s="183"/>
      <c r="AQ59" s="183"/>
      <c r="AR59" s="183"/>
      <c r="AS59" s="183"/>
    </row>
    <row r="60" spans="1:45" s="253" customFormat="1" ht="15.95" customHeight="1" x14ac:dyDescent="0.35">
      <c r="A60" s="251"/>
      <c r="B60" s="337" t="s">
        <v>322</v>
      </c>
      <c r="C60" s="337"/>
      <c r="D60" s="349"/>
      <c r="E60" s="252"/>
      <c r="F60" s="252"/>
      <c r="G60" s="193" t="s">
        <v>261</v>
      </c>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row>
    <row r="61" spans="1:45" s="253" customFormat="1" ht="8.1" customHeight="1" x14ac:dyDescent="0.35">
      <c r="A61" s="251"/>
      <c r="B61" s="337"/>
      <c r="C61" s="337"/>
      <c r="D61" s="349"/>
      <c r="E61" s="252"/>
      <c r="F61" s="252"/>
      <c r="G61" s="193" t="s">
        <v>261</v>
      </c>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row>
    <row r="62" spans="1:45" s="186" customFormat="1" ht="15.95" hidden="1" customHeight="1" x14ac:dyDescent="0.2">
      <c r="A62" s="226"/>
      <c r="B62" s="351" t="s">
        <v>255</v>
      </c>
      <c r="C62" s="352" t="s">
        <v>253</v>
      </c>
      <c r="D62" s="353" t="s">
        <v>78</v>
      </c>
      <c r="E62" s="227"/>
      <c r="F62" s="227"/>
      <c r="G62" s="193" t="s">
        <v>310</v>
      </c>
      <c r="H62" s="227"/>
      <c r="I62" s="227"/>
      <c r="J62" s="227"/>
      <c r="K62" s="227"/>
      <c r="L62" s="227"/>
      <c r="M62" s="227"/>
      <c r="N62" s="227"/>
      <c r="O62" s="227"/>
      <c r="P62" s="227"/>
      <c r="Q62" s="227"/>
      <c r="R62" s="227"/>
      <c r="S62" s="227"/>
      <c r="T62" s="227"/>
      <c r="U62" s="227"/>
      <c r="V62" s="227"/>
      <c r="W62" s="227"/>
      <c r="X62" s="227"/>
    </row>
    <row r="63" spans="1:45" s="186" customFormat="1" ht="15.95" hidden="1" customHeight="1" x14ac:dyDescent="0.2">
      <c r="A63" s="226"/>
      <c r="B63" s="383" t="str">
        <f>'Main Tab'!O52</f>
        <v>Capital Stock</v>
      </c>
      <c r="C63" s="362"/>
      <c r="D63" s="378">
        <f>'Main Tab'!X52</f>
        <v>0</v>
      </c>
      <c r="E63" s="227"/>
      <c r="F63" s="227"/>
      <c r="G63" s="193" t="str">
        <f>IF($D63=0, "Hide", "Show")</f>
        <v>Hide</v>
      </c>
      <c r="H63" s="227"/>
      <c r="I63" s="227"/>
      <c r="J63" s="227"/>
      <c r="K63" s="227"/>
      <c r="L63" s="227"/>
      <c r="M63" s="227"/>
      <c r="N63" s="227"/>
      <c r="O63" s="227"/>
      <c r="P63" s="227"/>
      <c r="Q63" s="227"/>
      <c r="R63" s="227"/>
      <c r="S63" s="227"/>
      <c r="T63" s="227"/>
      <c r="U63" s="227"/>
      <c r="V63" s="227"/>
      <c r="W63" s="227"/>
      <c r="X63" s="227"/>
    </row>
    <row r="64" spans="1:45" s="186" customFormat="1" ht="15.95" hidden="1" customHeight="1" x14ac:dyDescent="0.2">
      <c r="A64" s="226"/>
      <c r="B64" s="383" t="s">
        <v>256</v>
      </c>
      <c r="C64" s="362"/>
      <c r="D64" s="378">
        <f>'Main Tab'!X54</f>
        <v>0</v>
      </c>
      <c r="E64" s="227"/>
      <c r="F64" s="227"/>
      <c r="G64" s="193" t="str">
        <f t="shared" ref="G64:G69" si="2">IF($D64=0, "Hide", "Show")</f>
        <v>Hide</v>
      </c>
      <c r="H64" s="227"/>
      <c r="I64" s="227"/>
      <c r="J64" s="227"/>
      <c r="K64" s="227"/>
      <c r="L64" s="227"/>
      <c r="M64" s="227"/>
      <c r="N64" s="227"/>
      <c r="O64" s="227"/>
      <c r="P64" s="227"/>
      <c r="Q64" s="227"/>
      <c r="R64" s="227"/>
      <c r="S64" s="227"/>
      <c r="T64" s="227"/>
      <c r="U64" s="227"/>
      <c r="V64" s="227"/>
      <c r="W64" s="227"/>
      <c r="X64" s="227"/>
    </row>
    <row r="65" spans="1:45" s="186" customFormat="1" ht="15.95" hidden="1" customHeight="1" x14ac:dyDescent="0.2">
      <c r="A65" s="226"/>
      <c r="B65" s="383" t="str">
        <f>'Main Tab'!O53</f>
        <v>Additional Paid in Capital</v>
      </c>
      <c r="C65" s="362"/>
      <c r="D65" s="378">
        <f>'Main Tab'!X53</f>
        <v>0</v>
      </c>
      <c r="E65" s="227"/>
      <c r="F65" s="227"/>
      <c r="G65" s="193" t="str">
        <f t="shared" si="2"/>
        <v>Hide</v>
      </c>
      <c r="H65" s="227"/>
      <c r="I65" s="227"/>
      <c r="J65" s="227"/>
      <c r="K65" s="227"/>
      <c r="L65" s="227"/>
      <c r="M65" s="227"/>
      <c r="N65" s="227"/>
      <c r="O65" s="227"/>
      <c r="P65" s="227"/>
      <c r="Q65" s="227"/>
      <c r="R65" s="227"/>
      <c r="S65" s="227"/>
      <c r="T65" s="227"/>
      <c r="U65" s="227"/>
      <c r="V65" s="227"/>
      <c r="W65" s="227"/>
      <c r="X65" s="227"/>
    </row>
    <row r="66" spans="1:45" s="258" customFormat="1" ht="15.95" hidden="1" customHeight="1" x14ac:dyDescent="0.35">
      <c r="A66" s="257"/>
      <c r="B66" s="383" t="s">
        <v>150</v>
      </c>
      <c r="C66" s="362"/>
      <c r="D66" s="378">
        <f>'Income &amp; Exp Worksheet '!X53</f>
        <v>0</v>
      </c>
      <c r="E66" s="256"/>
      <c r="F66" s="193"/>
      <c r="G66" s="193" t="str">
        <f t="shared" si="2"/>
        <v>Hide</v>
      </c>
      <c r="H66" s="256"/>
      <c r="I66" s="256"/>
      <c r="J66" s="256"/>
      <c r="K66" s="256"/>
      <c r="L66" s="256"/>
      <c r="M66" s="256"/>
      <c r="N66" s="256"/>
      <c r="O66" s="256"/>
      <c r="P66" s="256"/>
      <c r="Q66" s="256"/>
      <c r="R66" s="256"/>
      <c r="S66" s="256"/>
      <c r="T66" s="256"/>
      <c r="U66" s="256"/>
      <c r="V66" s="256"/>
      <c r="W66" s="256"/>
      <c r="X66" s="256"/>
    </row>
    <row r="67" spans="1:45" ht="15.95" hidden="1" customHeight="1" x14ac:dyDescent="0.2">
      <c r="A67" s="192"/>
      <c r="B67" s="383" t="str">
        <f>'Main Tab'!B59</f>
        <v>Owners Draw/Profit Distributions</v>
      </c>
      <c r="C67" s="362"/>
      <c r="D67" s="378">
        <f>'Main Tab'!J59*-1</f>
        <v>0</v>
      </c>
      <c r="G67" s="193" t="str">
        <f t="shared" si="2"/>
        <v>Hide</v>
      </c>
      <c r="Y67" s="183"/>
      <c r="Z67" s="183"/>
      <c r="AA67" s="183"/>
      <c r="AB67" s="183"/>
      <c r="AC67" s="183"/>
      <c r="AD67" s="183"/>
      <c r="AE67" s="183"/>
      <c r="AF67" s="183"/>
      <c r="AG67" s="183"/>
      <c r="AH67" s="183"/>
      <c r="AI67" s="183"/>
      <c r="AJ67" s="183"/>
      <c r="AK67" s="183"/>
      <c r="AL67" s="183"/>
      <c r="AM67" s="183"/>
      <c r="AN67" s="183"/>
      <c r="AO67" s="183"/>
      <c r="AP67" s="183"/>
      <c r="AQ67" s="183"/>
      <c r="AR67" s="183"/>
      <c r="AS67" s="183"/>
    </row>
    <row r="68" spans="1:45" ht="15.95" hidden="1" customHeight="1" x14ac:dyDescent="0.2">
      <c r="A68" s="192"/>
      <c r="B68" s="383" t="s">
        <v>383</v>
      </c>
      <c r="C68" s="362"/>
      <c r="D68" s="378">
        <f>'Income &amp; Exp Worksheet '!F23*-1</f>
        <v>0</v>
      </c>
      <c r="G68" s="193" t="str">
        <f t="shared" si="2"/>
        <v>Hide</v>
      </c>
      <c r="Y68" s="183"/>
      <c r="Z68" s="183"/>
      <c r="AA68" s="183"/>
      <c r="AB68" s="183"/>
      <c r="AC68" s="183"/>
      <c r="AD68" s="183"/>
      <c r="AE68" s="183"/>
      <c r="AF68" s="183"/>
      <c r="AG68" s="183"/>
      <c r="AH68" s="183"/>
      <c r="AI68" s="183"/>
      <c r="AJ68" s="183"/>
      <c r="AK68" s="183"/>
      <c r="AL68" s="183"/>
      <c r="AM68" s="183"/>
      <c r="AN68" s="183"/>
      <c r="AO68" s="183"/>
      <c r="AP68" s="183"/>
      <c r="AQ68" s="183"/>
      <c r="AR68" s="183"/>
      <c r="AS68" s="183"/>
    </row>
    <row r="69" spans="1:45" ht="15.95" hidden="1" customHeight="1" x14ac:dyDescent="0.2">
      <c r="A69" s="192"/>
      <c r="B69" s="383" t="s">
        <v>260</v>
      </c>
      <c r="C69" s="362"/>
      <c r="D69" s="378">
        <f>'Main Tab'!J58</f>
        <v>0</v>
      </c>
      <c r="G69" s="193" t="str">
        <f t="shared" si="2"/>
        <v>Hide</v>
      </c>
      <c r="Y69" s="183"/>
      <c r="Z69" s="183"/>
      <c r="AA69" s="183"/>
      <c r="AB69" s="183"/>
      <c r="AC69" s="183"/>
      <c r="AD69" s="183"/>
      <c r="AE69" s="183"/>
      <c r="AF69" s="183"/>
      <c r="AG69" s="183"/>
      <c r="AH69" s="183"/>
      <c r="AI69" s="183"/>
      <c r="AJ69" s="183"/>
      <c r="AK69" s="183"/>
      <c r="AL69" s="183"/>
      <c r="AM69" s="183"/>
      <c r="AN69" s="183"/>
      <c r="AO69" s="183"/>
      <c r="AP69" s="183"/>
      <c r="AQ69" s="183"/>
      <c r="AR69" s="183"/>
      <c r="AS69" s="183"/>
    </row>
    <row r="70" spans="1:45" s="244" customFormat="1" ht="15.95" customHeight="1" x14ac:dyDescent="0.3">
      <c r="A70" s="242"/>
      <c r="B70" s="379" t="s">
        <v>326</v>
      </c>
      <c r="C70" s="362"/>
      <c r="D70" s="380">
        <f>SUBTOTAL(109,D63:D69)</f>
        <v>0</v>
      </c>
      <c r="E70" s="243"/>
      <c r="F70" s="243"/>
      <c r="G70" s="193" t="s">
        <v>261</v>
      </c>
      <c r="H70" s="243"/>
      <c r="I70" s="243"/>
      <c r="J70" s="243"/>
      <c r="K70" s="243"/>
      <c r="L70" s="243"/>
      <c r="M70" s="243"/>
      <c r="N70" s="243"/>
      <c r="O70" s="243"/>
      <c r="P70" s="243"/>
      <c r="Q70" s="243"/>
      <c r="R70" s="243"/>
      <c r="S70" s="243"/>
      <c r="T70" s="243"/>
      <c r="U70" s="243"/>
      <c r="V70" s="243"/>
      <c r="W70" s="243"/>
      <c r="X70" s="243"/>
    </row>
    <row r="71" spans="1:45" s="244" customFormat="1" ht="15.95" customHeight="1" x14ac:dyDescent="0.3">
      <c r="A71" s="242"/>
      <c r="B71" s="321"/>
      <c r="C71" s="347"/>
      <c r="D71" s="348"/>
      <c r="E71" s="243"/>
      <c r="F71" s="243"/>
      <c r="G71" s="19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row>
    <row r="72" spans="1:45" s="189" customFormat="1" ht="15.95" customHeight="1" thickBot="1" x14ac:dyDescent="0.4">
      <c r="A72" s="232"/>
      <c r="B72" s="381" t="s">
        <v>354</v>
      </c>
      <c r="C72" s="382"/>
      <c r="D72" s="382">
        <f>'Balance sheet (2)'!$D$70+'Balance sheet (2)'!$D$58+'Balance sheet (2)'!$D$49</f>
        <v>0</v>
      </c>
      <c r="E72" s="233"/>
      <c r="F72" s="233"/>
      <c r="G72" s="193" t="s">
        <v>261</v>
      </c>
      <c r="H72" s="233"/>
      <c r="I72" s="233"/>
      <c r="J72" s="233"/>
      <c r="K72" s="233"/>
      <c r="L72" s="233"/>
      <c r="M72" s="233"/>
      <c r="N72" s="233"/>
      <c r="O72" s="233"/>
      <c r="P72" s="233"/>
      <c r="Q72" s="233"/>
      <c r="R72" s="233"/>
      <c r="S72" s="233"/>
      <c r="T72" s="233"/>
      <c r="U72" s="233"/>
      <c r="V72" s="233"/>
      <c r="W72" s="233"/>
      <c r="X72" s="233"/>
    </row>
    <row r="73" spans="1:45" ht="15.95" customHeight="1" thickTop="1" x14ac:dyDescent="0.2">
      <c r="A73" s="192"/>
      <c r="B73" s="363"/>
      <c r="C73" s="370"/>
      <c r="D73" s="371"/>
      <c r="G73" s="193" t="s">
        <v>261</v>
      </c>
      <c r="Y73" s="183"/>
      <c r="Z73" s="183"/>
      <c r="AA73" s="183"/>
      <c r="AB73" s="183"/>
      <c r="AC73" s="183"/>
      <c r="AD73" s="183"/>
      <c r="AE73" s="183"/>
      <c r="AF73" s="183"/>
      <c r="AG73" s="183"/>
      <c r="AH73" s="183"/>
      <c r="AI73" s="183"/>
      <c r="AJ73" s="183"/>
      <c r="AK73" s="183"/>
      <c r="AL73" s="183"/>
      <c r="AM73" s="183"/>
      <c r="AN73" s="183"/>
      <c r="AO73" s="183"/>
      <c r="AP73" s="183"/>
      <c r="AQ73" s="183"/>
      <c r="AR73" s="183"/>
      <c r="AS73" s="183"/>
    </row>
    <row r="74" spans="1:45" s="184" customFormat="1" ht="15.95" hidden="1" customHeight="1" x14ac:dyDescent="0.2">
      <c r="A74" s="194"/>
      <c r="B74" s="354" t="s">
        <v>445</v>
      </c>
      <c r="C74" s="355"/>
      <c r="D74" s="356">
        <f>SUM(D36-D72)</f>
        <v>0</v>
      </c>
      <c r="E74" s="195"/>
      <c r="F74" s="195"/>
      <c r="G74" s="193" t="str">
        <f>IF($D74=0, "Hide", "Show")</f>
        <v>Hide</v>
      </c>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row>
    <row r="75" spans="1:45" s="184" customFormat="1" ht="15.95" customHeight="1" thickBot="1" x14ac:dyDescent="0.25">
      <c r="A75" s="194"/>
      <c r="B75" s="354"/>
      <c r="C75" s="355"/>
      <c r="D75" s="371"/>
      <c r="E75" s="195"/>
      <c r="F75" s="195"/>
      <c r="G75" s="193" t="s">
        <v>261</v>
      </c>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row>
    <row r="76" spans="1:45" ht="13.9" customHeight="1" x14ac:dyDescent="0.2">
      <c r="A76" s="192"/>
      <c r="B76" s="887" t="s">
        <v>258</v>
      </c>
      <c r="C76" s="888"/>
      <c r="D76" s="889"/>
      <c r="G76" s="193" t="s">
        <v>261</v>
      </c>
    </row>
    <row r="77" spans="1:45" x14ac:dyDescent="0.2">
      <c r="B77" s="890"/>
      <c r="C77" s="891"/>
      <c r="D77" s="890"/>
      <c r="G77" s="193" t="s">
        <v>261</v>
      </c>
    </row>
    <row r="78" spans="1:45" s="193" customFormat="1" ht="15" x14ac:dyDescent="0.2">
      <c r="A78" s="192"/>
      <c r="B78" s="373"/>
      <c r="C78" s="372"/>
      <c r="D78" s="323"/>
      <c r="G78" s="193" t="s">
        <v>261</v>
      </c>
    </row>
    <row r="79" spans="1:45" s="193" customFormat="1" ht="15" x14ac:dyDescent="0.2">
      <c r="A79" s="192"/>
      <c r="B79" s="384">
        <f>'P&amp;L'!B85</f>
        <v>0</v>
      </c>
      <c r="C79" s="358"/>
      <c r="D79" s="374">
        <f ca="1">TODAY()</f>
        <v>45730</v>
      </c>
      <c r="G79" s="193" t="str">
        <f ca="1">IF($D79&lt;1, "Hide", "Show")</f>
        <v>Show</v>
      </c>
    </row>
    <row r="80" spans="1:45" s="193" customFormat="1" ht="15" x14ac:dyDescent="0.2">
      <c r="A80" s="192"/>
      <c r="B80" s="357" t="s">
        <v>411</v>
      </c>
      <c r="C80" s="358"/>
      <c r="D80" s="359" t="s">
        <v>259</v>
      </c>
      <c r="G80" s="193" t="str">
        <f>IF($D80&lt;1, "Hide", "Show")</f>
        <v>Show</v>
      </c>
    </row>
    <row r="81" spans="1:4" s="193" customFormat="1" ht="15" x14ac:dyDescent="0.2">
      <c r="A81" s="192"/>
      <c r="B81" s="363"/>
      <c r="C81" s="358"/>
      <c r="D81" s="346"/>
    </row>
    <row r="82" spans="1:4" s="193" customFormat="1" ht="15" x14ac:dyDescent="0.2">
      <c r="A82" s="192"/>
      <c r="B82" s="363"/>
      <c r="C82" s="358"/>
      <c r="D82" s="346"/>
    </row>
    <row r="83" spans="1:4" s="193" customFormat="1" ht="15" x14ac:dyDescent="0.2">
      <c r="A83" s="192"/>
      <c r="B83" s="363"/>
      <c r="C83" s="358"/>
      <c r="D83" s="346"/>
    </row>
    <row r="84" spans="1:4" s="193" customFormat="1" ht="15" x14ac:dyDescent="0.2">
      <c r="A84" s="192"/>
      <c r="B84" s="363"/>
      <c r="C84" s="358"/>
      <c r="D84" s="346"/>
    </row>
    <row r="85" spans="1:4" s="193" customFormat="1" ht="15" x14ac:dyDescent="0.2">
      <c r="A85" s="192"/>
      <c r="B85" s="363"/>
      <c r="C85" s="358"/>
      <c r="D85" s="346"/>
    </row>
    <row r="86" spans="1:4" s="193" customFormat="1" ht="15" x14ac:dyDescent="0.2">
      <c r="A86" s="192"/>
      <c r="B86" s="363"/>
      <c r="C86" s="358"/>
      <c r="D86" s="346"/>
    </row>
    <row r="87" spans="1:4" s="193" customFormat="1" ht="15" x14ac:dyDescent="0.2">
      <c r="A87" s="192"/>
      <c r="B87" s="363"/>
      <c r="C87" s="358"/>
      <c r="D87" s="346"/>
    </row>
    <row r="88" spans="1:4" s="193" customFormat="1" ht="15" x14ac:dyDescent="0.2">
      <c r="A88" s="192"/>
      <c r="B88" s="363"/>
      <c r="C88" s="358"/>
      <c r="D88" s="346"/>
    </row>
    <row r="89" spans="1:4" s="193" customFormat="1" ht="15" x14ac:dyDescent="0.2">
      <c r="A89" s="192"/>
      <c r="B89" s="363"/>
      <c r="C89" s="358"/>
      <c r="D89" s="346"/>
    </row>
    <row r="90" spans="1:4" s="193" customFormat="1" ht="15" x14ac:dyDescent="0.2">
      <c r="A90" s="192"/>
      <c r="B90" s="363"/>
      <c r="C90" s="358"/>
      <c r="D90" s="346"/>
    </row>
    <row r="91" spans="1:4" s="193" customFormat="1" ht="15" x14ac:dyDescent="0.2">
      <c r="A91" s="192"/>
      <c r="B91" s="363"/>
      <c r="C91" s="358"/>
      <c r="D91" s="346"/>
    </row>
    <row r="92" spans="1:4" s="193" customFormat="1" ht="15" x14ac:dyDescent="0.2">
      <c r="A92" s="192"/>
      <c r="B92" s="363"/>
      <c r="C92" s="358"/>
      <c r="D92" s="346"/>
    </row>
    <row r="93" spans="1:4" s="193" customFormat="1" ht="15" x14ac:dyDescent="0.2">
      <c r="A93" s="192"/>
      <c r="B93" s="363"/>
      <c r="C93" s="358"/>
      <c r="D93" s="346"/>
    </row>
    <row r="94" spans="1:4" s="193" customFormat="1" ht="15" x14ac:dyDescent="0.2">
      <c r="A94" s="192"/>
      <c r="B94" s="363"/>
      <c r="C94" s="358"/>
      <c r="D94" s="346"/>
    </row>
    <row r="95" spans="1:4" s="193" customFormat="1" ht="15" x14ac:dyDescent="0.2">
      <c r="A95" s="192"/>
      <c r="B95" s="363"/>
      <c r="C95" s="358"/>
      <c r="D95" s="346"/>
    </row>
    <row r="96" spans="1:4" s="193" customFormat="1" ht="15" x14ac:dyDescent="0.2">
      <c r="A96" s="192"/>
      <c r="B96" s="363"/>
      <c r="C96" s="358"/>
      <c r="D96" s="346"/>
    </row>
    <row r="97" spans="1:4" s="193" customFormat="1" ht="15" x14ac:dyDescent="0.2">
      <c r="A97" s="192"/>
      <c r="B97" s="363"/>
      <c r="C97" s="358"/>
      <c r="D97" s="346"/>
    </row>
    <row r="98" spans="1:4" s="193" customFormat="1" ht="15" x14ac:dyDescent="0.2">
      <c r="A98" s="192"/>
      <c r="B98" s="363"/>
      <c r="C98" s="358"/>
      <c r="D98" s="346"/>
    </row>
    <row r="99" spans="1:4" s="193" customFormat="1" ht="15" x14ac:dyDescent="0.2">
      <c r="A99" s="192"/>
      <c r="B99" s="363"/>
      <c r="C99" s="358"/>
      <c r="D99" s="346"/>
    </row>
    <row r="100" spans="1:4" s="193" customFormat="1" ht="15" x14ac:dyDescent="0.2">
      <c r="A100" s="192"/>
      <c r="B100" s="363"/>
      <c r="C100" s="358"/>
      <c r="D100" s="346"/>
    </row>
    <row r="101" spans="1:4" s="193" customFormat="1" ht="15" x14ac:dyDescent="0.2">
      <c r="A101" s="192"/>
      <c r="B101" s="363"/>
      <c r="C101" s="358"/>
      <c r="D101" s="346"/>
    </row>
    <row r="102" spans="1:4" s="193" customFormat="1" ht="15" x14ac:dyDescent="0.2">
      <c r="A102" s="192"/>
      <c r="B102" s="363"/>
      <c r="C102" s="358"/>
      <c r="D102" s="346"/>
    </row>
    <row r="103" spans="1:4" s="193" customFormat="1" ht="15" x14ac:dyDescent="0.2">
      <c r="A103" s="192"/>
      <c r="B103" s="363"/>
      <c r="C103" s="358"/>
      <c r="D103" s="346"/>
    </row>
    <row r="104" spans="1:4" s="193" customFormat="1" ht="15" x14ac:dyDescent="0.2">
      <c r="A104" s="192"/>
      <c r="B104" s="363"/>
      <c r="C104" s="358"/>
      <c r="D104" s="346"/>
    </row>
    <row r="105" spans="1:4" s="193" customFormat="1" ht="15" x14ac:dyDescent="0.2">
      <c r="A105" s="192"/>
      <c r="B105" s="363"/>
      <c r="C105" s="358"/>
      <c r="D105" s="346"/>
    </row>
    <row r="106" spans="1:4" s="193" customFormat="1" ht="15" x14ac:dyDescent="0.2">
      <c r="A106" s="192"/>
      <c r="B106" s="363"/>
      <c r="C106" s="358"/>
      <c r="D106" s="346"/>
    </row>
    <row r="107" spans="1:4" s="193" customFormat="1" ht="15" x14ac:dyDescent="0.2">
      <c r="A107" s="192"/>
      <c r="B107" s="363"/>
      <c r="C107" s="358"/>
      <c r="D107" s="346"/>
    </row>
    <row r="108" spans="1:4" s="193" customFormat="1" ht="15" x14ac:dyDescent="0.2">
      <c r="A108" s="192"/>
      <c r="B108" s="363"/>
      <c r="C108" s="358"/>
      <c r="D108" s="346"/>
    </row>
    <row r="109" spans="1:4" s="193" customFormat="1" ht="15" x14ac:dyDescent="0.2">
      <c r="A109" s="192"/>
      <c r="B109" s="363"/>
      <c r="C109" s="358"/>
      <c r="D109" s="346"/>
    </row>
    <row r="110" spans="1:4" s="193" customFormat="1" ht="15" x14ac:dyDescent="0.2">
      <c r="A110" s="192"/>
      <c r="B110" s="363"/>
      <c r="C110" s="358"/>
      <c r="D110" s="346"/>
    </row>
    <row r="111" spans="1:4" s="193" customFormat="1" ht="15" x14ac:dyDescent="0.2">
      <c r="A111" s="192"/>
      <c r="B111" s="363"/>
      <c r="C111" s="358"/>
      <c r="D111" s="346"/>
    </row>
    <row r="112" spans="1:4" s="193" customFormat="1" ht="15" x14ac:dyDescent="0.2">
      <c r="A112" s="192"/>
      <c r="B112" s="363"/>
      <c r="C112" s="358"/>
      <c r="D112" s="346"/>
    </row>
    <row r="113" spans="1:4" s="193" customFormat="1" ht="15" x14ac:dyDescent="0.2">
      <c r="A113" s="192"/>
      <c r="B113" s="363"/>
      <c r="C113" s="358"/>
      <c r="D113" s="346"/>
    </row>
    <row r="114" spans="1:4" s="193" customFormat="1" ht="15" x14ac:dyDescent="0.2">
      <c r="A114" s="192"/>
      <c r="B114" s="363"/>
      <c r="C114" s="358"/>
      <c r="D114" s="346"/>
    </row>
    <row r="115" spans="1:4" s="193" customFormat="1" ht="15" x14ac:dyDescent="0.2">
      <c r="A115" s="192"/>
      <c r="B115" s="363"/>
      <c r="C115" s="358"/>
      <c r="D115" s="346"/>
    </row>
    <row r="116" spans="1:4" s="193" customFormat="1" ht="15" x14ac:dyDescent="0.2">
      <c r="A116" s="192"/>
      <c r="B116" s="363"/>
      <c r="C116" s="358"/>
      <c r="D116" s="346"/>
    </row>
    <row r="117" spans="1:4" s="193" customFormat="1" ht="15" x14ac:dyDescent="0.2">
      <c r="A117" s="192"/>
      <c r="B117" s="363"/>
      <c r="C117" s="358"/>
      <c r="D117" s="346"/>
    </row>
    <row r="118" spans="1:4" s="193" customFormat="1" ht="15" x14ac:dyDescent="0.2">
      <c r="A118" s="192"/>
      <c r="B118" s="363"/>
      <c r="C118" s="358"/>
      <c r="D118" s="346"/>
    </row>
    <row r="119" spans="1:4" s="193" customFormat="1" ht="15" x14ac:dyDescent="0.2">
      <c r="A119" s="192"/>
      <c r="B119" s="363"/>
      <c r="C119" s="358"/>
      <c r="D119" s="346"/>
    </row>
    <row r="120" spans="1:4" s="193" customFormat="1" ht="15" x14ac:dyDescent="0.2">
      <c r="A120" s="192"/>
      <c r="B120" s="363"/>
      <c r="C120" s="358"/>
      <c r="D120" s="346"/>
    </row>
    <row r="121" spans="1:4" s="193" customFormat="1" ht="15" x14ac:dyDescent="0.2">
      <c r="A121" s="192"/>
      <c r="B121" s="363"/>
      <c r="C121" s="358"/>
      <c r="D121" s="346"/>
    </row>
    <row r="122" spans="1:4" s="193" customFormat="1" ht="15" x14ac:dyDescent="0.2">
      <c r="A122" s="192"/>
      <c r="B122" s="363"/>
      <c r="C122" s="358"/>
      <c r="D122" s="346"/>
    </row>
    <row r="123" spans="1:4" s="193" customFormat="1" ht="15" x14ac:dyDescent="0.2">
      <c r="A123" s="192"/>
      <c r="B123" s="363"/>
      <c r="C123" s="358"/>
      <c r="D123" s="346"/>
    </row>
    <row r="124" spans="1:4" s="193" customFormat="1" ht="15" x14ac:dyDescent="0.2">
      <c r="A124" s="192"/>
      <c r="B124" s="363"/>
      <c r="C124" s="358"/>
      <c r="D124" s="346"/>
    </row>
    <row r="125" spans="1:4" s="193" customFormat="1" ht="15" x14ac:dyDescent="0.2">
      <c r="A125" s="192"/>
      <c r="B125" s="363"/>
      <c r="C125" s="358"/>
      <c r="D125" s="346"/>
    </row>
    <row r="126" spans="1:4" s="193" customFormat="1" ht="15" x14ac:dyDescent="0.2">
      <c r="A126" s="192"/>
      <c r="B126" s="363"/>
      <c r="C126" s="358"/>
      <c r="D126" s="346"/>
    </row>
    <row r="127" spans="1:4" s="193" customFormat="1" ht="15" x14ac:dyDescent="0.2">
      <c r="A127" s="192"/>
      <c r="B127" s="363"/>
      <c r="C127" s="358"/>
      <c r="D127" s="346"/>
    </row>
    <row r="128" spans="1:4" s="193" customFormat="1" ht="15" x14ac:dyDescent="0.2">
      <c r="A128" s="192"/>
      <c r="B128" s="363"/>
      <c r="C128" s="358"/>
      <c r="D128" s="346"/>
    </row>
    <row r="129" spans="1:4" s="193" customFormat="1" ht="15" x14ac:dyDescent="0.2">
      <c r="A129" s="192"/>
      <c r="B129" s="363"/>
      <c r="C129" s="358"/>
      <c r="D129" s="346"/>
    </row>
    <row r="130" spans="1:4" s="193" customFormat="1" ht="15" x14ac:dyDescent="0.2">
      <c r="A130" s="192"/>
      <c r="B130" s="363"/>
      <c r="C130" s="358"/>
      <c r="D130" s="346"/>
    </row>
    <row r="131" spans="1:4" s="193" customFormat="1" ht="15" x14ac:dyDescent="0.2">
      <c r="A131" s="192"/>
      <c r="B131" s="363"/>
      <c r="C131" s="358"/>
      <c r="D131" s="346"/>
    </row>
    <row r="132" spans="1:4" s="193" customFormat="1" ht="15" x14ac:dyDescent="0.2">
      <c r="A132" s="192"/>
      <c r="B132" s="363"/>
      <c r="C132" s="358"/>
      <c r="D132" s="346"/>
    </row>
    <row r="133" spans="1:4" s="193" customFormat="1" ht="15" x14ac:dyDescent="0.2">
      <c r="A133" s="192"/>
      <c r="B133" s="363"/>
      <c r="C133" s="358"/>
      <c r="D133" s="346"/>
    </row>
    <row r="134" spans="1:4" s="193" customFormat="1" ht="15" x14ac:dyDescent="0.2">
      <c r="A134" s="192"/>
      <c r="B134" s="363"/>
      <c r="C134" s="358"/>
      <c r="D134" s="346"/>
    </row>
    <row r="135" spans="1:4" s="193" customFormat="1" ht="15" x14ac:dyDescent="0.2">
      <c r="A135" s="192"/>
      <c r="B135" s="363"/>
      <c r="C135" s="358"/>
      <c r="D135" s="346"/>
    </row>
    <row r="136" spans="1:4" s="193" customFormat="1" ht="15" x14ac:dyDescent="0.2">
      <c r="A136" s="192"/>
      <c r="B136" s="363"/>
      <c r="C136" s="358"/>
      <c r="D136" s="346"/>
    </row>
    <row r="137" spans="1:4" s="193" customFormat="1" ht="15" x14ac:dyDescent="0.2">
      <c r="A137" s="192"/>
      <c r="B137" s="363"/>
      <c r="C137" s="358"/>
      <c r="D137" s="346"/>
    </row>
    <row r="138" spans="1:4" s="193" customFormat="1" ht="15" x14ac:dyDescent="0.2">
      <c r="A138" s="192"/>
      <c r="B138" s="363"/>
      <c r="C138" s="358"/>
      <c r="D138" s="346"/>
    </row>
    <row r="139" spans="1:4" s="193" customFormat="1" ht="15" x14ac:dyDescent="0.2">
      <c r="A139" s="192"/>
      <c r="B139" s="363"/>
      <c r="C139" s="358"/>
      <c r="D139" s="346"/>
    </row>
    <row r="140" spans="1:4" s="193" customFormat="1" ht="15" x14ac:dyDescent="0.2">
      <c r="A140" s="192"/>
      <c r="B140" s="363"/>
      <c r="C140" s="358"/>
      <c r="D140" s="346"/>
    </row>
    <row r="141" spans="1:4" s="193" customFormat="1" ht="15" x14ac:dyDescent="0.2">
      <c r="A141" s="192"/>
      <c r="B141" s="363"/>
      <c r="C141" s="358"/>
      <c r="D141" s="346"/>
    </row>
    <row r="142" spans="1:4" s="193" customFormat="1" ht="15" x14ac:dyDescent="0.2">
      <c r="A142" s="192"/>
      <c r="B142" s="363"/>
      <c r="C142" s="358"/>
      <c r="D142" s="346"/>
    </row>
    <row r="143" spans="1:4" s="193" customFormat="1" ht="15" x14ac:dyDescent="0.2">
      <c r="A143" s="192"/>
      <c r="B143" s="363"/>
      <c r="C143" s="358"/>
      <c r="D143" s="346"/>
    </row>
    <row r="144" spans="1:4" s="193" customFormat="1" ht="15" x14ac:dyDescent="0.2">
      <c r="A144" s="192"/>
      <c r="B144" s="363"/>
      <c r="C144" s="358"/>
      <c r="D144" s="346"/>
    </row>
    <row r="145" spans="1:4" s="193" customFormat="1" ht="15" x14ac:dyDescent="0.2">
      <c r="A145" s="192"/>
      <c r="B145" s="363"/>
      <c r="C145" s="358"/>
      <c r="D145" s="346"/>
    </row>
    <row r="146" spans="1:4" s="193" customFormat="1" ht="15" x14ac:dyDescent="0.2">
      <c r="A146" s="192"/>
      <c r="B146" s="363"/>
      <c r="C146" s="358"/>
      <c r="D146" s="346"/>
    </row>
    <row r="147" spans="1:4" s="193" customFormat="1" ht="15" x14ac:dyDescent="0.2">
      <c r="A147" s="192"/>
      <c r="B147" s="363"/>
      <c r="C147" s="358"/>
      <c r="D147" s="346"/>
    </row>
    <row r="148" spans="1:4" s="193" customFormat="1" ht="15" x14ac:dyDescent="0.2">
      <c r="A148" s="192"/>
      <c r="B148" s="363"/>
      <c r="C148" s="358"/>
      <c r="D148" s="346"/>
    </row>
    <row r="149" spans="1:4" s="193" customFormat="1" ht="15" x14ac:dyDescent="0.2">
      <c r="A149" s="192"/>
      <c r="B149" s="363"/>
      <c r="C149" s="358"/>
      <c r="D149" s="346"/>
    </row>
    <row r="150" spans="1:4" s="193" customFormat="1" ht="15" x14ac:dyDescent="0.2">
      <c r="A150" s="192"/>
      <c r="B150" s="363"/>
      <c r="C150" s="358"/>
      <c r="D150" s="346"/>
    </row>
    <row r="151" spans="1:4" s="193" customFormat="1" ht="15" x14ac:dyDescent="0.2">
      <c r="A151" s="192"/>
      <c r="B151" s="363"/>
      <c r="C151" s="358"/>
      <c r="D151" s="346"/>
    </row>
    <row r="152" spans="1:4" s="193" customFormat="1" ht="15" x14ac:dyDescent="0.2">
      <c r="A152" s="192"/>
      <c r="B152" s="363"/>
      <c r="C152" s="358"/>
      <c r="D152" s="346"/>
    </row>
    <row r="153" spans="1:4" s="193" customFormat="1" ht="15" x14ac:dyDescent="0.2">
      <c r="A153" s="192"/>
      <c r="B153" s="363"/>
      <c r="C153" s="358"/>
      <c r="D153" s="346"/>
    </row>
    <row r="154" spans="1:4" s="193" customFormat="1" ht="15" x14ac:dyDescent="0.2">
      <c r="A154" s="192"/>
      <c r="B154" s="363"/>
      <c r="C154" s="358"/>
      <c r="D154" s="346"/>
    </row>
    <row r="155" spans="1:4" s="193" customFormat="1" ht="15" x14ac:dyDescent="0.2">
      <c r="A155" s="192"/>
      <c r="B155" s="363"/>
      <c r="C155" s="358"/>
      <c r="D155" s="346"/>
    </row>
    <row r="156" spans="1:4" s="193" customFormat="1" ht="15" x14ac:dyDescent="0.2">
      <c r="A156" s="192"/>
      <c r="B156" s="363"/>
      <c r="C156" s="358"/>
      <c r="D156" s="346"/>
    </row>
    <row r="157" spans="1:4" s="193" customFormat="1" ht="15" x14ac:dyDescent="0.2">
      <c r="A157" s="192"/>
      <c r="B157" s="363"/>
      <c r="C157" s="358"/>
      <c r="D157" s="346"/>
    </row>
    <row r="158" spans="1:4" s="193" customFormat="1" ht="15" x14ac:dyDescent="0.2">
      <c r="A158" s="192"/>
      <c r="B158" s="363"/>
      <c r="C158" s="358"/>
      <c r="D158" s="346"/>
    </row>
    <row r="159" spans="1:4" s="193" customFormat="1" ht="15" x14ac:dyDescent="0.2">
      <c r="A159" s="192"/>
      <c r="B159" s="363"/>
      <c r="C159" s="358"/>
      <c r="D159" s="346"/>
    </row>
    <row r="160" spans="1:4" s="193" customFormat="1" ht="15" x14ac:dyDescent="0.2">
      <c r="A160" s="192"/>
      <c r="B160" s="363"/>
      <c r="C160" s="358"/>
      <c r="D160" s="346"/>
    </row>
    <row r="161" spans="1:4" s="193" customFormat="1" ht="15" x14ac:dyDescent="0.2">
      <c r="A161" s="192"/>
      <c r="B161" s="363"/>
      <c r="C161" s="358"/>
      <c r="D161" s="346"/>
    </row>
    <row r="162" spans="1:4" s="193" customFormat="1" ht="15" x14ac:dyDescent="0.2">
      <c r="A162" s="192"/>
      <c r="B162" s="363"/>
      <c r="C162" s="358"/>
      <c r="D162" s="346"/>
    </row>
    <row r="163" spans="1:4" s="193" customFormat="1" ht="15" x14ac:dyDescent="0.2">
      <c r="A163" s="192"/>
      <c r="B163" s="363"/>
      <c r="C163" s="358"/>
      <c r="D163" s="346"/>
    </row>
    <row r="164" spans="1:4" s="193" customFormat="1" ht="15" x14ac:dyDescent="0.2">
      <c r="A164" s="192"/>
      <c r="B164" s="363"/>
      <c r="C164" s="358"/>
      <c r="D164" s="346"/>
    </row>
    <row r="165" spans="1:4" s="193" customFormat="1" ht="15" x14ac:dyDescent="0.2">
      <c r="A165" s="192"/>
      <c r="B165" s="363"/>
      <c r="C165" s="358"/>
      <c r="D165" s="346"/>
    </row>
    <row r="166" spans="1:4" s="193" customFormat="1" ht="15" x14ac:dyDescent="0.2">
      <c r="A166" s="192"/>
      <c r="B166" s="363"/>
      <c r="C166" s="358"/>
      <c r="D166" s="346"/>
    </row>
    <row r="167" spans="1:4" s="193" customFormat="1" ht="15" x14ac:dyDescent="0.2">
      <c r="A167" s="192"/>
      <c r="B167" s="363"/>
      <c r="C167" s="358"/>
      <c r="D167" s="346"/>
    </row>
    <row r="168" spans="1:4" s="193" customFormat="1" ht="15" x14ac:dyDescent="0.2">
      <c r="A168" s="192"/>
      <c r="B168" s="363"/>
      <c r="C168" s="358"/>
      <c r="D168" s="346"/>
    </row>
    <row r="169" spans="1:4" s="193" customFormat="1" ht="15" x14ac:dyDescent="0.2">
      <c r="A169" s="192"/>
      <c r="B169" s="363"/>
      <c r="C169" s="358"/>
      <c r="D169" s="346"/>
    </row>
    <row r="170" spans="1:4" s="193" customFormat="1" ht="15" x14ac:dyDescent="0.2">
      <c r="A170" s="192"/>
      <c r="B170" s="363"/>
      <c r="C170" s="358"/>
      <c r="D170" s="346"/>
    </row>
    <row r="171" spans="1:4" s="193" customFormat="1" ht="15" x14ac:dyDescent="0.2">
      <c r="A171" s="192"/>
      <c r="B171" s="363"/>
      <c r="C171" s="358"/>
      <c r="D171" s="346"/>
    </row>
    <row r="172" spans="1:4" s="193" customFormat="1" ht="15" x14ac:dyDescent="0.2">
      <c r="A172" s="192"/>
      <c r="B172" s="363"/>
      <c r="C172" s="358"/>
      <c r="D172" s="346"/>
    </row>
    <row r="173" spans="1:4" s="193" customFormat="1" ht="15" x14ac:dyDescent="0.2">
      <c r="A173" s="192"/>
      <c r="B173" s="363"/>
      <c r="C173" s="358"/>
      <c r="D173" s="346"/>
    </row>
    <row r="174" spans="1:4" s="193" customFormat="1" ht="15" x14ac:dyDescent="0.2">
      <c r="A174" s="192"/>
      <c r="B174" s="363"/>
      <c r="C174" s="358"/>
      <c r="D174" s="346"/>
    </row>
    <row r="175" spans="1:4" s="193" customFormat="1" ht="15" x14ac:dyDescent="0.2">
      <c r="A175" s="192"/>
      <c r="B175" s="363"/>
      <c r="C175" s="358"/>
      <c r="D175" s="346"/>
    </row>
    <row r="176" spans="1:4" s="193" customFormat="1" ht="15" x14ac:dyDescent="0.2">
      <c r="A176" s="192"/>
      <c r="B176" s="363"/>
      <c r="C176" s="358"/>
      <c r="D176" s="346"/>
    </row>
    <row r="177" spans="1:4" s="193" customFormat="1" ht="15" x14ac:dyDescent="0.2">
      <c r="A177" s="192"/>
      <c r="B177" s="363"/>
      <c r="C177" s="358"/>
      <c r="D177" s="346"/>
    </row>
    <row r="178" spans="1:4" s="193" customFormat="1" ht="15" x14ac:dyDescent="0.2">
      <c r="A178" s="192"/>
      <c r="B178" s="363"/>
      <c r="C178" s="358"/>
      <c r="D178" s="346"/>
    </row>
    <row r="179" spans="1:4" s="193" customFormat="1" ht="15" x14ac:dyDescent="0.2">
      <c r="A179" s="192"/>
      <c r="B179" s="363"/>
      <c r="C179" s="358"/>
      <c r="D179" s="346"/>
    </row>
    <row r="180" spans="1:4" s="193" customFormat="1" ht="15" x14ac:dyDescent="0.2">
      <c r="A180" s="192"/>
      <c r="B180" s="363"/>
      <c r="C180" s="358"/>
      <c r="D180" s="346"/>
    </row>
    <row r="181" spans="1:4" s="193" customFormat="1" ht="15" x14ac:dyDescent="0.2">
      <c r="A181" s="192"/>
      <c r="B181" s="363"/>
      <c r="C181" s="358"/>
      <c r="D181" s="346"/>
    </row>
    <row r="182" spans="1:4" s="193" customFormat="1" ht="15" x14ac:dyDescent="0.2">
      <c r="A182" s="192"/>
      <c r="B182" s="363"/>
      <c r="C182" s="358"/>
      <c r="D182" s="346"/>
    </row>
    <row r="183" spans="1:4" s="193" customFormat="1" ht="15" x14ac:dyDescent="0.2">
      <c r="A183" s="192"/>
      <c r="B183" s="363"/>
      <c r="C183" s="358"/>
      <c r="D183" s="346"/>
    </row>
    <row r="184" spans="1:4" s="193" customFormat="1" x14ac:dyDescent="0.2">
      <c r="A184" s="192"/>
      <c r="C184" s="191"/>
      <c r="D184" s="234"/>
    </row>
    <row r="185" spans="1:4" s="193" customFormat="1" x14ac:dyDescent="0.2">
      <c r="A185" s="192"/>
      <c r="C185" s="191"/>
      <c r="D185" s="234"/>
    </row>
    <row r="186" spans="1:4" s="193" customFormat="1" x14ac:dyDescent="0.2">
      <c r="A186" s="192"/>
      <c r="C186" s="191"/>
      <c r="D186" s="234"/>
    </row>
    <row r="187" spans="1:4" s="193" customFormat="1" x14ac:dyDescent="0.2">
      <c r="A187" s="192"/>
      <c r="C187" s="191"/>
      <c r="D187" s="234"/>
    </row>
    <row r="188" spans="1:4" s="193" customFormat="1" x14ac:dyDescent="0.2">
      <c r="A188" s="192"/>
      <c r="C188" s="191"/>
      <c r="D188" s="234"/>
    </row>
    <row r="189" spans="1:4" s="193" customFormat="1" x14ac:dyDescent="0.2">
      <c r="A189" s="192"/>
      <c r="C189" s="191"/>
      <c r="D189" s="234"/>
    </row>
    <row r="190" spans="1:4" s="193" customFormat="1" x14ac:dyDescent="0.2">
      <c r="A190" s="192"/>
      <c r="C190" s="191"/>
      <c r="D190" s="234"/>
    </row>
    <row r="191" spans="1:4" s="193" customFormat="1" x14ac:dyDescent="0.2">
      <c r="A191" s="192"/>
      <c r="C191" s="191"/>
      <c r="D191" s="234"/>
    </row>
    <row r="192" spans="1:4" s="193" customFormat="1" x14ac:dyDescent="0.2">
      <c r="A192" s="192"/>
      <c r="C192" s="191"/>
      <c r="D192" s="234"/>
    </row>
    <row r="193" spans="1:4" s="193" customFormat="1" x14ac:dyDescent="0.2">
      <c r="A193" s="192"/>
      <c r="C193" s="191"/>
      <c r="D193" s="234"/>
    </row>
    <row r="194" spans="1:4" s="193" customFormat="1" x14ac:dyDescent="0.2">
      <c r="A194" s="192"/>
      <c r="C194" s="191"/>
      <c r="D194" s="234"/>
    </row>
    <row r="195" spans="1:4" s="193" customFormat="1" x14ac:dyDescent="0.2">
      <c r="A195" s="192"/>
      <c r="C195" s="191"/>
      <c r="D195" s="234"/>
    </row>
    <row r="196" spans="1:4" s="193" customFormat="1" x14ac:dyDescent="0.2">
      <c r="A196" s="192"/>
      <c r="C196" s="191"/>
      <c r="D196" s="234"/>
    </row>
    <row r="197" spans="1:4" s="193" customFormat="1" x14ac:dyDescent="0.2">
      <c r="A197" s="192"/>
      <c r="C197" s="191"/>
      <c r="D197" s="234"/>
    </row>
    <row r="198" spans="1:4" s="193" customFormat="1" x14ac:dyDescent="0.2">
      <c r="A198" s="192"/>
      <c r="C198" s="191"/>
      <c r="D198" s="234"/>
    </row>
    <row r="199" spans="1:4" s="193" customFormat="1" x14ac:dyDescent="0.2">
      <c r="A199" s="192"/>
      <c r="C199" s="191"/>
      <c r="D199" s="234"/>
    </row>
    <row r="200" spans="1:4" s="193" customFormat="1" x14ac:dyDescent="0.2">
      <c r="A200" s="192"/>
      <c r="C200" s="191"/>
      <c r="D200" s="234"/>
    </row>
    <row r="201" spans="1:4" s="193" customFormat="1" x14ac:dyDescent="0.2">
      <c r="A201" s="192"/>
      <c r="C201" s="191"/>
      <c r="D201" s="234"/>
    </row>
    <row r="202" spans="1:4" s="193" customFormat="1" x14ac:dyDescent="0.2">
      <c r="A202" s="192"/>
      <c r="C202" s="191"/>
      <c r="D202" s="234"/>
    </row>
    <row r="203" spans="1:4" s="193" customFormat="1" x14ac:dyDescent="0.2">
      <c r="A203" s="192"/>
      <c r="C203" s="191"/>
      <c r="D203" s="234"/>
    </row>
    <row r="204" spans="1:4" s="193" customFormat="1" x14ac:dyDescent="0.2">
      <c r="A204" s="192"/>
      <c r="C204" s="191"/>
      <c r="D204" s="234"/>
    </row>
    <row r="205" spans="1:4" s="193" customFormat="1" x14ac:dyDescent="0.2">
      <c r="A205" s="192"/>
      <c r="C205" s="191"/>
      <c r="D205" s="234"/>
    </row>
    <row r="206" spans="1:4" s="193" customFormat="1" x14ac:dyDescent="0.2">
      <c r="A206" s="192"/>
      <c r="C206" s="191"/>
      <c r="D206" s="234"/>
    </row>
    <row r="207" spans="1:4" s="193" customFormat="1" x14ac:dyDescent="0.2">
      <c r="A207" s="192"/>
      <c r="C207" s="191"/>
      <c r="D207" s="234"/>
    </row>
    <row r="208" spans="1:4" s="193" customFormat="1" x14ac:dyDescent="0.2">
      <c r="A208" s="192"/>
      <c r="C208" s="191"/>
      <c r="D208" s="234"/>
    </row>
    <row r="209" spans="1:4" s="193" customFormat="1" x14ac:dyDescent="0.2">
      <c r="A209" s="192"/>
      <c r="C209" s="191"/>
      <c r="D209" s="234"/>
    </row>
    <row r="210" spans="1:4" s="193" customFormat="1" x14ac:dyDescent="0.2">
      <c r="A210" s="192"/>
      <c r="C210" s="191"/>
      <c r="D210" s="234"/>
    </row>
    <row r="211" spans="1:4" s="193" customFormat="1" x14ac:dyDescent="0.2">
      <c r="A211" s="192"/>
      <c r="C211" s="191"/>
      <c r="D211" s="234"/>
    </row>
    <row r="212" spans="1:4" s="193" customFormat="1" x14ac:dyDescent="0.2">
      <c r="A212" s="192"/>
      <c r="C212" s="191"/>
      <c r="D212" s="234"/>
    </row>
    <row r="213" spans="1:4" s="193" customFormat="1" x14ac:dyDescent="0.2">
      <c r="A213" s="192"/>
      <c r="C213" s="191"/>
      <c r="D213" s="234"/>
    </row>
    <row r="214" spans="1:4" s="193" customFormat="1" x14ac:dyDescent="0.2">
      <c r="A214" s="192"/>
      <c r="C214" s="191"/>
      <c r="D214" s="234"/>
    </row>
    <row r="215" spans="1:4" s="193" customFormat="1" x14ac:dyDescent="0.2">
      <c r="A215" s="192"/>
      <c r="C215" s="191"/>
      <c r="D215" s="234"/>
    </row>
    <row r="216" spans="1:4" s="193" customFormat="1" x14ac:dyDescent="0.2">
      <c r="A216" s="192"/>
      <c r="C216" s="191"/>
      <c r="D216" s="234"/>
    </row>
    <row r="217" spans="1:4" s="193" customFormat="1" x14ac:dyDescent="0.2">
      <c r="A217" s="192"/>
      <c r="C217" s="191"/>
      <c r="D217" s="234"/>
    </row>
    <row r="218" spans="1:4" s="193" customFormat="1" x14ac:dyDescent="0.2">
      <c r="A218" s="192"/>
      <c r="C218" s="191"/>
      <c r="D218" s="234"/>
    </row>
    <row r="219" spans="1:4" s="193" customFormat="1" x14ac:dyDescent="0.2">
      <c r="A219" s="192"/>
      <c r="C219" s="191"/>
      <c r="D219" s="234"/>
    </row>
    <row r="220" spans="1:4" s="193" customFormat="1" x14ac:dyDescent="0.2">
      <c r="A220" s="192"/>
      <c r="C220" s="191"/>
      <c r="D220" s="234"/>
    </row>
    <row r="221" spans="1:4" s="193" customFormat="1" x14ac:dyDescent="0.2">
      <c r="A221" s="192"/>
      <c r="C221" s="191"/>
      <c r="D221" s="234"/>
    </row>
    <row r="222" spans="1:4" s="193" customFormat="1" x14ac:dyDescent="0.2">
      <c r="A222" s="192"/>
      <c r="C222" s="191"/>
      <c r="D222" s="234"/>
    </row>
    <row r="223" spans="1:4" s="193" customFormat="1" x14ac:dyDescent="0.2">
      <c r="A223" s="192"/>
      <c r="C223" s="191"/>
      <c r="D223" s="234"/>
    </row>
  </sheetData>
  <autoFilter ref="G2:G80" xr:uid="{4E982221-E021-405F-87B0-C0DFD3774E22}">
    <filterColumn colId="0">
      <filters blank="1">
        <filter val="Show"/>
      </filters>
    </filterColumn>
  </autoFilter>
  <mergeCells count="3">
    <mergeCell ref="B2:D2"/>
    <mergeCell ref="B3:D3"/>
    <mergeCell ref="B76:D77"/>
  </mergeCells>
  <conditionalFormatting sqref="C74:D75">
    <cfRule type="cellIs" dxfId="0" priority="1" operator="lessThan">
      <formula>0</formula>
    </cfRule>
  </conditionalFormatting>
  <dataValidations count="13">
    <dataValidation allowBlank="1" showInputMessage="1" showErrorMessage="1" prompt="Create a Balance Sheet in this worksheet" sqref="A2" xr:uid="{97B71E0E-BB18-49C9-BD05-F60E777A32FD}"/>
    <dataValidation allowBlank="1" showInputMessage="1" showErrorMessage="1" prompt="Assets label is in this cell" sqref="B5:B7" xr:uid="{602CFDE6-773E-4D55-BA40-0129576909FC}"/>
    <dataValidation allowBlank="1" showInputMessage="1" showErrorMessage="1" prompt="Enter details in Current Assets table starting in this cell" sqref="B8:B9" xr:uid="{FDD1A05A-8E39-4D5E-9EF2-038C1A0D0BAF}"/>
    <dataValidation allowBlank="1" showInputMessage="1" showErrorMessage="1" prompt="Enter details in Fixed Assets table starting in this cell" sqref="B21:B22" xr:uid="{6EE972DA-E608-4B9B-82DF-17B35854A150}"/>
    <dataValidation allowBlank="1" showInputMessage="1" showErrorMessage="1" prompt="Enter details in Other Assets table starting in this cell" sqref="B31" xr:uid="{CEF16618-A06C-4C56-BEC8-4AFCFDFF4765}"/>
    <dataValidation allowBlank="1" showInputMessage="1" showErrorMessage="1" prompt="Total Assets for Previous Year are auto calculated in cell C24 and Total Assets for Current Year in cell D24" sqref="B36" xr:uid="{86777989-073B-43C4-B68E-A3AD37023501}"/>
    <dataValidation allowBlank="1" showInputMessage="1" showErrorMessage="1" prompt="Enter details in Current Liabilities table starting in this cell" sqref="B43:B44" xr:uid="{732E1F07-D0D7-4FAA-BCF0-AC46AB087793}"/>
    <dataValidation allowBlank="1" showInputMessage="1" showErrorMessage="1" prompt="Enter details in Long-term Liabilities table starting in this cell" sqref="B54" xr:uid="{48C04A0D-3E7D-4F4D-9E44-2B5D2E81045E}"/>
    <dataValidation allowBlank="1" showInputMessage="1" showErrorMessage="1" prompt="Enter details in Owner’s Equity table starting in this cell" sqref="B62:B65" xr:uid="{303A5B03-5B02-4F8E-9DDC-D27D625A9FC0}"/>
    <dataValidation allowBlank="1" showInputMessage="1" showErrorMessage="1" prompt="Total liabilities and owner's equity for previous year are auto calculated in cell C45 and for the current year in cell D45" sqref="B72" xr:uid="{D83679E7-B73F-4245-B863-9F4687D009BE}"/>
    <dataValidation allowBlank="1" showInputMessage="1" showErrorMessage="1" prompt="Previous Year Balance is auto calculated in cell C47 and Current Year Balance in cell D47" sqref="B74:B75" xr:uid="{03C640FB-D760-4D2D-ACA3-5715424AAC32}"/>
    <dataValidation allowBlank="1" showInputMessage="1" showErrorMessage="1" prompt="Enter Company Name in this cell" sqref="B2" xr:uid="{C19CFA48-2E53-4F94-8453-9F47C4CB199C}"/>
    <dataValidation allowBlank="1" showInputMessage="1" showErrorMessage="1" prompt="Liabilities and owner's equity label is in this cell" sqref="B39:C42 D39:D41" xr:uid="{8EF1D074-2907-473E-8CBE-FA67D5426F67}"/>
  </dataValidations>
  <printOptions horizontalCentered="1"/>
  <pageMargins left="0.5" right="0.5" top="0.5" bottom="0.5" header="0.5" footer="0.5"/>
  <pageSetup scale="99" orientation="portrait" r:id="rId1"/>
  <headerFooter alignWithMargins="0"/>
  <drawing r:id="rId2"/>
  <tableParts count="6">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Main Tab</vt:lpstr>
      <vt:lpstr>Income &amp; Exp Worksheet </vt:lpstr>
      <vt:lpstr>2024 Mileage Log</vt:lpstr>
      <vt:lpstr>P&amp;L</vt:lpstr>
      <vt:lpstr>Balance sheet</vt:lpstr>
      <vt:lpstr>2024 Tax Estimator</vt:lpstr>
      <vt:lpstr>Great Rules</vt:lpstr>
      <vt:lpstr>P&amp;L (2)</vt:lpstr>
      <vt:lpstr>Balance sheet (2)</vt:lpstr>
      <vt:lpstr>Personal Tax Savings</vt:lpstr>
      <vt:lpstr>Business Tax Savings</vt:lpstr>
      <vt:lpstr>Possible Business Expense</vt:lpstr>
      <vt:lpstr>2024 Tax Year Calculator</vt:lpstr>
      <vt:lpstr>'2024 Mileage Log'!Print_Area</vt:lpstr>
      <vt:lpstr>'2024 Tax Estimator'!Print_Area</vt:lpstr>
      <vt:lpstr>'Balance sheet'!Print_Area</vt:lpstr>
      <vt:lpstr>'Balance sheet (2)'!Print_Area</vt:lpstr>
      <vt:lpstr>'Great Rules'!Print_Area</vt:lpstr>
      <vt:lpstr>'Income &amp; Exp Worksheet '!Print_Area</vt:lpstr>
      <vt:lpstr>'Main Tab'!Print_Area</vt:lpstr>
      <vt:lpstr>'P&amp;L'!Print_Area</vt:lpstr>
      <vt:lpstr>'P&amp;L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Pramod Zacharias</dc:creator>
  <cp:lastModifiedBy>Pramod Zacharias</cp:lastModifiedBy>
  <cp:lastPrinted>2025-01-28T18:15:45Z</cp:lastPrinted>
  <dcterms:created xsi:type="dcterms:W3CDTF">2023-12-11T19:33:42Z</dcterms:created>
  <dcterms:modified xsi:type="dcterms:W3CDTF">2025-03-14T15:10:33Z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